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Regulatory Affairs\Rate Applications\2026 Cost of Service (EB-2025-0014)\3. Working Copy Models\Final Models\"/>
    </mc:Choice>
  </mc:AlternateContent>
  <xr:revisionPtr revIDLastSave="0" documentId="8_{FD9807C8-245F-4A96-BADA-294130FFC047}" xr6:coauthVersionLast="47" xr6:coauthVersionMax="47" xr10:uidLastSave="{00000000-0000-0000-0000-000000000000}"/>
  <bookViews>
    <workbookView xWindow="-120" yWindow="-120" windowWidth="29040" windowHeight="15720" activeTab="1" xr2:uid="{01CBC38A-4A5A-42C7-933F-ECB87C85B8DD}"/>
  </bookViews>
  <sheets>
    <sheet name="Summary - 1592 PILs CCA changes" sheetId="2" r:id="rId1"/>
    <sheet name="CCA Calculations" sheetId="3" r:id="rId2"/>
    <sheet name="2020 AIIP v Half Yr" sheetId="7" r:id="rId3"/>
    <sheet name="2024 AIIP CCA phase out" sheetId="5" r:id="rId4"/>
    <sheet name="2025 AIIP CCA phase out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210" localSheetId="3">#REF!</definedName>
    <definedName name="_210" localSheetId="4">#REF!</definedName>
    <definedName name="_210">#REF!</definedName>
    <definedName name="_220" localSheetId="3">#REF!</definedName>
    <definedName name="_220" localSheetId="4">#REF!</definedName>
    <definedName name="_220">#REF!</definedName>
    <definedName name="_300" localSheetId="3">#REF!</definedName>
    <definedName name="_300" localSheetId="4">#REF!</definedName>
    <definedName name="_300">#REF!</definedName>
    <definedName name="_310" localSheetId="3">#REF!</definedName>
    <definedName name="_310" localSheetId="4">#REF!</definedName>
    <definedName name="_310">#REF!</definedName>
    <definedName name="_320" localSheetId="3">#REF!</definedName>
    <definedName name="_320" localSheetId="4">#REF!</definedName>
    <definedName name="_320">#REF!</definedName>
    <definedName name="_330" localSheetId="3">#REF!</definedName>
    <definedName name="_330" localSheetId="4">#REF!</definedName>
    <definedName name="_330">#REF!</definedName>
    <definedName name="_340" localSheetId="3">#REF!</definedName>
    <definedName name="_340" localSheetId="4">#REF!</definedName>
    <definedName name="_340">#REF!</definedName>
    <definedName name="_390" localSheetId="3">#REF!</definedName>
    <definedName name="_390" localSheetId="4">#REF!</definedName>
    <definedName name="_390">#REF!</definedName>
    <definedName name="_410" localSheetId="3">#REF!</definedName>
    <definedName name="_410" localSheetId="4">#REF!</definedName>
    <definedName name="_410">#REF!</definedName>
    <definedName name="_420" localSheetId="3">#REF!</definedName>
    <definedName name="_420" localSheetId="4">#REF!</definedName>
    <definedName name="_420">#REF!</definedName>
    <definedName name="_440" localSheetId="3">#REF!</definedName>
    <definedName name="_440" localSheetId="4">#REF!</definedName>
    <definedName name="_440">#REF!</definedName>
    <definedName name="_450" localSheetId="3">#REF!</definedName>
    <definedName name="_450" localSheetId="4">#REF!</definedName>
    <definedName name="_450">#REF!</definedName>
    <definedName name="_460" localSheetId="3">#REF!</definedName>
    <definedName name="_460" localSheetId="4">#REF!</definedName>
    <definedName name="_460">#REF!</definedName>
    <definedName name="_510" localSheetId="3">#REF!</definedName>
    <definedName name="_510" localSheetId="4">#REF!</definedName>
    <definedName name="_510">#REF!</definedName>
    <definedName name="_520" localSheetId="3">#REF!</definedName>
    <definedName name="_520" localSheetId="4">#REF!</definedName>
    <definedName name="_520">#REF!</definedName>
    <definedName name="_525" localSheetId="3">#REF!</definedName>
    <definedName name="_525" localSheetId="4">#REF!</definedName>
    <definedName name="_525">#REF!</definedName>
    <definedName name="_530" localSheetId="3">#REF!</definedName>
    <definedName name="_530" localSheetId="4">#REF!</definedName>
    <definedName name="_530">#REF!</definedName>
    <definedName name="_610" localSheetId="3">#REF!</definedName>
    <definedName name="_610" localSheetId="4">#REF!</definedName>
    <definedName name="_610">#REF!</definedName>
    <definedName name="_620" localSheetId="3">#REF!</definedName>
    <definedName name="_620" localSheetId="4">#REF!</definedName>
    <definedName name="_620">#REF!</definedName>
    <definedName name="_630" localSheetId="3">#REF!</definedName>
    <definedName name="_630" localSheetId="4">#REF!</definedName>
    <definedName name="_630">#REF!</definedName>
    <definedName name="_640" localSheetId="3">#REF!</definedName>
    <definedName name="_640" localSheetId="4">#REF!</definedName>
    <definedName name="_640">#REF!</definedName>
    <definedName name="_650" localSheetId="3">#REF!</definedName>
    <definedName name="_650" localSheetId="4">#REF!</definedName>
    <definedName name="_650">#REF!</definedName>
    <definedName name="_655" localSheetId="3">#REF!</definedName>
    <definedName name="_655" localSheetId="4">#REF!</definedName>
    <definedName name="_655">#REF!</definedName>
    <definedName name="_660" localSheetId="3">#REF!</definedName>
    <definedName name="_660" localSheetId="4">#REF!</definedName>
    <definedName name="_660">#REF!</definedName>
    <definedName name="_675" localSheetId="3">#REF!</definedName>
    <definedName name="_675" localSheetId="4">#REF!</definedName>
    <definedName name="_675">#REF!</definedName>
    <definedName name="_690" localSheetId="3">#REF!</definedName>
    <definedName name="_690" localSheetId="4">#REF!</definedName>
    <definedName name="_690">#REF!</definedName>
    <definedName name="_705" localSheetId="3">#REF!</definedName>
    <definedName name="_705" localSheetId="4">#REF!</definedName>
    <definedName name="_705">#REF!</definedName>
    <definedName name="_710" localSheetId="3">#REF!</definedName>
    <definedName name="_710" localSheetId="4">#REF!</definedName>
    <definedName name="_710">#REF!</definedName>
    <definedName name="_715" localSheetId="3">#REF!</definedName>
    <definedName name="_715" localSheetId="4">#REF!</definedName>
    <definedName name="_715">#REF!</definedName>
    <definedName name="_740" localSheetId="3">#REF!</definedName>
    <definedName name="_740" localSheetId="4">#REF!</definedName>
    <definedName name="_740">#REF!</definedName>
    <definedName name="_760" localSheetId="3">#REF!</definedName>
    <definedName name="_760" localSheetId="4">#REF!</definedName>
    <definedName name="_760">#REF!</definedName>
    <definedName name="_800" localSheetId="3">#REF!</definedName>
    <definedName name="_800" localSheetId="4">#REF!</definedName>
    <definedName name="_800">#REF!</definedName>
    <definedName name="_810" localSheetId="3">#REF!</definedName>
    <definedName name="_810" localSheetId="4">#REF!</definedName>
    <definedName name="_810">#REF!</definedName>
    <definedName name="_820" localSheetId="3">#REF!</definedName>
    <definedName name="_820" localSheetId="4">#REF!</definedName>
    <definedName name="_820">#REF!</definedName>
    <definedName name="_830" localSheetId="3">#REF!</definedName>
    <definedName name="_830" localSheetId="4">#REF!</definedName>
    <definedName name="_830">#REF!</definedName>
    <definedName name="accrrevsls">'[1]Pivot WIP Accr &amp; Rev only'!$E$6:$F$60</definedName>
    <definedName name="ActualJuly1255PerQuery" localSheetId="3">#REF!</definedName>
    <definedName name="ActualJuly1255PerQuery" localSheetId="4">#REF!</definedName>
    <definedName name="ActualJuly1255PerQuery">#REF!</definedName>
    <definedName name="AddOrChangeJobs">'[2]list of new add or change jobs'!$E$5:$E$767</definedName>
    <definedName name="Adresse" localSheetId="3">#REF!</definedName>
    <definedName name="Adresse" localSheetId="4">#REF!</definedName>
    <definedName name="Adresse">#REF!</definedName>
    <definedName name="Allocations">[3]Allocations!$A$4:$B$95</definedName>
    <definedName name="APR">[4]Data!$G:$H</definedName>
    <definedName name="AprilRecon1255" localSheetId="3">#REF!</definedName>
    <definedName name="AprilRecon1255" localSheetId="4">#REF!</definedName>
    <definedName name="AprilRecon1255">#REF!</definedName>
    <definedName name="AprilSmartlist1250" localSheetId="3">#REF!</definedName>
    <definedName name="AprilSmartlist1250" localSheetId="4">#REF!</definedName>
    <definedName name="AprilSmartlist1250">#REF!</definedName>
    <definedName name="AprilSmartlist1255" localSheetId="3">#REF!</definedName>
    <definedName name="AprilSmartlist1255" localSheetId="4">#REF!</definedName>
    <definedName name="AprilSmartlist1255">#REF!</definedName>
    <definedName name="AUG">[4]Data!$O:$P</definedName>
    <definedName name="Aug1255DetailPivot" localSheetId="3">#REF!</definedName>
    <definedName name="Aug1255DetailPivot" localSheetId="4">#REF!</definedName>
    <definedName name="Aug1255DetailPivot">#REF!</definedName>
    <definedName name="Aug2015Query1255" localSheetId="3">#REF!</definedName>
    <definedName name="Aug2015Query1255" localSheetId="4">#REF!</definedName>
    <definedName name="Aug2015Query1255">#REF!</definedName>
    <definedName name="BridgeYear">'[5]LDC Info'!$E$26</definedName>
    <definedName name="BS" localSheetId="3">#REF!</definedName>
    <definedName name="BS" localSheetId="4">#REF!</definedName>
    <definedName name="BS">#REF!</definedName>
    <definedName name="Capital" localSheetId="3">#REF!</definedName>
    <definedName name="Capital" localSheetId="4">#REF!</definedName>
    <definedName name="Capital">#REF!</definedName>
    <definedName name="CapitalReportSummDec2013">[6]CapRptSumDec2013!$B$5:$G$518</definedName>
    <definedName name="ccar">'[7]I6.2 Customer Data'!$D$21</definedName>
    <definedName name="CF">[8]CashFlow!$J:$R</definedName>
    <definedName name="closedjobs">'[1]Pivot Job close JE''s'!$D$4:$E$123</definedName>
    <definedName name="Continuity">'[9]TB Networks Dec.31 Final'!$B$9:$H$1256</definedName>
    <definedName name="DATE" localSheetId="3">#REF!</definedName>
    <definedName name="DATE" localSheetId="4">#REF!</definedName>
    <definedName name="DATE">#REF!</definedName>
    <definedName name="DaysInPreviousYear">'[10]Distribution Revenue by Source'!$B$22</definedName>
    <definedName name="DaysInYear">'[10]Distribution Revenue by Source'!$B$21</definedName>
    <definedName name="DEC">[4]Data!$W:$X</definedName>
    <definedName name="Dec2016Query1255" localSheetId="3">#REF!</definedName>
    <definedName name="Dec2016Query1255" localSheetId="4">#REF!</definedName>
    <definedName name="Dec2016Query1255">#REF!</definedName>
    <definedName name="DecPrYr" localSheetId="3">[11]Data!#REF!</definedName>
    <definedName name="DecPrYr" localSheetId="4">[11]Data!#REF!</definedName>
    <definedName name="DecPrYr">[11]Data!#REF!</definedName>
    <definedName name="DepAcctsOct2014" localSheetId="2">#REF!</definedName>
    <definedName name="DepAcctsOct2014" localSheetId="3">#REF!</definedName>
    <definedName name="DepAcctsOct2014" localSheetId="4">#REF!</definedName>
    <definedName name="DepAcctsOct2014">#REF!</definedName>
    <definedName name="Departments">'[12]Assumptions 2013'!$B$51:$D$80</definedName>
    <definedName name="DeprAcctsF2014" localSheetId="2">#REF!</definedName>
    <definedName name="DeprAcctsF2014" localSheetId="3">#REF!</definedName>
    <definedName name="DeprAcctsF2014" localSheetId="4">#REF!</definedName>
    <definedName name="DeprAcctsF2014">#REF!</definedName>
    <definedName name="DeprBreakdown2014" localSheetId="2">#REF!</definedName>
    <definedName name="DeprBreakdown2014" localSheetId="3">#REF!</definedName>
    <definedName name="DeprBreakdown2014" localSheetId="4">#REF!</definedName>
    <definedName name="DeprBreakdown2014">#REF!</definedName>
    <definedName name="DeprExpAcctsF2014" localSheetId="2">#REF!</definedName>
    <definedName name="DeprExpAcctsF2014" localSheetId="3">#REF!</definedName>
    <definedName name="DeprExpAcctsF2014" localSheetId="4">#REF!</definedName>
    <definedName name="DeprExpAcctsF2014">#REF!</definedName>
    <definedName name="DeprExpAcctsOct2014" localSheetId="2">#REF!</definedName>
    <definedName name="DeprExpAcctsOct2014" localSheetId="3">#REF!</definedName>
    <definedName name="DeprExpAcctsOct2014" localSheetId="4">#REF!</definedName>
    <definedName name="DeprExpAcctsOct2014">#REF!</definedName>
    <definedName name="DeprExpAcctsYE2013">'[13]Depr Exp Accts Bal YE 2013'!$B$8:$H$23</definedName>
    <definedName name="DeprYTDMay2015" localSheetId="2">#REF!</definedName>
    <definedName name="DeprYTDMay2015" localSheetId="3">#REF!</definedName>
    <definedName name="DeprYTDMay2015" localSheetId="4">#REF!</definedName>
    <definedName name="DeprYTDMay2015">#REF!</definedName>
    <definedName name="EBNUMBER">'[14]LDC Info'!$E$16</definedName>
    <definedName name="ExistingJobsDec2015" localSheetId="3">#REF!</definedName>
    <definedName name="ExistingJobsDec2015" localSheetId="4">#REF!</definedName>
    <definedName name="ExistingJobsDec2015">#REF!</definedName>
    <definedName name="F2012pv1250" localSheetId="3">#REF!</definedName>
    <definedName name="F2012pv1250" localSheetId="4">#REF!</definedName>
    <definedName name="F2012pv1250">#REF!</definedName>
    <definedName name="F2013Activity">'[6]Pivot Combined 1255 F2013'!$A$4:$B$415</definedName>
    <definedName name="FA2GLDec312015" localSheetId="2">#REF!</definedName>
    <definedName name="FA2GLDec312015" localSheetId="3">#REF!</definedName>
    <definedName name="FA2GLDec312015" localSheetId="4">#REF!</definedName>
    <definedName name="FA2GLDec312015">#REF!</definedName>
    <definedName name="FA2GLMay2015YTD" localSheetId="2">#REF!</definedName>
    <definedName name="FA2GLMay2015YTD" localSheetId="3">#REF!</definedName>
    <definedName name="FA2GLMay2015YTD" localSheetId="4">#REF!</definedName>
    <definedName name="FA2GLMay2015YTD">#REF!</definedName>
    <definedName name="FA2GLOct2014" localSheetId="2">#REF!</definedName>
    <definedName name="FA2GLOct2014" localSheetId="3">#REF!</definedName>
    <definedName name="FA2GLOct2014" localSheetId="4">#REF!</definedName>
    <definedName name="FA2GLOct2014">#REF!</definedName>
    <definedName name="FA2GLOct312015" localSheetId="2">#REF!</definedName>
    <definedName name="FA2GLOct312015" localSheetId="3">#REF!</definedName>
    <definedName name="FA2GLOct312015" localSheetId="4">#REF!</definedName>
    <definedName name="FA2GLOct312015">#REF!</definedName>
    <definedName name="FA2GLReconMar42016">'[15]Ann GL Trans 2015 FA ran Mar.4 '!$A$18:$E$27</definedName>
    <definedName name="FA2GLReportMar2117">'[16]FA 2 GL Ran Mar.21'!$A$18:$E$88</definedName>
    <definedName name="FA2GLRevisedV2" localSheetId="2">#REF!</definedName>
    <definedName name="FA2GLRevisedV2" localSheetId="3">#REF!</definedName>
    <definedName name="FA2GLRevisedV2" localSheetId="4">#REF!</definedName>
    <definedName name="FA2GLRevisedV2">#REF!</definedName>
    <definedName name="FA2GLSummaryDec2014" localSheetId="2">#REF!</definedName>
    <definedName name="FA2GLSummaryDec2014" localSheetId="3">#REF!</definedName>
    <definedName name="FA2GLSummaryDec2014" localSheetId="4">#REF!</definedName>
    <definedName name="FA2GLSummaryDec2014">#REF!</definedName>
    <definedName name="FAADDtoFACHGRF2014" localSheetId="2">#REF!</definedName>
    <definedName name="FAADDtoFACHGRF2014" localSheetId="3">#REF!</definedName>
    <definedName name="FAADDtoFACHGRF2014" localSheetId="4">#REF!</definedName>
    <definedName name="FAADDtoFACHGRF2014">#REF!</definedName>
    <definedName name="FAGLOct2014V2" localSheetId="2">#REF!</definedName>
    <definedName name="FAGLOct2014V2" localSheetId="3">#REF!</definedName>
    <definedName name="FAGLOct2014V2" localSheetId="4">#REF!</definedName>
    <definedName name="FAGLOct2014V2">#REF!</definedName>
    <definedName name="FAModuleContra" localSheetId="3">#REF!</definedName>
    <definedName name="FAModuleContra" localSheetId="4">#REF!</definedName>
    <definedName name="FAModuleContra">#REF!</definedName>
    <definedName name="FAModuleNonContra" localSheetId="3">#REF!</definedName>
    <definedName name="FAModuleNonContra" localSheetId="4">#REF!</definedName>
    <definedName name="FAModuleNonContra">#REF!</definedName>
    <definedName name="FAtoGLFinalRpt" localSheetId="2">#REF!</definedName>
    <definedName name="FAtoGLFinalRpt" localSheetId="3">#REF!</definedName>
    <definedName name="FAtoGLFinalRpt" localSheetId="4">#REF!</definedName>
    <definedName name="FAtoGLFinalRpt">#REF!</definedName>
    <definedName name="FEB">[4]Data!$C:$D</definedName>
    <definedName name="Feb2015Smartlist" localSheetId="3">#REF!</definedName>
    <definedName name="Feb2015Smartlist" localSheetId="4">#REF!</definedName>
    <definedName name="Feb2015Smartlist">#REF!</definedName>
    <definedName name="FebRecon1255" localSheetId="3">#REF!</definedName>
    <definedName name="FebRecon1255" localSheetId="4">#REF!</definedName>
    <definedName name="FebRecon1255">#REF!</definedName>
    <definedName name="FinalOpenJobsList2013">'[6]Revised Open Jobs List 2013'!$H$5:$M$265</definedName>
    <definedName name="FinalRevisedOct2015" localSheetId="3">#REF!</definedName>
    <definedName name="FinalRevisedOct2015" localSheetId="4">#REF!</definedName>
    <definedName name="FinalRevisedOct2015">#REF!</definedName>
    <definedName name="FixedAssets">'[17]Fixed Assets'!$A$2:$BH$53</definedName>
    <definedName name="GainLossOct2014" localSheetId="2">#REF!</definedName>
    <definedName name="GainLossOct2014" localSheetId="3">#REF!</definedName>
    <definedName name="GainLossOct2014" localSheetId="4">#REF!</definedName>
    <definedName name="GainLossOct2014">#REF!</definedName>
    <definedName name="GainLossOnDisposal2013" localSheetId="2">#REF!</definedName>
    <definedName name="GainLossOnDisposal2013" localSheetId="3">#REF!</definedName>
    <definedName name="GainLossOnDisposal2013" localSheetId="4">#REF!</definedName>
    <definedName name="GainLossOnDisposal2013">#REF!</definedName>
    <definedName name="GLBalDec312013">'[6]GL Recon'!$A$5:$M$714</definedName>
    <definedName name="InactiveJobsList" localSheetId="3">#REF!</definedName>
    <definedName name="InactiveJobsList" localSheetId="4">#REF!</definedName>
    <definedName name="InactiveJobsList">#REF!</definedName>
    <definedName name="InactiveJobsListJan">'[18]Inactive Jobs List Jan.26.17'!$A$1:$C$1398</definedName>
    <definedName name="InactiveListFeb0317" localSheetId="3">#REF!</definedName>
    <definedName name="InactiveListFeb0317" localSheetId="4">#REF!</definedName>
    <definedName name="InactiveListFeb0317">#REF!</definedName>
    <definedName name="JAN">[4]Data!$A:$B</definedName>
    <definedName name="JanRecon1255" localSheetId="3">#REF!</definedName>
    <definedName name="JanRecon1255" localSheetId="4">#REF!</definedName>
    <definedName name="JanRecon1255">#REF!</definedName>
    <definedName name="JEList2070" localSheetId="2">#REF!</definedName>
    <definedName name="JEList2070" localSheetId="3">#REF!</definedName>
    <definedName name="JEList2070" localSheetId="4">#REF!</definedName>
    <definedName name="JEList2070">#REF!</definedName>
    <definedName name="JEListDeprExp" localSheetId="2">#REF!</definedName>
    <definedName name="JEListDeprExp" localSheetId="3">#REF!</definedName>
    <definedName name="JEListDeprExp" localSheetId="4">#REF!</definedName>
    <definedName name="JEListDeprExp">#REF!</definedName>
    <definedName name="JEListEnhanRev" localSheetId="2">#REF!</definedName>
    <definedName name="JEListEnhanRev" localSheetId="3">#REF!</definedName>
    <definedName name="JEListEnhanRev" localSheetId="4">#REF!</definedName>
    <definedName name="JEListEnhanRev">#REF!</definedName>
    <definedName name="JEListFAData" localSheetId="2">#REF!</definedName>
    <definedName name="JEListFAData" localSheetId="3">#REF!</definedName>
    <definedName name="JEListFAData" localSheetId="4">#REF!</definedName>
    <definedName name="JEListFAData">#REF!</definedName>
    <definedName name="JobsAccruedatYE2015" localSheetId="3">#REF!</definedName>
    <definedName name="JobsAccruedatYE2015" localSheetId="4">#REF!</definedName>
    <definedName name="JobsAccruedatYE2015">#REF!</definedName>
    <definedName name="JobsAccruedPer1170" localSheetId="3">#REF!</definedName>
    <definedName name="JobsAccruedPer1170" localSheetId="4">#REF!</definedName>
    <definedName name="JobsAccruedPer1170">#REF!</definedName>
    <definedName name="JobsAccruedPer1255" localSheetId="3">#REF!</definedName>
    <definedName name="JobsAccruedPer1255" localSheetId="4">#REF!</definedName>
    <definedName name="JobsAccruedPer1255">#REF!</definedName>
    <definedName name="JobsList2015ReGL1258" localSheetId="3">#REF!</definedName>
    <definedName name="JobsList2015ReGL1258" localSheetId="4">#REF!</definedName>
    <definedName name="JobsList2015ReGL1258">#REF!</definedName>
    <definedName name="JobsPerQuery2016GL1250" localSheetId="3">#REF!</definedName>
    <definedName name="JobsPerQuery2016GL1250" localSheetId="4">#REF!</definedName>
    <definedName name="JobsPerQuery2016GL1250">#REF!</definedName>
    <definedName name="jobsperrecon1250Sept16" localSheetId="3">#REF!</definedName>
    <definedName name="jobsperrecon1250Sept16" localSheetId="4">#REF!</definedName>
    <definedName name="jobsperrecon1250Sept16">#REF!</definedName>
    <definedName name="JUL">[4]Data!$M:$N</definedName>
    <definedName name="JulyClosingBalance2015" localSheetId="3">#REF!</definedName>
    <definedName name="JulyClosingBalance2015" localSheetId="4">#REF!</definedName>
    <definedName name="JulyClosingBalance2015">#REF!</definedName>
    <definedName name="JulySmartlist1255" localSheetId="3">#REF!</definedName>
    <definedName name="JulySmartlist1255" localSheetId="4">#REF!</definedName>
    <definedName name="JulySmartlist1255">#REF!</definedName>
    <definedName name="JUN">[4]Data!$K:$L</definedName>
    <definedName name="k" localSheetId="3">#REF!</definedName>
    <definedName name="k" localSheetId="4">#REF!</definedName>
    <definedName name="k">#REF!</definedName>
    <definedName name="latesentries">'[6]1255'!$K$445:$M$553</definedName>
    <definedName name="list2012">'[6]1255'!$A$421:$A$569</definedName>
    <definedName name="listrem">'[12]Trial Balance New'!$A$1817:$A$3183</definedName>
    <definedName name="Lo" localSheetId="3">#REF!</definedName>
    <definedName name="Lo" localSheetId="4">#REF!</definedName>
    <definedName name="Lo">#REF!</definedName>
    <definedName name="LoriAndStewartsList" localSheetId="3">#REF!</definedName>
    <definedName name="LoriAndStewartsList" localSheetId="4">#REF!</definedName>
    <definedName name="LoriAndStewartsList">#REF!</definedName>
    <definedName name="MAR">[4]Data!$E:$F</definedName>
    <definedName name="March2015Bal1255" localSheetId="3">#REF!</definedName>
    <definedName name="March2015Bal1255" localSheetId="4">#REF!</definedName>
    <definedName name="March2015Bal1255">#REF!</definedName>
    <definedName name="MarchBal1250" localSheetId="3">#REF!</definedName>
    <definedName name="MarchBal1250" localSheetId="4">#REF!</definedName>
    <definedName name="MarchBal1250">#REF!</definedName>
    <definedName name="MAY">[4]Data!$I:$J</definedName>
    <definedName name="MofF" localSheetId="3">#REF!</definedName>
    <definedName name="MofF" localSheetId="4">#REF!</definedName>
    <definedName name="MofF">#REF!</definedName>
    <definedName name="MonthlyPL2011" localSheetId="3">#REF!</definedName>
    <definedName name="MonthlyPL2011" localSheetId="4">#REF!</definedName>
    <definedName name="MonthlyPL2011">#REF!</definedName>
    <definedName name="namelist" localSheetId="3">#REF!</definedName>
    <definedName name="namelist" localSheetId="4">#REF!</definedName>
    <definedName name="namelist">#REF!</definedName>
    <definedName name="NotesComplémentaires" localSheetId="3">#REF!</definedName>
    <definedName name="NotesComplémentaires" localSheetId="4">#REF!</definedName>
    <definedName name="NotesComplémentaires">#REF!</definedName>
    <definedName name="NotesIntégrantes" localSheetId="3">#REF!</definedName>
    <definedName name="NotesIntégrantes" localSheetId="4">#REF!</definedName>
    <definedName name="NotesIntégrantes">#REF!</definedName>
    <definedName name="notfoundonjobclose">'[1]Pivot Job close JE''s'!$G$130:$G$181</definedName>
    <definedName name="notfoundothercurrent">'[1]Pivot All else'!$H$344:$H$586</definedName>
    <definedName name="NOV">[4]Data!$U:$V</definedName>
    <definedName name="OCT">[4]Data!$S:$T</definedName>
    <definedName name="Oct1255query" localSheetId="3">#REF!</definedName>
    <definedName name="Oct1255query" localSheetId="4">#REF!</definedName>
    <definedName name="Oct1255query">#REF!</definedName>
    <definedName name="Oct2016YTDQuery1255" localSheetId="3">#REF!</definedName>
    <definedName name="Oct2016YTDQuery1255" localSheetId="4">#REF!</definedName>
    <definedName name="Oct2016YTDQuery1255">#REF!</definedName>
    <definedName name="octactivitypivot" localSheetId="3">#REF!</definedName>
    <definedName name="octactivitypivot" localSheetId="4">#REF!</definedName>
    <definedName name="octactivitypivot">#REF!</definedName>
    <definedName name="October2015TB" localSheetId="2">#REF!</definedName>
    <definedName name="October2015TB" localSheetId="3">#REF!</definedName>
    <definedName name="October2015TB" localSheetId="4">#REF!</definedName>
    <definedName name="October2015TB">#REF!</definedName>
    <definedName name="OctReconCheck" localSheetId="3">#REF!</definedName>
    <definedName name="OctReconCheck" localSheetId="4">#REF!</definedName>
    <definedName name="OctReconCheck">#REF!</definedName>
    <definedName name="OctReconJobs" localSheetId="3">#REF!</definedName>
    <definedName name="OctReconJobs" localSheetId="4">#REF!</definedName>
    <definedName name="OctReconJobs">#REF!</definedName>
    <definedName name="OpBal1255NotFound">'[6]1255 Rec Mar2013'!$J$266:$K$365</definedName>
    <definedName name="OpenJobsToMar2015" localSheetId="3">#REF!</definedName>
    <definedName name="OpenJobsToMar2015" localSheetId="4">#REF!</definedName>
    <definedName name="OpenJobsToMar2015">#REF!</definedName>
    <definedName name="OriginalYECapitalDetails2016" localSheetId="3">#REF!</definedName>
    <definedName name="OriginalYECapitalDetails2016" localSheetId="4">#REF!</definedName>
    <definedName name="OriginalYECapitalDetails2016">#REF!</definedName>
    <definedName name="OSJobsNov2016" localSheetId="3">#REF!</definedName>
    <definedName name="OSJobsNov2016" localSheetId="4">#REF!</definedName>
    <definedName name="OSJobsNov2016">#REF!</definedName>
    <definedName name="othercurrent">'[1]Pivot All else'!$E$5:$F$338</definedName>
    <definedName name="PériodeAmort" localSheetId="3">#REF!</definedName>
    <definedName name="PériodeAmort" localSheetId="4">#REF!</definedName>
    <definedName name="PériodeAmort">#REF!</definedName>
    <definedName name="Pivot1170Oct2015" localSheetId="3">#REF!</definedName>
    <definedName name="Pivot1170Oct2015" localSheetId="4">#REF!</definedName>
    <definedName name="Pivot1170Oct2015">#REF!</definedName>
    <definedName name="Pivot1170Q1F2015" localSheetId="3">#REF!</definedName>
    <definedName name="Pivot1170Q1F2015" localSheetId="4">#REF!</definedName>
    <definedName name="Pivot1170Q1F2015">#REF!</definedName>
    <definedName name="Pivot1250Nov16" localSheetId="3">#REF!</definedName>
    <definedName name="Pivot1250Nov16" localSheetId="4">#REF!</definedName>
    <definedName name="Pivot1250Nov16">#REF!</definedName>
    <definedName name="Pivot1250YTDDec2016" localSheetId="3">#REF!</definedName>
    <definedName name="Pivot1250YTDDec2016" localSheetId="4">#REF!</definedName>
    <definedName name="Pivot1250YTDDec2016">#REF!</definedName>
    <definedName name="Pivot1255JanToSep2016" localSheetId="3">#REF!</definedName>
    <definedName name="Pivot1255JanToSep2016" localSheetId="4">#REF!</definedName>
    <definedName name="Pivot1255JanToSep2016">#REF!</definedName>
    <definedName name="Pivot1255Nov16" localSheetId="3">#REF!</definedName>
    <definedName name="Pivot1255Nov16" localSheetId="4">#REF!</definedName>
    <definedName name="Pivot1255Nov16">#REF!</definedName>
    <definedName name="Pivot1255YTDDec2016" localSheetId="3">#REF!</definedName>
    <definedName name="Pivot1255YTDDec2016" localSheetId="4">#REF!</definedName>
    <definedName name="Pivot1255YTDDec2016">#REF!</definedName>
    <definedName name="Pivot1258JanToOct16" localSheetId="3">#REF!</definedName>
    <definedName name="Pivot1258JanToOct16" localSheetId="4">#REF!</definedName>
    <definedName name="Pivot1258JanToOct16">#REF!</definedName>
    <definedName name="PivotDec16Adjts" localSheetId="3">#REF!</definedName>
    <definedName name="PivotDec16Adjts" localSheetId="4">#REF!</definedName>
    <definedName name="PivotDec16Adjts">#REF!</definedName>
    <definedName name="PivotGL1255Dec16" localSheetId="3">#REF!</definedName>
    <definedName name="PivotGL1255Dec16" localSheetId="4">#REF!</definedName>
    <definedName name="PivotGL1255Dec16">#REF!</definedName>
    <definedName name="PivotGL1255YE2016Feb2" localSheetId="3">#REF!</definedName>
    <definedName name="PivotGL1255YE2016Feb2" localSheetId="4">#REF!</definedName>
    <definedName name="PivotGL1255YE2016Feb2">#REF!</definedName>
    <definedName name="PivotSept2015GLActivity1255" localSheetId="3">#REF!</definedName>
    <definedName name="PivotSept2015GLActivity1255" localSheetId="4">#REF!</definedName>
    <definedName name="PivotSept2015GLActivity1255">#REF!</definedName>
    <definedName name="PivotYEAdjtsOnly" localSheetId="3">#REF!</definedName>
    <definedName name="PivotYEAdjtsOnly" localSheetId="4">#REF!</definedName>
    <definedName name="PivotYEAdjtsOnly">#REF!</definedName>
    <definedName name="PivotYTDOct1255" localSheetId="3">#REF!</definedName>
    <definedName name="PivotYTDOct1255" localSheetId="4">#REF!</definedName>
    <definedName name="PivotYTDOct1255">#REF!</definedName>
    <definedName name="PivotYTDSept16Data1250" localSheetId="3">#REF!</definedName>
    <definedName name="PivotYTDSept16Data1250" localSheetId="4">#REF!</definedName>
    <definedName name="PivotYTDSept16Data1250">#REF!</definedName>
    <definedName name="PLBud">'[8]P&amp;L v Bud'!$S:$AC</definedName>
    <definedName name="PLOct2011YTD" localSheetId="3">#REF!</definedName>
    <definedName name="PLOct2011YTD" localSheetId="4">#REF!</definedName>
    <definedName name="PLOct2011YTD">#REF!</definedName>
    <definedName name="PLPYr">'[8]P&amp;L v PY'!$S:$AB</definedName>
    <definedName name="Prelim" localSheetId="2">#REF!</definedName>
    <definedName name="Prelim" localSheetId="3">#REF!</definedName>
    <definedName name="Prelim" localSheetId="4">#REF!</definedName>
    <definedName name="Prelim">#REF!</definedName>
    <definedName name="PremAnnée" localSheetId="3">#REF!</definedName>
    <definedName name="PremAnnée" localSheetId="4">#REF!</definedName>
    <definedName name="PremAnnée">#REF!</definedName>
    <definedName name="ProceedsGainLossDec2014" localSheetId="2">#REF!</definedName>
    <definedName name="ProceedsGainLossDec2014" localSheetId="3">#REF!</definedName>
    <definedName name="ProceedsGainLossDec2014" localSheetId="4">#REF!</definedName>
    <definedName name="ProceedsGainLossDec2014">#REF!</definedName>
    <definedName name="Profile_ClientName">'[19]Client Profile'!$C$2</definedName>
    <definedName name="Profile_Preparer">'[19]Client Profile'!$I$3</definedName>
    <definedName name="Profile_YearEnd">'[19]Client Profile'!$C$5</definedName>
    <definedName name="PTtestss" localSheetId="3">#REF!</definedName>
    <definedName name="PTtestss" localSheetId="4">#REF!</definedName>
    <definedName name="PTtestss">#REF!</definedName>
    <definedName name="Query1250Nov2016" localSheetId="3">#REF!</definedName>
    <definedName name="Query1250Nov2016" localSheetId="4">#REF!</definedName>
    <definedName name="Query1250Nov2016">#REF!</definedName>
    <definedName name="Query1250Oct31" localSheetId="3">#REF!</definedName>
    <definedName name="Query1250Oct31" localSheetId="4">#REF!</definedName>
    <definedName name="Query1250Oct31">#REF!</definedName>
    <definedName name="Query1255Nov2016" localSheetId="3">#REF!</definedName>
    <definedName name="Query1255Nov2016" localSheetId="4">#REF!</definedName>
    <definedName name="Query1255Nov2016">#REF!</definedName>
    <definedName name="QuerySept2016GL1250" localSheetId="3">#REF!</definedName>
    <definedName name="QuerySept2016GL1250" localSheetId="4">#REF!</definedName>
    <definedName name="QuerySept2016GL1250">#REF!</definedName>
    <definedName name="Rate_Class">[20]lists!$A$1:$A$104</definedName>
    <definedName name="RateApp" localSheetId="3">#REF!</definedName>
    <definedName name="RateApp" localSheetId="4">#REF!</definedName>
    <definedName name="RateApp">#REF!</definedName>
    <definedName name="Ratebase">'[10]Distribution Revenue by Source'!$C$25</definedName>
    <definedName name="RebaseYear">'[5]LDC Info'!$E$28</definedName>
    <definedName name="Recon1250Sept16" localSheetId="3">#REF!</definedName>
    <definedName name="Recon1250Sept16" localSheetId="4">#REF!</definedName>
    <definedName name="Recon1250Sept16">#REF!</definedName>
    <definedName name="Recon1255Sept2016Data" localSheetId="3">#REF!</definedName>
    <definedName name="Recon1255Sept2016Data" localSheetId="4">#REF!</definedName>
    <definedName name="Recon1255Sept2016Data">#REF!</definedName>
    <definedName name="ReconcileFA2GLFinalV2" localSheetId="2">#REF!</definedName>
    <definedName name="ReconcileFA2GLFinalV2" localSheetId="3">#REF!</definedName>
    <definedName name="ReconcileFA2GLFinalV2" localSheetId="4">#REF!</definedName>
    <definedName name="ReconcileFA2GLFinalV2">#REF!</definedName>
    <definedName name="ReconcileFA2GLRevised" localSheetId="2">#REF!</definedName>
    <definedName name="ReconcileFA2GLRevised" localSheetId="3">#REF!</definedName>
    <definedName name="ReconcileFA2GLRevised" localSheetId="4">#REF!</definedName>
    <definedName name="ReconcileFA2GLRevised">#REF!</definedName>
    <definedName name="ReconFA2GLFinal2013" localSheetId="2">#REF!</definedName>
    <definedName name="ReconFA2GLFinal2013" localSheetId="3">#REF!</definedName>
    <definedName name="ReconFA2GLFinal2013" localSheetId="4">#REF!</definedName>
    <definedName name="ReconFA2GLFinal2013">#REF!</definedName>
    <definedName name="ReconFA2GLFinalMar144PM">'[13]Reconcile FA to GL FINAL Mar.14'!$A$18:$F$99</definedName>
    <definedName name="reconFA2GLv2Mar18" localSheetId="2">#REF!</definedName>
    <definedName name="reconFA2GLv2Mar18" localSheetId="3">#REF!</definedName>
    <definedName name="reconFA2GLv2Mar18" localSheetId="4">#REF!</definedName>
    <definedName name="reconFA2GLv2Mar18">#REF!</definedName>
    <definedName name="ReconNov1255Jobs" localSheetId="3">#REF!</definedName>
    <definedName name="ReconNov1255Jobs" localSheetId="4">#REF!</definedName>
    <definedName name="ReconNov1255Jobs">#REF!</definedName>
    <definedName name="Revised3July1255Smartlist" localSheetId="3">#REF!</definedName>
    <definedName name="Revised3July1255Smartlist" localSheetId="4">#REF!</definedName>
    <definedName name="Revised3July1255Smartlist">#REF!</definedName>
    <definedName name="revisedAccrRevsls">'[1]Pivot WIP Accr &amp; Rev only'!$J$6:$K$125</definedName>
    <definedName name="RevisedFinalFA2GLRecon" localSheetId="2">#REF!</definedName>
    <definedName name="RevisedFinalFA2GLRecon" localSheetId="3">#REF!</definedName>
    <definedName name="RevisedFinalFA2GLRecon" localSheetId="4">#REF!</definedName>
    <definedName name="RevisedFinalFA2GLRecon">#REF!</definedName>
    <definedName name="RevisedGainLossTB">'[13]2013 YE gain or loss on dis (2'!$B$8:$H$9</definedName>
    <definedName name="RevisedJobsAccruedPer1255YE2015" localSheetId="3">#REF!</definedName>
    <definedName name="RevisedJobsAccruedPer1255YE2015" localSheetId="4">#REF!</definedName>
    <definedName name="RevisedJobsAccruedPer1255YE2015">#REF!</definedName>
    <definedName name="RevisedOct2015activity" localSheetId="3">#REF!</definedName>
    <definedName name="RevisedOct2015activity" localSheetId="4">#REF!</definedName>
    <definedName name="RevisedOct2015activity">#REF!</definedName>
    <definedName name="RevisedOctActivity2015" localSheetId="3">#REF!</definedName>
    <definedName name="RevisedOctActivity2015" localSheetId="4">#REF!</definedName>
    <definedName name="RevisedOctActivity2015">#REF!</definedName>
    <definedName name="RevisedOctActivityByJob" localSheetId="3">#REF!</definedName>
    <definedName name="RevisedOctActivityByJob" localSheetId="4">#REF!</definedName>
    <definedName name="RevisedOctActivityByJob">#REF!</definedName>
    <definedName name="RevisedOpenJobsList2013">'[6]Revised Open Jobs List 2013'!$A$4:$E$265</definedName>
    <definedName name="RevisedOriginalYE2016CapitalData" localSheetId="3">#REF!</definedName>
    <definedName name="RevisedOriginalYE2016CapitalData" localSheetId="4">#REF!</definedName>
    <definedName name="RevisedOriginalYE2016CapitalData">#REF!</definedName>
    <definedName name="RevisedOtherCurrent">'[1]Pivot All else'!$K$5:$L$337</definedName>
    <definedName name="RevisedPivotYTDOct1255" localSheetId="3">#REF!</definedName>
    <definedName name="RevisedPivotYTDOct1255" localSheetId="4">#REF!</definedName>
    <definedName name="RevisedPivotYTDOct1255">#REF!</definedName>
    <definedName name="RevisedSmartlist1250April" localSheetId="3">#REF!</definedName>
    <definedName name="RevisedSmartlist1250April" localSheetId="4">#REF!</definedName>
    <definedName name="RevisedSmartlist1250April">#REF!</definedName>
    <definedName name="RevisedTBDec2nd" localSheetId="3">#REF!</definedName>
    <definedName name="RevisedTBDec2nd" localSheetId="4">#REF!</definedName>
    <definedName name="RevisedTBDec2nd">#REF!</definedName>
    <definedName name="RevisedYTDPivotSept2016GL1250" localSheetId="3">#REF!</definedName>
    <definedName name="RevisedYTDPivotSept2016GL1250" localSheetId="4">#REF!</definedName>
    <definedName name="RevisedYTDPivotSept2016GL1250">#REF!</definedName>
    <definedName name="RogerAndRajList" localSheetId="3">#REF!</definedName>
    <definedName name="RogerAndRajList" localSheetId="4">#REF!</definedName>
    <definedName name="RogerAndRajList">#REF!</definedName>
    <definedName name="SecondRevisionJulySmartlist" localSheetId="3">#REF!</definedName>
    <definedName name="SecondRevisionJulySmartlist" localSheetId="4">#REF!</definedName>
    <definedName name="SecondRevisionJulySmartlist">#REF!</definedName>
    <definedName name="SEP">[4]Data!$Q:$R</definedName>
    <definedName name="Sept2015Query1255" localSheetId="3">#REF!</definedName>
    <definedName name="Sept2015Query1255" localSheetId="4">#REF!</definedName>
    <definedName name="Sept2015Query1255">#REF!</definedName>
    <definedName name="SoFar" localSheetId="3">#REF!</definedName>
    <definedName name="SoFar" localSheetId="4">#REF!</definedName>
    <definedName name="SoFar">#REF!</definedName>
    <definedName name="Surtax" localSheetId="3">#REF!</definedName>
    <definedName name="Surtax" localSheetId="4">#REF!</definedName>
    <definedName name="Surtax">#REF!</definedName>
    <definedName name="TauxIntérêt" localSheetId="3">#REF!</definedName>
    <definedName name="TauxIntérêt" localSheetId="4">#REF!</definedName>
    <definedName name="TauxIntérêt">#REF!</definedName>
    <definedName name="TB" localSheetId="3">#REF!</definedName>
    <definedName name="TB" localSheetId="4">#REF!</definedName>
    <definedName name="TB">#REF!</definedName>
    <definedName name="TBDec2015RevisedMar416" localSheetId="2">#REF!</definedName>
    <definedName name="TBDec2015RevisedMar416" localSheetId="3">#REF!</definedName>
    <definedName name="TBDec2015RevisedMar416" localSheetId="4">#REF!</definedName>
    <definedName name="TBDec2015RevisedMar416">#REF!</definedName>
    <definedName name="TBDec312014" localSheetId="2">#REF!</definedName>
    <definedName name="TBDec312014" localSheetId="3">#REF!</definedName>
    <definedName name="TBDec312014" localSheetId="4">#REF!</definedName>
    <definedName name="TBDec312014">#REF!</definedName>
    <definedName name="TBDec312015" localSheetId="2">#REF!</definedName>
    <definedName name="TBDec312015" localSheetId="3">#REF!</definedName>
    <definedName name="TBDec312015" localSheetId="4">#REF!</definedName>
    <definedName name="TBDec312015">#REF!</definedName>
    <definedName name="TBMar1414" localSheetId="2">#REF!</definedName>
    <definedName name="TBMar1414" localSheetId="3">#REF!</definedName>
    <definedName name="TBMar1414" localSheetId="4">#REF!</definedName>
    <definedName name="TBMar1414">#REF!</definedName>
    <definedName name="TBMayBSAccts" localSheetId="2">#REF!</definedName>
    <definedName name="TBMayBSAccts" localSheetId="3">#REF!</definedName>
    <definedName name="TBMayBSAccts" localSheetId="4">#REF!</definedName>
    <definedName name="TBMayBSAccts">#REF!</definedName>
    <definedName name="TBNetworksDec312019">'[21]Networks TB Dec.31'!$B$19:$H$1266</definedName>
    <definedName name="TBNetworksDec312019Final">'[22]TB Networks Dec.31 Final'!$B$9:$H$1256</definedName>
    <definedName name="TBNetworksMar0719" localSheetId="3">#REF!</definedName>
    <definedName name="TBNetworksMar0719" localSheetId="4">#REF!</definedName>
    <definedName name="TBNetworksMar0719">#REF!</definedName>
    <definedName name="TBNetworksMar2117">'[16]TB NETWORKS Mar.21.17'!$A$7:$C$3817</definedName>
    <definedName name="TBNetworksOct312019">'[16]TB - Networks 31-Oct-2019'!$B$9:$H$1191</definedName>
    <definedName name="TBNetworksRanMar152018">'[23]TB Networks YE 2017 ran Mar.15'!$B$9:$H$1265</definedName>
    <definedName name="TBOct312014" localSheetId="2">#REF!</definedName>
    <definedName name="TBOct312014" localSheetId="3">#REF!</definedName>
    <definedName name="TBOct312014" localSheetId="4">#REF!</definedName>
    <definedName name="TBOct312014">#REF!</definedName>
    <definedName name="TBRanMar2216" localSheetId="2">#REF!</definedName>
    <definedName name="TBRanMar2216" localSheetId="3">#REF!</definedName>
    <definedName name="TBRanMar2216" localSheetId="4">#REF!</definedName>
    <definedName name="TBRanMar2216">#REF!</definedName>
    <definedName name="TBRanMar2316">'[24]TB YE2015 Ran Mar.23.16'!$Q$14:$R$3976</definedName>
    <definedName name="TestYear">'[5]LDC Info'!$E$24</definedName>
    <definedName name="toberomoved" localSheetId="3">'[12]Trial Balance New'!#REF!</definedName>
    <definedName name="toberomoved" localSheetId="4">'[12]Trial Balance New'!#REF!</definedName>
    <definedName name="toberomoved">'[12]Trial Balance New'!#REF!</definedName>
    <definedName name="xcompare" localSheetId="3">#REF!</definedName>
    <definedName name="xcompare" localSheetId="4">#REF!</definedName>
    <definedName name="xcompare">#REF!</definedName>
    <definedName name="YE1250Jobs" localSheetId="3">#REF!</definedName>
    <definedName name="YE1250Jobs" localSheetId="4">#REF!</definedName>
    <definedName name="YE1250Jobs">#REF!</definedName>
    <definedName name="YE2012Bal1255">'[6]1255 Rec Mar2013'!$A$8:$B$244</definedName>
    <definedName name="YE2013accts1255">'[6]1255'!$A$5:$B$265</definedName>
    <definedName name="YE2015jobs1255" localSheetId="3">#REF!</definedName>
    <definedName name="YE2015jobs1255" localSheetId="4">#REF!</definedName>
    <definedName name="YE2015jobs1255">#REF!</definedName>
    <definedName name="YEAREND2014" localSheetId="3">#REF!</definedName>
    <definedName name="YEAREND2014" localSheetId="4">#REF!</definedName>
    <definedName name="YEAREND2014">#REF!</definedName>
    <definedName name="YEFATBCheck">'[13]YE Final FA check'!$B$8:$H$330</definedName>
    <definedName name="YEQuery1250Dec16" localSheetId="3">#REF!</definedName>
    <definedName name="YEQuery1250Dec16" localSheetId="4">#REF!</definedName>
    <definedName name="YEQuery1250Dec16">#REF!</definedName>
    <definedName name="YTDDec16Pivot1258" localSheetId="3">#REF!</definedName>
    <definedName name="YTDDec16Pivot1258" localSheetId="4">#REF!</definedName>
    <definedName name="YTDDec16Pivot1258">#REF!</definedName>
    <definedName name="YTDDec2016Pivot1258" localSheetId="3">#REF!</definedName>
    <definedName name="YTDDec2016Pivot1258" localSheetId="4">#REF!</definedName>
    <definedName name="YTDDec2016Pivot1258">#REF!</definedName>
    <definedName name="YTDMay2015TB" localSheetId="2">#REF!</definedName>
    <definedName name="YTDMay2015TB" localSheetId="3">#REF!</definedName>
    <definedName name="YTDMay2015TB" localSheetId="4">#REF!</definedName>
    <definedName name="YTDMay2015TB">#REF!</definedName>
    <definedName name="YTDOct31Pivot1250" localSheetId="3">#REF!</definedName>
    <definedName name="YTDOct31Pivot1250" localSheetId="4">#REF!</definedName>
    <definedName name="YTDOct31Pivot1250">#REF!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3" l="1"/>
  <c r="P42" i="7" l="1"/>
  <c r="O42" i="7"/>
  <c r="L42" i="7"/>
  <c r="J42" i="7"/>
  <c r="F42" i="7"/>
  <c r="K40" i="7"/>
  <c r="G40" i="7"/>
  <c r="E40" i="7"/>
  <c r="K39" i="7"/>
  <c r="H39" i="7"/>
  <c r="G39" i="7"/>
  <c r="E39" i="7"/>
  <c r="M39" i="7" s="1"/>
  <c r="K38" i="7"/>
  <c r="H38" i="7"/>
  <c r="G38" i="7"/>
  <c r="E38" i="7"/>
  <c r="M38" i="7" s="1"/>
  <c r="K37" i="7"/>
  <c r="H37" i="7"/>
  <c r="G37" i="7"/>
  <c r="K36" i="7"/>
  <c r="H36" i="7"/>
  <c r="G36" i="7"/>
  <c r="E36" i="7"/>
  <c r="M36" i="7" s="1"/>
  <c r="K35" i="7"/>
  <c r="H35" i="7"/>
  <c r="G35" i="7"/>
  <c r="E35" i="7"/>
  <c r="K34" i="7"/>
  <c r="H34" i="7"/>
  <c r="G34" i="7"/>
  <c r="E34" i="7"/>
  <c r="M34" i="7" s="1"/>
  <c r="K33" i="7"/>
  <c r="H33" i="7"/>
  <c r="G33" i="7"/>
  <c r="E33" i="7"/>
  <c r="M33" i="7" s="1"/>
  <c r="K32" i="7"/>
  <c r="H32" i="7"/>
  <c r="G32" i="7"/>
  <c r="E32" i="7"/>
  <c r="M32" i="7" s="1"/>
  <c r="K31" i="7"/>
  <c r="H31" i="7"/>
  <c r="G31" i="7"/>
  <c r="E31" i="7"/>
  <c r="I31" i="7"/>
  <c r="M30" i="7"/>
  <c r="K30" i="7"/>
  <c r="H30" i="7"/>
  <c r="G30" i="7"/>
  <c r="E30" i="7"/>
  <c r="K29" i="7"/>
  <c r="H29" i="7"/>
  <c r="G29" i="7"/>
  <c r="E29" i="7"/>
  <c r="M29" i="7" s="1"/>
  <c r="K28" i="7"/>
  <c r="H28" i="7"/>
  <c r="G28" i="7"/>
  <c r="E28" i="7"/>
  <c r="P20" i="7"/>
  <c r="O20" i="7"/>
  <c r="M20" i="7"/>
  <c r="H20" i="7"/>
  <c r="G20" i="7"/>
  <c r="K18" i="7"/>
  <c r="I18" i="7"/>
  <c r="S18" i="7" s="1"/>
  <c r="K17" i="7"/>
  <c r="I17" i="7"/>
  <c r="S17" i="7" s="1"/>
  <c r="K16" i="7"/>
  <c r="L16" i="7" s="1"/>
  <c r="I16" i="7"/>
  <c r="J15" i="7"/>
  <c r="J20" i="7" s="1"/>
  <c r="F15" i="7"/>
  <c r="F20" i="7" s="1"/>
  <c r="E15" i="7"/>
  <c r="E20" i="7" s="1"/>
  <c r="K14" i="7"/>
  <c r="I14" i="7"/>
  <c r="K13" i="7"/>
  <c r="I13" i="7"/>
  <c r="K12" i="7"/>
  <c r="I12" i="7"/>
  <c r="K11" i="7"/>
  <c r="I11" i="7"/>
  <c r="S11" i="7" s="1"/>
  <c r="K10" i="7"/>
  <c r="I10" i="7"/>
  <c r="K9" i="7"/>
  <c r="I9" i="7"/>
  <c r="Q9" i="7" s="1"/>
  <c r="S9" i="7" s="1"/>
  <c r="K8" i="7"/>
  <c r="L8" i="7" s="1"/>
  <c r="I8" i="7"/>
  <c r="K7" i="7"/>
  <c r="I7" i="7"/>
  <c r="K6" i="7"/>
  <c r="P42" i="6"/>
  <c r="O42" i="6"/>
  <c r="M42" i="6"/>
  <c r="K40" i="6"/>
  <c r="H40" i="6"/>
  <c r="G40" i="6"/>
  <c r="E40" i="6"/>
  <c r="K39" i="6"/>
  <c r="H39" i="6"/>
  <c r="G39" i="6"/>
  <c r="E39" i="6"/>
  <c r="H38" i="6"/>
  <c r="G38" i="6"/>
  <c r="E38" i="6"/>
  <c r="F38" i="6" s="1"/>
  <c r="K38" i="6" s="1"/>
  <c r="L38" i="6" s="1"/>
  <c r="H37" i="6"/>
  <c r="J37" i="6" s="1"/>
  <c r="G37" i="6"/>
  <c r="E37" i="6"/>
  <c r="F37" i="6" s="1"/>
  <c r="K36" i="6"/>
  <c r="H36" i="6"/>
  <c r="G36" i="6"/>
  <c r="E36" i="6"/>
  <c r="K35" i="6"/>
  <c r="H35" i="6"/>
  <c r="G35" i="6"/>
  <c r="E35" i="6"/>
  <c r="K34" i="6"/>
  <c r="H34" i="6"/>
  <c r="G34" i="6"/>
  <c r="E34" i="6"/>
  <c r="Q33" i="6"/>
  <c r="H33" i="6"/>
  <c r="G33" i="6"/>
  <c r="E33" i="6"/>
  <c r="F33" i="6" s="1"/>
  <c r="K33" i="6" s="1"/>
  <c r="H32" i="6"/>
  <c r="G32" i="6"/>
  <c r="E32" i="6"/>
  <c r="F32" i="6" s="1"/>
  <c r="K32" i="6" s="1"/>
  <c r="K31" i="6"/>
  <c r="H31" i="6"/>
  <c r="G31" i="6"/>
  <c r="E31" i="6"/>
  <c r="H30" i="6"/>
  <c r="G30" i="6"/>
  <c r="E30" i="6"/>
  <c r="F30" i="6" s="1"/>
  <c r="K30" i="6" s="1"/>
  <c r="L30" i="6" s="1"/>
  <c r="H29" i="6"/>
  <c r="G29" i="6"/>
  <c r="E29" i="6"/>
  <c r="F29" i="6" s="1"/>
  <c r="H28" i="6"/>
  <c r="G28" i="6"/>
  <c r="E28" i="6"/>
  <c r="V20" i="6"/>
  <c r="U20" i="6"/>
  <c r="S20" i="6"/>
  <c r="R20" i="6"/>
  <c r="H20" i="6"/>
  <c r="G20" i="6"/>
  <c r="F20" i="6"/>
  <c r="E20" i="6"/>
  <c r="L18" i="6"/>
  <c r="M18" i="6" s="1"/>
  <c r="J18" i="6"/>
  <c r="Y18" i="6" s="1"/>
  <c r="L17" i="6"/>
  <c r="M17" i="6" s="1"/>
  <c r="N17" i="6" s="1"/>
  <c r="J17" i="6"/>
  <c r="Y17" i="6" s="1"/>
  <c r="L16" i="6"/>
  <c r="K16" i="6"/>
  <c r="J16" i="6"/>
  <c r="L15" i="6"/>
  <c r="M15" i="6" s="1"/>
  <c r="J15" i="6"/>
  <c r="L14" i="6"/>
  <c r="M14" i="6" s="1"/>
  <c r="N14" i="6" s="1"/>
  <c r="J14" i="6"/>
  <c r="L13" i="6"/>
  <c r="M13" i="6" s="1"/>
  <c r="J13" i="6"/>
  <c r="L12" i="6"/>
  <c r="M12" i="6" s="1"/>
  <c r="J12" i="6"/>
  <c r="W11" i="6"/>
  <c r="K11" i="6"/>
  <c r="M11" i="6" s="1"/>
  <c r="J11" i="6"/>
  <c r="L10" i="6"/>
  <c r="K10" i="6"/>
  <c r="J10" i="6"/>
  <c r="L9" i="6"/>
  <c r="M9" i="6" s="1"/>
  <c r="N9" i="6" s="1"/>
  <c r="J9" i="6"/>
  <c r="L8" i="6"/>
  <c r="K8" i="6"/>
  <c r="M8" i="6" s="1"/>
  <c r="J8" i="6"/>
  <c r="O8" i="6" s="1"/>
  <c r="W8" i="6" s="1"/>
  <c r="Y8" i="6" s="1"/>
  <c r="L7" i="6"/>
  <c r="K7" i="6"/>
  <c r="J7" i="6"/>
  <c r="L6" i="6"/>
  <c r="M6" i="6" s="1"/>
  <c r="P42" i="5"/>
  <c r="O42" i="5"/>
  <c r="M42" i="5"/>
  <c r="K40" i="5"/>
  <c r="H40" i="5"/>
  <c r="G40" i="5"/>
  <c r="E40" i="5"/>
  <c r="K39" i="5"/>
  <c r="H39" i="5"/>
  <c r="G39" i="5"/>
  <c r="E39" i="5"/>
  <c r="H38" i="5"/>
  <c r="G38" i="5"/>
  <c r="E38" i="5"/>
  <c r="F38" i="5" s="1"/>
  <c r="K38" i="5" s="1"/>
  <c r="L38" i="5" s="1"/>
  <c r="H37" i="5"/>
  <c r="J37" i="5" s="1"/>
  <c r="G37" i="5"/>
  <c r="E37" i="5"/>
  <c r="F37" i="5" s="1"/>
  <c r="K36" i="5"/>
  <c r="H36" i="5"/>
  <c r="G36" i="5"/>
  <c r="E36" i="5"/>
  <c r="K35" i="5"/>
  <c r="H35" i="5"/>
  <c r="G35" i="5"/>
  <c r="E35" i="5"/>
  <c r="K34" i="5"/>
  <c r="H34" i="5"/>
  <c r="G34" i="5"/>
  <c r="E34" i="5"/>
  <c r="Q33" i="5"/>
  <c r="H33" i="5"/>
  <c r="G33" i="5"/>
  <c r="E33" i="5"/>
  <c r="F33" i="5" s="1"/>
  <c r="K33" i="5" s="1"/>
  <c r="H32" i="5"/>
  <c r="G32" i="5"/>
  <c r="E32" i="5"/>
  <c r="F32" i="5" s="1"/>
  <c r="K32" i="5" s="1"/>
  <c r="K31" i="5"/>
  <c r="H31" i="5"/>
  <c r="G31" i="5"/>
  <c r="E31" i="5"/>
  <c r="H30" i="5"/>
  <c r="G30" i="5"/>
  <c r="E30" i="5"/>
  <c r="F30" i="5" s="1"/>
  <c r="K30" i="5" s="1"/>
  <c r="L30" i="5" s="1"/>
  <c r="H29" i="5"/>
  <c r="G29" i="5"/>
  <c r="E29" i="5"/>
  <c r="F29" i="5" s="1"/>
  <c r="H28" i="5"/>
  <c r="G28" i="5"/>
  <c r="E28" i="5"/>
  <c r="V20" i="5"/>
  <c r="U20" i="5"/>
  <c r="S20" i="5"/>
  <c r="R20" i="5"/>
  <c r="H20" i="5"/>
  <c r="G20" i="5"/>
  <c r="F20" i="5"/>
  <c r="E20" i="5"/>
  <c r="D20" i="5"/>
  <c r="L18" i="5"/>
  <c r="M18" i="5" s="1"/>
  <c r="J18" i="5"/>
  <c r="Y18" i="5" s="1"/>
  <c r="L17" i="5"/>
  <c r="M17" i="5" s="1"/>
  <c r="J17" i="5"/>
  <c r="Y17" i="5" s="1"/>
  <c r="L16" i="5"/>
  <c r="K16" i="5"/>
  <c r="J16" i="5"/>
  <c r="L15" i="5"/>
  <c r="M15" i="5" s="1"/>
  <c r="J15" i="5"/>
  <c r="L14" i="5"/>
  <c r="M14" i="5" s="1"/>
  <c r="J14" i="5"/>
  <c r="L13" i="5"/>
  <c r="M13" i="5" s="1"/>
  <c r="J13" i="5"/>
  <c r="L12" i="5"/>
  <c r="M12" i="5" s="1"/>
  <c r="N12" i="5" s="1"/>
  <c r="J12" i="5"/>
  <c r="W11" i="5"/>
  <c r="K11" i="5"/>
  <c r="M11" i="5" s="1"/>
  <c r="J11" i="5"/>
  <c r="O11" i="5" s="1"/>
  <c r="L10" i="5"/>
  <c r="K10" i="5"/>
  <c r="M10" i="5" s="1"/>
  <c r="J10" i="5"/>
  <c r="L9" i="5"/>
  <c r="M9" i="5" s="1"/>
  <c r="N9" i="5" s="1"/>
  <c r="P9" i="5" s="1"/>
  <c r="J9" i="5"/>
  <c r="L8" i="5"/>
  <c r="K8" i="5"/>
  <c r="J8" i="5"/>
  <c r="L7" i="5"/>
  <c r="K7" i="5"/>
  <c r="J7" i="5"/>
  <c r="L6" i="5"/>
  <c r="M6" i="5" s="1"/>
  <c r="P6" i="5" s="1"/>
  <c r="J6" i="5"/>
  <c r="O12" i="6" l="1"/>
  <c r="W12" i="6" s="1"/>
  <c r="G42" i="6"/>
  <c r="I40" i="6"/>
  <c r="S40" i="6" s="1"/>
  <c r="I29" i="6"/>
  <c r="I31" i="6"/>
  <c r="Q31" i="6" s="1"/>
  <c r="S31" i="6" s="1"/>
  <c r="M16" i="6"/>
  <c r="N16" i="6" s="1"/>
  <c r="P16" i="6" s="1"/>
  <c r="I32" i="6"/>
  <c r="Q32" i="6" s="1"/>
  <c r="S32" i="6" s="1"/>
  <c r="O13" i="5"/>
  <c r="W13" i="5" s="1"/>
  <c r="I39" i="5"/>
  <c r="S39" i="5" s="1"/>
  <c r="M16" i="5"/>
  <c r="N16" i="5" s="1"/>
  <c r="P16" i="5" s="1"/>
  <c r="J20" i="5"/>
  <c r="O16" i="5"/>
  <c r="W16" i="5" s="1"/>
  <c r="Y16" i="5" s="1"/>
  <c r="I29" i="5"/>
  <c r="I31" i="5"/>
  <c r="Q31" i="5" s="1"/>
  <c r="S31" i="5" s="1"/>
  <c r="O9" i="5"/>
  <c r="W9" i="5" s="1"/>
  <c r="Y9" i="5" s="1"/>
  <c r="I36" i="5"/>
  <c r="Q36" i="5" s="1"/>
  <c r="S36" i="5" s="1"/>
  <c r="O12" i="5"/>
  <c r="W12" i="5" s="1"/>
  <c r="Y12" i="5" s="1"/>
  <c r="O10" i="5"/>
  <c r="W10" i="5" s="1"/>
  <c r="Y10" i="5" s="1"/>
  <c r="I34" i="6"/>
  <c r="Q34" i="6" s="1"/>
  <c r="S34" i="6" s="1"/>
  <c r="I30" i="5"/>
  <c r="Q30" i="5" s="1"/>
  <c r="S30" i="5" s="1"/>
  <c r="I29" i="7"/>
  <c r="Q29" i="7" s="1"/>
  <c r="G42" i="7"/>
  <c r="D20" i="7"/>
  <c r="Q13" i="7"/>
  <c r="S13" i="7" s="1"/>
  <c r="N13" i="5"/>
  <c r="P13" i="5" s="1"/>
  <c r="Q13" i="5" s="1"/>
  <c r="I36" i="6"/>
  <c r="Q36" i="6" s="1"/>
  <c r="S36" i="6" s="1"/>
  <c r="I34" i="7"/>
  <c r="Q34" i="7" s="1"/>
  <c r="S34" i="7" s="1"/>
  <c r="O6" i="5"/>
  <c r="W6" i="5" s="1"/>
  <c r="Y6" i="5" s="1"/>
  <c r="P12" i="5"/>
  <c r="Q12" i="5" s="1"/>
  <c r="I35" i="5"/>
  <c r="Q35" i="5" s="1"/>
  <c r="S35" i="5" s="1"/>
  <c r="D20" i="6"/>
  <c r="I33" i="6"/>
  <c r="S33" i="6" s="1"/>
  <c r="H42" i="7"/>
  <c r="I30" i="7"/>
  <c r="G42" i="5"/>
  <c r="I33" i="5"/>
  <c r="S33" i="5" s="1"/>
  <c r="P17" i="6"/>
  <c r="Q17" i="6" s="1"/>
  <c r="Y13" i="5"/>
  <c r="I32" i="5"/>
  <c r="Q32" i="5" s="1"/>
  <c r="S32" i="5" s="1"/>
  <c r="O13" i="6"/>
  <c r="W13" i="6" s="1"/>
  <c r="Y13" i="6" s="1"/>
  <c r="O17" i="6"/>
  <c r="I33" i="7"/>
  <c r="S33" i="7" s="1"/>
  <c r="I39" i="7"/>
  <c r="S39" i="7" s="1"/>
  <c r="I40" i="7"/>
  <c r="S40" i="7" s="1"/>
  <c r="K20" i="5"/>
  <c r="I28" i="5"/>
  <c r="Q28" i="5" s="1"/>
  <c r="S28" i="5" s="1"/>
  <c r="I34" i="5"/>
  <c r="Q34" i="5" s="1"/>
  <c r="S34" i="5" s="1"/>
  <c r="I40" i="5"/>
  <c r="S40" i="5" s="1"/>
  <c r="K20" i="6"/>
  <c r="I30" i="6"/>
  <c r="Q30" i="6" s="1"/>
  <c r="S30" i="6" s="1"/>
  <c r="I38" i="7"/>
  <c r="I37" i="5"/>
  <c r="I35" i="6"/>
  <c r="Q35" i="6" s="1"/>
  <c r="S35" i="6" s="1"/>
  <c r="I39" i="6"/>
  <c r="S39" i="6" s="1"/>
  <c r="I36" i="7"/>
  <c r="Q36" i="7" s="1"/>
  <c r="S36" i="7" s="1"/>
  <c r="L20" i="5"/>
  <c r="O8" i="5"/>
  <c r="W8" i="5" s="1"/>
  <c r="Y8" i="5" s="1"/>
  <c r="E42" i="5"/>
  <c r="I28" i="6"/>
  <c r="I37" i="6"/>
  <c r="K42" i="7"/>
  <c r="D42" i="7"/>
  <c r="M8" i="5"/>
  <c r="N8" i="5" s="1"/>
  <c r="P8" i="5" s="1"/>
  <c r="H42" i="5"/>
  <c r="I38" i="5"/>
  <c r="Q38" i="5" s="1"/>
  <c r="S38" i="5" s="1"/>
  <c r="M10" i="6"/>
  <c r="N10" i="6" s="1"/>
  <c r="N12" i="6"/>
  <c r="P12" i="6" s="1"/>
  <c r="Q12" i="6" s="1"/>
  <c r="H42" i="6"/>
  <c r="I38" i="6"/>
  <c r="Q38" i="6" s="1"/>
  <c r="S38" i="6" s="1"/>
  <c r="I35" i="7"/>
  <c r="Q10" i="7"/>
  <c r="S10" i="7" s="1"/>
  <c r="Q8" i="7"/>
  <c r="S8" i="7" s="1"/>
  <c r="Q14" i="7"/>
  <c r="S14" i="7" s="1"/>
  <c r="Q12" i="7"/>
  <c r="S12" i="7" s="1"/>
  <c r="Q16" i="7"/>
  <c r="S16" i="7" s="1"/>
  <c r="S29" i="7"/>
  <c r="M35" i="7"/>
  <c r="I28" i="7"/>
  <c r="L7" i="7"/>
  <c r="L20" i="7" s="1"/>
  <c r="I32" i="7"/>
  <c r="Q32" i="7" s="1"/>
  <c r="I15" i="7"/>
  <c r="M31" i="7"/>
  <c r="Q31" i="7" s="1"/>
  <c r="S31" i="7" s="1"/>
  <c r="E37" i="7"/>
  <c r="E42" i="7" s="1"/>
  <c r="I6" i="7"/>
  <c r="K15" i="7"/>
  <c r="L15" i="7" s="1"/>
  <c r="O15" i="6"/>
  <c r="W15" i="6" s="1"/>
  <c r="Y15" i="6" s="1"/>
  <c r="N18" i="6"/>
  <c r="P14" i="6"/>
  <c r="Q14" i="6" s="1"/>
  <c r="N8" i="6"/>
  <c r="O16" i="6"/>
  <c r="W16" i="6" s="1"/>
  <c r="Y16" i="6" s="1"/>
  <c r="O10" i="6"/>
  <c r="W10" i="6" s="1"/>
  <c r="Y10" i="6" s="1"/>
  <c r="O11" i="6"/>
  <c r="Y11" i="6"/>
  <c r="N11" i="6"/>
  <c r="P11" i="6" s="1"/>
  <c r="K29" i="6"/>
  <c r="L29" i="6" s="1"/>
  <c r="Q29" i="6" s="1"/>
  <c r="S29" i="6" s="1"/>
  <c r="F42" i="6"/>
  <c r="O9" i="6"/>
  <c r="W9" i="6" s="1"/>
  <c r="Y9" i="6" s="1"/>
  <c r="O7" i="6"/>
  <c r="W7" i="6" s="1"/>
  <c r="Y7" i="6" s="1"/>
  <c r="N13" i="6"/>
  <c r="P13" i="6" s="1"/>
  <c r="P6" i="6"/>
  <c r="P9" i="6"/>
  <c r="Q9" i="6" s="1"/>
  <c r="Y12" i="6"/>
  <c r="O14" i="6"/>
  <c r="W14" i="6" s="1"/>
  <c r="Y14" i="6" s="1"/>
  <c r="K37" i="6"/>
  <c r="L37" i="6" s="1"/>
  <c r="L20" i="6"/>
  <c r="N15" i="6"/>
  <c r="E42" i="6"/>
  <c r="J6" i="6"/>
  <c r="O18" i="6"/>
  <c r="J28" i="6"/>
  <c r="D42" i="6"/>
  <c r="M7" i="6"/>
  <c r="K37" i="5"/>
  <c r="L37" i="5" s="1"/>
  <c r="N18" i="5"/>
  <c r="P18" i="5" s="1"/>
  <c r="K29" i="5"/>
  <c r="L29" i="5" s="1"/>
  <c r="F42" i="5"/>
  <c r="N10" i="5"/>
  <c r="P10" i="5" s="1"/>
  <c r="Q6" i="5"/>
  <c r="N14" i="5"/>
  <c r="M7" i="5"/>
  <c r="D42" i="5"/>
  <c r="Q9" i="5"/>
  <c r="Q16" i="5"/>
  <c r="O17" i="5"/>
  <c r="Y11" i="5"/>
  <c r="N17" i="5"/>
  <c r="O14" i="5"/>
  <c r="W14" i="5" s="1"/>
  <c r="Y14" i="5" s="1"/>
  <c r="N11" i="5"/>
  <c r="N15" i="5"/>
  <c r="P15" i="5" s="1"/>
  <c r="J28" i="5"/>
  <c r="O18" i="5"/>
  <c r="O15" i="5"/>
  <c r="W15" i="5" s="1"/>
  <c r="Y15" i="5" s="1"/>
  <c r="O7" i="5"/>
  <c r="W7" i="5" s="1"/>
  <c r="Y7" i="5" s="1"/>
  <c r="H24" i="3"/>
  <c r="I24" i="3" s="1"/>
  <c r="H23" i="3"/>
  <c r="H22" i="3"/>
  <c r="I22" i="3" s="1"/>
  <c r="H21" i="3"/>
  <c r="I21" i="3" s="1"/>
  <c r="H16" i="3"/>
  <c r="I16" i="3" s="1"/>
  <c r="H15" i="3"/>
  <c r="H14" i="3"/>
  <c r="I14" i="3" s="1"/>
  <c r="H13" i="3"/>
  <c r="I13" i="3" s="1"/>
  <c r="F13" i="3"/>
  <c r="M20" i="6" l="1"/>
  <c r="Q37" i="6"/>
  <c r="S37" i="6" s="1"/>
  <c r="M20" i="5"/>
  <c r="Q30" i="7"/>
  <c r="S30" i="7" s="1"/>
  <c r="Q38" i="7"/>
  <c r="S38" i="7" s="1"/>
  <c r="Q37" i="5"/>
  <c r="S37" i="5" s="1"/>
  <c r="I42" i="6"/>
  <c r="Q28" i="6"/>
  <c r="S28" i="6" s="1"/>
  <c r="Q35" i="7"/>
  <c r="S35" i="7" s="1"/>
  <c r="I42" i="5"/>
  <c r="L42" i="5"/>
  <c r="Q28" i="7"/>
  <c r="K20" i="7"/>
  <c r="S32" i="7"/>
  <c r="Q7" i="7"/>
  <c r="S7" i="7" s="1"/>
  <c r="Q15" i="7"/>
  <c r="S15" i="7" s="1"/>
  <c r="Q6" i="7"/>
  <c r="S6" i="7" s="1"/>
  <c r="I20" i="7"/>
  <c r="I37" i="7"/>
  <c r="I42" i="7" s="1"/>
  <c r="M37" i="7"/>
  <c r="M42" i="7" s="1"/>
  <c r="Q11" i="6"/>
  <c r="P10" i="6"/>
  <c r="Q10" i="6" s="1"/>
  <c r="P15" i="6"/>
  <c r="Q15" i="6" s="1"/>
  <c r="P18" i="6"/>
  <c r="Q18" i="6" s="1"/>
  <c r="Q6" i="6"/>
  <c r="J42" i="6"/>
  <c r="K28" i="6"/>
  <c r="K42" i="6" s="1"/>
  <c r="N7" i="6"/>
  <c r="J20" i="6"/>
  <c r="O6" i="6"/>
  <c r="Q16" i="6"/>
  <c r="L42" i="6"/>
  <c r="P8" i="6"/>
  <c r="Q8" i="6" s="1"/>
  <c r="Q13" i="6"/>
  <c r="Q10" i="5"/>
  <c r="Q8" i="5"/>
  <c r="N7" i="5"/>
  <c r="P7" i="5" s="1"/>
  <c r="Q29" i="5"/>
  <c r="S29" i="5" s="1"/>
  <c r="S42" i="5" s="1"/>
  <c r="P17" i="5"/>
  <c r="Q17" i="5" s="1"/>
  <c r="J42" i="5"/>
  <c r="K28" i="5"/>
  <c r="K42" i="5" s="1"/>
  <c r="P14" i="5"/>
  <c r="Q14" i="5" s="1"/>
  <c r="Q15" i="5"/>
  <c r="Q18" i="5"/>
  <c r="P11" i="5"/>
  <c r="Q11" i="5" s="1"/>
  <c r="Y20" i="5"/>
  <c r="O20" i="5"/>
  <c r="W20" i="5"/>
  <c r="C5" i="2"/>
  <c r="E5" i="2" s="1"/>
  <c r="D5" i="2"/>
  <c r="I23" i="3"/>
  <c r="F24" i="3"/>
  <c r="G24" i="3" s="1"/>
  <c r="F23" i="3"/>
  <c r="G23" i="3" s="1"/>
  <c r="F22" i="3"/>
  <c r="F21" i="3"/>
  <c r="G21" i="3" s="1"/>
  <c r="D25" i="3"/>
  <c r="C25" i="3"/>
  <c r="D17" i="3"/>
  <c r="C17" i="3"/>
  <c r="I15" i="3"/>
  <c r="H7" i="3"/>
  <c r="I7" i="3" s="1"/>
  <c r="F4" i="3"/>
  <c r="G4" i="3" s="1"/>
  <c r="F16" i="3"/>
  <c r="G16" i="3" s="1"/>
  <c r="J16" i="3" s="1"/>
  <c r="F15" i="3"/>
  <c r="G15" i="3" s="1"/>
  <c r="F14" i="3"/>
  <c r="G14" i="3" s="1"/>
  <c r="G13" i="3"/>
  <c r="J13" i="3" s="1"/>
  <c r="H8" i="3"/>
  <c r="I8" i="3" s="1"/>
  <c r="H6" i="3"/>
  <c r="I6" i="3" s="1"/>
  <c r="H5" i="3"/>
  <c r="I5" i="3" s="1"/>
  <c r="H4" i="3"/>
  <c r="I4" i="3" s="1"/>
  <c r="F7" i="3"/>
  <c r="G7" i="3" s="1"/>
  <c r="F8" i="3"/>
  <c r="G8" i="3" s="1"/>
  <c r="F6" i="3"/>
  <c r="G6" i="3" s="1"/>
  <c r="F5" i="3"/>
  <c r="D9" i="3"/>
  <c r="C9" i="3"/>
  <c r="F5" i="2" l="1"/>
  <c r="S42" i="6"/>
  <c r="Q42" i="6"/>
  <c r="J15" i="3"/>
  <c r="S20" i="7"/>
  <c r="Q37" i="7"/>
  <c r="S37" i="7" s="1"/>
  <c r="Q20" i="7"/>
  <c r="S28" i="7"/>
  <c r="N20" i="6"/>
  <c r="P7" i="6"/>
  <c r="P20" i="6" s="1"/>
  <c r="O20" i="6"/>
  <c r="W6" i="6"/>
  <c r="Q7" i="5"/>
  <c r="Q20" i="5" s="1"/>
  <c r="N20" i="5"/>
  <c r="P20" i="5"/>
  <c r="Q42" i="5"/>
  <c r="G17" i="3"/>
  <c r="F17" i="3"/>
  <c r="H25" i="3"/>
  <c r="J14" i="3"/>
  <c r="J17" i="3" s="1"/>
  <c r="L17" i="3" s="1"/>
  <c r="M17" i="3" s="1"/>
  <c r="C6" i="2" s="1"/>
  <c r="I17" i="3"/>
  <c r="H17" i="3"/>
  <c r="J8" i="3"/>
  <c r="F25" i="3"/>
  <c r="G22" i="3"/>
  <c r="G25" i="3" s="1"/>
  <c r="J23" i="3"/>
  <c r="J24" i="3"/>
  <c r="J21" i="3"/>
  <c r="J7" i="3"/>
  <c r="F9" i="3"/>
  <c r="J6" i="3"/>
  <c r="I9" i="3"/>
  <c r="J4" i="3"/>
  <c r="H9" i="3"/>
  <c r="G5" i="3"/>
  <c r="J5" i="3" s="1"/>
  <c r="J9" i="3" l="1"/>
  <c r="M9" i="3" s="1"/>
  <c r="E6" i="2"/>
  <c r="D6" i="2"/>
  <c r="D8" i="2" s="1"/>
  <c r="Q42" i="7"/>
  <c r="S42" i="7"/>
  <c r="W20" i="6"/>
  <c r="Y6" i="6"/>
  <c r="Q7" i="6"/>
  <c r="Q20" i="6" s="1"/>
  <c r="J22" i="3"/>
  <c r="J25" i="3" s="1"/>
  <c r="L25" i="3" s="1"/>
  <c r="M25" i="3" s="1"/>
  <c r="C7" i="2" s="1"/>
  <c r="C8" i="2" s="1"/>
  <c r="I25" i="3"/>
  <c r="G9" i="3"/>
  <c r="F6" i="2" l="1"/>
  <c r="E7" i="2"/>
  <c r="F7" i="2"/>
  <c r="E8" i="2"/>
  <c r="Y20" i="6"/>
  <c r="F8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Lori Filion</author>
  </authors>
  <commentList>
    <comment ref="H15" authorId="0" shapeId="0" xr:uid="{00000000-0006-0000-0300-000004000000}">
      <text>
        <r>
          <rPr>
            <b/>
            <sz val="9"/>
            <color indexed="81"/>
            <rFont val="Tahoma"/>
            <charset val="1"/>
          </rPr>
          <t>Lori Filion:</t>
        </r>
        <r>
          <rPr>
            <sz val="9"/>
            <color indexed="81"/>
            <rFont val="Tahoma"/>
            <charset val="1"/>
          </rPr>
          <t xml:space="preserve">
210-6840-10</t>
        </r>
      </text>
    </comment>
  </commentList>
</comments>
</file>

<file path=xl/sharedStrings.xml><?xml version="1.0" encoding="utf-8"?>
<sst xmlns="http://schemas.openxmlformats.org/spreadsheetml/2006/main" count="301" uniqueCount="87">
  <si>
    <t>Class</t>
  </si>
  <si>
    <t>AIIP Additions</t>
  </si>
  <si>
    <t>UCC for AIIP</t>
  </si>
  <si>
    <t>Rate %</t>
  </si>
  <si>
    <t>CCA AIIP</t>
  </si>
  <si>
    <t>UCC no AIIP</t>
  </si>
  <si>
    <t>CCA  no AIIP</t>
  </si>
  <si>
    <t>Proceeds of Disposition</t>
  </si>
  <si>
    <t>CCA Rates vs Claimed</t>
  </si>
  <si>
    <t>Tax Rate</t>
  </si>
  <si>
    <t>Tax Impact</t>
  </si>
  <si>
    <t>Grossed Up Tax Impact to 1592</t>
  </si>
  <si>
    <t>Total</t>
  </si>
  <si>
    <t>UCC for AIIP phase out</t>
  </si>
  <si>
    <t>CCA AIIP phase out</t>
  </si>
  <si>
    <t>UCC AIIP</t>
  </si>
  <si>
    <t>CCA  AIIP</t>
  </si>
  <si>
    <t>2020 AIIP Accelerated vs. no AIIP</t>
  </si>
  <si>
    <t>2024 AIIP phase out vs. AIIP Accelerated</t>
  </si>
  <si>
    <t>2025 AIIP phase out vs. AIIP Accelerated</t>
  </si>
  <si>
    <t>1592 PILs and Tax Variance - sub-account CCA Changes</t>
  </si>
  <si>
    <t>Description</t>
  </si>
  <si>
    <t>Principal</t>
  </si>
  <si>
    <t>Interest</t>
  </si>
  <si>
    <t>2020 CCA Savings</t>
  </si>
  <si>
    <t>2024 CCA Expense</t>
  </si>
  <si>
    <t>2025 CCA Expense</t>
  </si>
  <si>
    <t>Projected Interest 2025</t>
  </si>
  <si>
    <t>Opening UCC</t>
  </si>
  <si>
    <t>Additions</t>
  </si>
  <si>
    <t>Additions DIEP (designated for immediate expensing)</t>
  </si>
  <si>
    <t>Adjustments and Transfers</t>
  </si>
  <si>
    <t>Proceeds of dispositions (not to exceed capital cost)</t>
  </si>
  <si>
    <t>Proceed of dispositions of the DIEP (enter amount from column 8 that relates to DIEP in column 4)</t>
  </si>
  <si>
    <t>UCC (2+3+5-8)</t>
  </si>
  <si>
    <t>UCC of the DIEP (enter the UCC amount that relates to the DIEP in column 4)</t>
  </si>
  <si>
    <t>Immediate Expensing</t>
  </si>
  <si>
    <t>Cost of acquisitions on remainder of Class</t>
  </si>
  <si>
    <t>Cost of acquisitions from Column 13 that are AIIP or in Class 54-56</t>
  </si>
  <si>
    <t>Remaining UCC</t>
  </si>
  <si>
    <t>Proceeds of dispositions available to reduce the UCC of AIIP property included in Classes 54-56</t>
  </si>
  <si>
    <t>Net capital cost additions of AIIP and property included in Classes 54-56 acquired during year</t>
  </si>
  <si>
    <t>UCC Adj for AIIP additions</t>
  </si>
  <si>
    <t>UCC Adj for non-AIIP additions</t>
  </si>
  <si>
    <t>Recapture of CCA</t>
  </si>
  <si>
    <t>Terminal Loss</t>
  </si>
  <si>
    <t>CCA</t>
  </si>
  <si>
    <t>Ending UCC</t>
  </si>
  <si>
    <t>3 - 4 + 11 - 12</t>
  </si>
  <si>
    <t>10 - 12</t>
  </si>
  <si>
    <t>8 - 9 + 6 - 13 + 14 - 7</t>
  </si>
  <si>
    <t>14 - 16</t>
  </si>
  <si>
    <t>17 * factor</t>
  </si>
  <si>
    <t>(13 - 14 - 6 + 7 - 8 + 9)*.5</t>
  </si>
  <si>
    <t>(15 + 18 - 19) * 20 + 12</t>
  </si>
  <si>
    <t>(9 - 17)</t>
  </si>
  <si>
    <t>A</t>
  </si>
  <si>
    <t xml:space="preserve">Buildings, Distr Equipment </t>
  </si>
  <si>
    <t>Office Equip, Other Machinery &amp; Eqiup., Leasehold</t>
  </si>
  <si>
    <t>Rolling Stock, Computer Hardware</t>
  </si>
  <si>
    <t>Chevrolet Volt</t>
  </si>
  <si>
    <t>Computer Software</t>
  </si>
  <si>
    <t xml:space="preserve">Leasehold Improvements - Straight Line </t>
  </si>
  <si>
    <t>Fibre Optics</t>
  </si>
  <si>
    <t>Rolling Stock -Accellerated</t>
  </si>
  <si>
    <t>Computer Hardware (pre 2007)</t>
  </si>
  <si>
    <t>Distribution Equipment</t>
  </si>
  <si>
    <t>Computer Hardware &amp; associated systems software</t>
  </si>
  <si>
    <t>Leasehold Improvements</t>
  </si>
  <si>
    <t>10 Yrs</t>
  </si>
  <si>
    <t>95  (WIP)</t>
  </si>
  <si>
    <t>Adjustments</t>
  </si>
  <si>
    <t>Proceeds of dispositions available to reduce the UCC of AIIP</t>
  </si>
  <si>
    <t>Net capital cost additions of AIIP during year (4-10)</t>
  </si>
  <si>
    <t>8 + 6 - 3 + 4 - 7</t>
  </si>
  <si>
    <t>4 - 10</t>
  </si>
  <si>
    <t>11 * factor</t>
  </si>
  <si>
    <t>(3-4-6+7-8)*.5</t>
  </si>
  <si>
    <t>(9 + 12 - 13) *14</t>
  </si>
  <si>
    <t>2025 AS FILED (Forecast)</t>
  </si>
  <si>
    <t>2020 AS FILED</t>
  </si>
  <si>
    <t>2020 - NO AIIP (for comparison)</t>
  </si>
  <si>
    <t>100% share to 1592</t>
  </si>
  <si>
    <t>2024 AS FILED (Preliminary)</t>
  </si>
  <si>
    <t>AIIP phase out</t>
  </si>
  <si>
    <t>2024 - Accelerated AIIP (for comparison)</t>
  </si>
  <si>
    <t>2025 Accelerated AIIP (for comparison)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</si>
</sst>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&quot;$&quot;#,##0\ ;[Red]&quot;$&quot;\(#,##0\)"/>
    <numFmt numFmtId="167" formatCode="#,##0\ ;[Red]\(#,##0\)"/>
    <numFmt numFmtId="168" formatCode="0.0%"/>
    <numFmt numFmtId="169" formatCode="0.0%;[Red]\(0.0\)%"/>
    <numFmt numFmtId="170" formatCode="_-* #,##0_-;\-* #,##0_-;_-* &quot;-&quot;??_-;_-@_-"/>
    <numFmt numFmtId="171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color indexed="10"/>
      <name val="Times New Roman"/>
      <family val="1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darkDown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4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9" fontId="0" fillId="0" borderId="1" xfId="0" applyNumberFormat="1" applyBorder="1"/>
    <xf numFmtId="0" fontId="0" fillId="0" borderId="1" xfId="0" applyBorder="1"/>
    <xf numFmtId="0" fontId="2" fillId="0" borderId="1" xfId="0" applyFont="1" applyBorder="1"/>
    <xf numFmtId="3" fontId="2" fillId="0" borderId="1" xfId="0" applyNumberFormat="1" applyFont="1" applyBorder="1"/>
    <xf numFmtId="10" fontId="2" fillId="0" borderId="1" xfId="0" applyNumberFormat="1" applyFont="1" applyBorder="1"/>
    <xf numFmtId="166" fontId="0" fillId="0" borderId="1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6" fontId="2" fillId="0" borderId="1" xfId="0" applyNumberFormat="1" applyFont="1" applyBorder="1"/>
    <xf numFmtId="0" fontId="3" fillId="0" borderId="0" xfId="0" applyFont="1"/>
    <xf numFmtId="0" fontId="5" fillId="0" borderId="0" xfId="2" applyFont="1"/>
    <xf numFmtId="0" fontId="4" fillId="0" borderId="0" xfId="2"/>
    <xf numFmtId="0" fontId="7" fillId="0" borderId="2" xfId="3" applyFont="1" applyFill="1" applyBorder="1" applyAlignment="1">
      <alignment horizontal="left" wrapText="1"/>
    </xf>
    <xf numFmtId="0" fontId="7" fillId="0" borderId="2" xfId="3" applyFont="1" applyFill="1" applyBorder="1" applyAlignment="1">
      <alignment horizontal="right" wrapText="1"/>
    </xf>
    <xf numFmtId="0" fontId="8" fillId="0" borderId="2" xfId="3" applyFont="1" applyFill="1" applyBorder="1" applyAlignment="1">
      <alignment horizontal="right" wrapText="1"/>
    </xf>
    <xf numFmtId="0" fontId="8" fillId="2" borderId="2" xfId="3" applyFont="1" applyFill="1" applyBorder="1" applyAlignment="1">
      <alignment horizontal="right" wrapText="1"/>
    </xf>
    <xf numFmtId="0" fontId="9" fillId="0" borderId="2" xfId="3" applyFont="1" applyFill="1" applyBorder="1" applyAlignment="1">
      <alignment horizontal="right" wrapText="1"/>
    </xf>
    <xf numFmtId="0" fontId="10" fillId="0" borderId="2" xfId="3" applyFont="1" applyFill="1" applyBorder="1" applyAlignment="1">
      <alignment horizontal="right" wrapText="1"/>
    </xf>
    <xf numFmtId="49" fontId="7" fillId="0" borderId="1" xfId="3" applyNumberFormat="1" applyFont="1" applyFill="1" applyBorder="1" applyAlignment="1">
      <alignment horizontal="left" wrapText="1"/>
    </xf>
    <xf numFmtId="49" fontId="7" fillId="0" borderId="1" xfId="3" applyNumberFormat="1" applyFont="1" applyFill="1" applyBorder="1" applyAlignment="1">
      <alignment horizontal="center" wrapText="1"/>
    </xf>
    <xf numFmtId="49" fontId="8" fillId="0" borderId="1" xfId="3" applyNumberFormat="1" applyFont="1" applyFill="1" applyBorder="1" applyAlignment="1">
      <alignment horizontal="center" wrapText="1"/>
    </xf>
    <xf numFmtId="49" fontId="9" fillId="3" borderId="1" xfId="3" applyNumberFormat="1" applyFont="1" applyFill="1" applyBorder="1" applyAlignment="1">
      <alignment horizontal="center" wrapText="1"/>
    </xf>
    <xf numFmtId="49" fontId="10" fillId="3" borderId="1" xfId="3" applyNumberFormat="1" applyFont="1" applyFill="1" applyBorder="1" applyAlignment="1">
      <alignment horizontal="center" wrapText="1"/>
    </xf>
    <xf numFmtId="49" fontId="8" fillId="3" borderId="1" xfId="3" applyNumberFormat="1" applyFont="1" applyFill="1" applyBorder="1" applyAlignment="1">
      <alignment horizontal="center" wrapText="1"/>
    </xf>
    <xf numFmtId="49" fontId="4" fillId="0" borderId="0" xfId="2" applyNumberFormat="1"/>
    <xf numFmtId="0" fontId="11" fillId="0" borderId="1" xfId="3" applyFont="1" applyFill="1" applyBorder="1" applyAlignment="1">
      <alignment horizontal="center"/>
    </xf>
    <xf numFmtId="0" fontId="12" fillId="0" borderId="3" xfId="3" applyFont="1" applyFill="1" applyBorder="1" applyAlignment="1">
      <alignment horizontal="left"/>
    </xf>
    <xf numFmtId="167" fontId="12" fillId="0" borderId="3" xfId="4" applyNumberFormat="1" applyFont="1" applyFill="1" applyBorder="1" applyAlignment="1"/>
    <xf numFmtId="167" fontId="12" fillId="4" borderId="3" xfId="4" applyNumberFormat="1" applyFont="1" applyFill="1" applyBorder="1" applyAlignment="1"/>
    <xf numFmtId="168" fontId="12" fillId="0" borderId="3" xfId="5" applyNumberFormat="1" applyFont="1" applyFill="1" applyBorder="1" applyAlignment="1"/>
    <xf numFmtId="168" fontId="12" fillId="0" borderId="0" xfId="5" applyNumberFormat="1" applyFont="1" applyFill="1" applyBorder="1" applyAlignment="1"/>
    <xf numFmtId="9" fontId="12" fillId="0" borderId="3" xfId="5" applyFont="1" applyFill="1" applyBorder="1" applyAlignment="1"/>
    <xf numFmtId="9" fontId="12" fillId="5" borderId="3" xfId="5" applyFont="1" applyFill="1" applyBorder="1" applyAlignment="1">
      <alignment horizontal="right"/>
    </xf>
    <xf numFmtId="167" fontId="12" fillId="5" borderId="3" xfId="4" applyNumberFormat="1" applyFont="1" applyFill="1" applyBorder="1" applyAlignment="1"/>
    <xf numFmtId="169" fontId="12" fillId="0" borderId="3" xfId="4" applyNumberFormat="1" applyFont="1" applyFill="1" applyBorder="1" applyAlignment="1"/>
    <xf numFmtId="168" fontId="12" fillId="0" borderId="3" xfId="5" applyNumberFormat="1" applyFont="1" applyFill="1" applyBorder="1" applyAlignment="1">
      <alignment horizontal="right"/>
    </xf>
    <xf numFmtId="167" fontId="12" fillId="6" borderId="3" xfId="4" applyNumberFormat="1" applyFont="1" applyFill="1" applyBorder="1" applyAlignment="1"/>
    <xf numFmtId="0" fontId="12" fillId="6" borderId="3" xfId="3" applyFont="1" applyFill="1" applyBorder="1" applyAlignment="1">
      <alignment horizontal="left"/>
    </xf>
    <xf numFmtId="0" fontId="12" fillId="0" borderId="1" xfId="3" applyFont="1" applyFill="1" applyBorder="1" applyAlignment="1">
      <alignment horizontal="left"/>
    </xf>
    <xf numFmtId="167" fontId="12" fillId="0" borderId="1" xfId="6" applyNumberFormat="1" applyFont="1" applyFill="1" applyBorder="1" applyAlignment="1"/>
    <xf numFmtId="167" fontId="12" fillId="0" borderId="1" xfId="4" applyNumberFormat="1" applyFont="1" applyFill="1" applyBorder="1" applyAlignment="1"/>
    <xf numFmtId="170" fontId="12" fillId="0" borderId="1" xfId="4" applyNumberFormat="1" applyFont="1" applyFill="1" applyBorder="1" applyAlignment="1"/>
    <xf numFmtId="167" fontId="13" fillId="0" borderId="1" xfId="4" applyNumberFormat="1" applyFont="1" applyFill="1" applyBorder="1" applyAlignment="1"/>
    <xf numFmtId="0" fontId="12" fillId="0" borderId="0" xfId="3" applyFont="1" applyFill="1" applyBorder="1" applyAlignment="1">
      <alignment horizontal="left"/>
    </xf>
    <xf numFmtId="167" fontId="12" fillId="0" borderId="0" xfId="6" applyNumberFormat="1" applyFont="1" applyFill="1" applyBorder="1" applyAlignment="1"/>
    <xf numFmtId="0" fontId="4" fillId="0" borderId="0" xfId="2" applyFill="1"/>
    <xf numFmtId="167" fontId="4" fillId="0" borderId="0" xfId="2" applyNumberFormat="1" applyFill="1"/>
    <xf numFmtId="0" fontId="6" fillId="0" borderId="0" xfId="7"/>
    <xf numFmtId="49" fontId="9" fillId="0" borderId="1" xfId="3" applyNumberFormat="1" applyFont="1" applyFill="1" applyBorder="1" applyAlignment="1">
      <alignment horizontal="center" wrapText="1"/>
    </xf>
    <xf numFmtId="49" fontId="10" fillId="0" borderId="1" xfId="3" applyNumberFormat="1" applyFont="1" applyFill="1" applyBorder="1" applyAlignment="1">
      <alignment horizontal="center" wrapText="1"/>
    </xf>
    <xf numFmtId="167" fontId="12" fillId="0" borderId="0" xfId="4" applyNumberFormat="1" applyFont="1" applyFill="1" applyBorder="1" applyAlignment="1"/>
    <xf numFmtId="170" fontId="12" fillId="0" borderId="0" xfId="4" applyNumberFormat="1" applyFont="1" applyFill="1" applyBorder="1" applyAlignment="1"/>
    <xf numFmtId="167" fontId="13" fillId="0" borderId="0" xfId="4" applyNumberFormat="1" applyFont="1" applyFill="1" applyBorder="1" applyAlignment="1"/>
    <xf numFmtId="171" fontId="0" fillId="0" borderId="0" xfId="0" applyNumberFormat="1"/>
    <xf numFmtId="167" fontId="12" fillId="7" borderId="3" xfId="4" applyNumberFormat="1" applyFont="1" applyFill="1" applyBorder="1" applyAlignment="1"/>
    <xf numFmtId="169" fontId="12" fillId="7" borderId="3" xfId="4" applyNumberFormat="1" applyFont="1" applyFill="1" applyBorder="1" applyAlignment="1"/>
  </cellXfs>
  <cellStyles count="8">
    <cellStyle name="Comma 2" xfId="4" xr:uid="{00000000-0005-0000-0000-000000000000}"/>
    <cellStyle name="Currency 2" xfId="6" xr:uid="{00000000-0005-0000-0000-000001000000}"/>
    <cellStyle name="Normal" xfId="0" builtinId="0"/>
    <cellStyle name="Normal 174" xfId="7" xr:uid="{00000000-0005-0000-0000-000003000000}"/>
    <cellStyle name="Normal 185" xfId="1" xr:uid="{00000000-0005-0000-0000-000004000000}"/>
    <cellStyle name="Normal 2" xfId="2" xr:uid="{00000000-0005-0000-0000-000005000000}"/>
    <cellStyle name="Normal 3" xfId="3" xr:uid="{00000000-0005-0000-0000-000006000000}"/>
    <cellStyle name="Percent 2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er.opuc.on.ca\Data\Finance\A%20Finance%20-%20NETWORKS\Accounting%20Monthend\x%202013%20&amp;%20Prior%20Years\2013\Fixed%20Assets\WIP\WIP%20detailed%20transactions%202013%20ran%20Feb.20.2014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mmaw\Local%20Settings\Temporary%20Internet%20Files\OLKBC\Exhibit%203%20Distribution%20Revenue%20Throughputs%20-%20Blank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A%20Finance%20-%20NETWORKS\IESO%20&amp;%20Regulatory%20Accounting\Unbilled%20&amp;%20Revenue\Prior%20Periods\Monthly%20Revenue%20Analysis%202014%200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Finance\Budgets\Budgets%202014\Departmental\210%20Budget%202013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savage\Desktop\Copy%20of%20Fixed%20Asset%20Continuity%20Schedule%20201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avage/AppData/Roaming/Microsoft/Excel/Filing_Requirements_Chapter2_Appendices_for%202015%20to%202019%20(BLG)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er.opuc.on.ca\Data\Finance\Audits%20-%20Year%20End%20(E&amp;Y)\Audit%202015\Financial%20Statements\Workings%20etc\Copy%20of%20Fixed%20Asset%20Continuity%20Schedule%20Dec%2031%202015%20-%20Mar%204%202016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1%20Finance%20-%20Networks/Accounting%20Monthend/Fixed%20Assets%202019/Fixed%20Asset%20Reporting/Fixed%20Asset%20Continuity%20Schedule%20Dec.31.2019%20V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Finance%20Mgmt/2018%20Mid-Term%20Rate%20App%20Update/1%20Models/Working%20Models%20-%2010.%20DRO/OPUCN_Revenue%20Requirement%20Model%20-%202015%20to%202019_RUN_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data\Finance\Finance\1%20Finance%20-%20Networks\Accounting%20Monthend\Fixed%20Assets%202016\WIP\WIP%20to%20Dec.31.2016%20for%20discussion%20Jan.20.2017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NEALEB~1\LOCALS~1\Temp\Test%20Co-3465%20TW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1%20Finance%20-%20Networks/Accounting%20Monthend/Fixed%20Assets%202014/FA%20Reporting/FA%20Depr%20Reports/Dep%20GL%20Detail%20F2014%20FADEP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Managers\2014%20IRM%20Rate%20Application%20(EB-2013-0162)\Models%20&amp;%20Workings\Oshawa_2014_IRM_Rate_Generator_V2.3_20130816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gtafsr01\FIRE\Users\aqureshi\AppData\Local\Microsoft\Windows\INetCache\Content.Outlook\42GH53VQ\Fixed%20Asset%20Continuity%20Schedule%20Dec.31.2019%20V2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er.opuc.on.ca\Data\Finance\Audits%20-%20Year%20End%20(E&amp;Y)\Audit%202019\Financial%20Statements\Workings\Fixed%20Asset%20Continuity%20Schedule%20Dec.31.2019%20V3%20(Final)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er.opuc.on.ca\Data\Finance\Audits%20-%20Year%20End%20(E&amp;Y)\Audit%202017\Financial%20Statements\Workings\Fixed%20Asset%20Continuity%20Schedule%20Dec.31.2017%20V2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er.opuc.on.ca\Data\Finance\Audits%20-%20Year%20End%20(E&amp;Y)\Audit%202015\Financial%20Statements\Workings%20etc\Copy%20of%20Fixed%20Asset%20Continuity%20Schedule%20Dec%2031%202015%20-%20Mar%2023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dsavage\Local%20Settings\Temporary%20Internet%20Files\OLK8\CapitalReportBoard%20May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A%20Finance%20-%20NETWORKS\Accounting%20Monthend\Fixed%20Assets\Fixed%20Asset%20Continuity%20Schedule%20201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savage\Documents\2021%20Cost%20of%20Service%20(EB-2020-0048)\Workings\01%20Models\2021_Filing_Requirements_Chapter2_Appendices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er.opuc.on.ca\Data\Finance\A%20Finance%20-%20NETWORKS\Accounting%20Monthend\x%202013%20&amp;%20Prior%20Years\2013\Fixed%20Assets\WIP\open%20jobs%202013%20detai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/AppData/Local/Microsoft/Windows/Temporary%20Internet%20Files/Content.Outlook/35X58HS2/OPUCN_Detailed_CA_model_RUN_1_(2015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gtafsr01\FIRE\Finance\A%20Finance%20-%20NETWORKS\Accounting%20Monthend\x%202009%20&amp;%20Prior%20Years\2009\Commentary\Board%20Package%202009%20Nov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data\Finance\Finance\Audits%20-%20Year%20End%20(E&amp;Y)\Audit%202021\Networks\19.%20Fixed%20Asset%20Continuity\Fixed%20Asset%20Continuity%20Schedule%20Dec%2031%202021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All 1255"/>
      <sheetName val="Pivot Job close JE's"/>
      <sheetName val="Pivot WIP Accr &amp; Rev only"/>
      <sheetName val="Pivot All else"/>
      <sheetName val="Account Details"/>
      <sheetName val="GL Recon"/>
      <sheetName val="1255"/>
    </sheetNames>
    <sheetDataSet>
      <sheetData sheetId="0"/>
      <sheetData sheetId="1">
        <row r="4">
          <cell r="D4" t="str">
            <v>C05-113</v>
          </cell>
          <cell r="E4">
            <v>-251978.89999999997</v>
          </cell>
        </row>
        <row r="5">
          <cell r="D5" t="str">
            <v>C05-114</v>
          </cell>
          <cell r="E5">
            <v>-375950.07</v>
          </cell>
        </row>
        <row r="6">
          <cell r="D6" t="str">
            <v>C05-116</v>
          </cell>
          <cell r="E6">
            <v>-116068.81</v>
          </cell>
        </row>
        <row r="7">
          <cell r="D7" t="str">
            <v>C05-120</v>
          </cell>
          <cell r="E7">
            <v>-250695.81</v>
          </cell>
        </row>
        <row r="8">
          <cell r="D8" t="str">
            <v>C06-100D</v>
          </cell>
          <cell r="E8">
            <v>-3953.95</v>
          </cell>
        </row>
        <row r="9">
          <cell r="D9" t="str">
            <v>C06-108</v>
          </cell>
          <cell r="E9">
            <v>-110842.36000000002</v>
          </cell>
        </row>
        <row r="10">
          <cell r="D10" t="str">
            <v>C06-112</v>
          </cell>
          <cell r="E10">
            <v>-150376.65</v>
          </cell>
        </row>
        <row r="11">
          <cell r="D11" t="str">
            <v>C08-101</v>
          </cell>
          <cell r="E11">
            <v>-60244.76</v>
          </cell>
        </row>
        <row r="12">
          <cell r="D12" t="str">
            <v>C10-100</v>
          </cell>
          <cell r="E12">
            <v>-34381.54</v>
          </cell>
        </row>
        <row r="13">
          <cell r="D13" t="str">
            <v>C10-108</v>
          </cell>
          <cell r="E13">
            <v>-44360.729999999996</v>
          </cell>
        </row>
        <row r="14">
          <cell r="D14" t="str">
            <v>C10-213</v>
          </cell>
          <cell r="E14">
            <v>-267509.21999999997</v>
          </cell>
        </row>
        <row r="15">
          <cell r="D15" t="str">
            <v>C10-291</v>
          </cell>
          <cell r="E15">
            <v>-404776.14</v>
          </cell>
        </row>
        <row r="16">
          <cell r="D16" t="str">
            <v>C10-361</v>
          </cell>
          <cell r="E16">
            <v>-380.94</v>
          </cell>
        </row>
        <row r="17">
          <cell r="D17" t="str">
            <v>C10-385</v>
          </cell>
          <cell r="E17">
            <v>-58140.04</v>
          </cell>
        </row>
        <row r="18">
          <cell r="D18" t="str">
            <v>C10-393</v>
          </cell>
          <cell r="E18">
            <v>-40048.1</v>
          </cell>
        </row>
        <row r="19">
          <cell r="D19" t="str">
            <v>C10-399</v>
          </cell>
          <cell r="E19">
            <v>-15110.83</v>
          </cell>
        </row>
        <row r="20">
          <cell r="D20" t="str">
            <v>C10-825</v>
          </cell>
          <cell r="E20">
            <v>-30078</v>
          </cell>
        </row>
        <row r="21">
          <cell r="D21" t="str">
            <v>C10-828</v>
          </cell>
          <cell r="E21">
            <v>-458401.85</v>
          </cell>
        </row>
        <row r="22">
          <cell r="D22" t="str">
            <v>C11-212A</v>
          </cell>
          <cell r="E22">
            <v>-44767.98</v>
          </cell>
        </row>
        <row r="23">
          <cell r="D23" t="str">
            <v>C11-279</v>
          </cell>
          <cell r="E23">
            <v>-259292.73</v>
          </cell>
        </row>
        <row r="24">
          <cell r="D24" t="str">
            <v>C11-502</v>
          </cell>
          <cell r="E24">
            <v>-267382.46000000002</v>
          </cell>
        </row>
        <row r="25">
          <cell r="D25" t="str">
            <v>C11-503</v>
          </cell>
          <cell r="E25">
            <v>-46195.020000000004</v>
          </cell>
        </row>
        <row r="26">
          <cell r="D26" t="str">
            <v>C11-509</v>
          </cell>
          <cell r="E26">
            <v>-100</v>
          </cell>
        </row>
        <row r="27">
          <cell r="D27" t="str">
            <v>C11-511</v>
          </cell>
          <cell r="E27">
            <v>-74363.8</v>
          </cell>
        </row>
        <row r="28">
          <cell r="D28" t="str">
            <v>C11-512</v>
          </cell>
          <cell r="E28">
            <v>-38683.020000000004</v>
          </cell>
        </row>
        <row r="29">
          <cell r="D29" t="str">
            <v>C11-760</v>
          </cell>
          <cell r="E29">
            <v>-5311.82</v>
          </cell>
        </row>
        <row r="30">
          <cell r="D30" t="str">
            <v>C11-767</v>
          </cell>
          <cell r="E30">
            <v>-4889.57</v>
          </cell>
        </row>
        <row r="31">
          <cell r="D31" t="str">
            <v>C11-802</v>
          </cell>
          <cell r="E31">
            <v>-117577.95</v>
          </cell>
        </row>
        <row r="32">
          <cell r="D32" t="str">
            <v>C12-100</v>
          </cell>
          <cell r="E32">
            <v>-205007.7</v>
          </cell>
        </row>
        <row r="33">
          <cell r="D33" t="str">
            <v>C12-106</v>
          </cell>
          <cell r="E33">
            <v>-28841.91</v>
          </cell>
        </row>
        <row r="34">
          <cell r="D34" t="str">
            <v>C12-113</v>
          </cell>
          <cell r="E34">
            <v>-30973.46</v>
          </cell>
        </row>
        <row r="35">
          <cell r="D35" t="str">
            <v>C12-114</v>
          </cell>
          <cell r="E35">
            <v>-22390.04</v>
          </cell>
        </row>
        <row r="36">
          <cell r="D36" t="str">
            <v>C12-203</v>
          </cell>
          <cell r="E36">
            <v>-463351.3</v>
          </cell>
        </row>
        <row r="37">
          <cell r="D37" t="str">
            <v>C12-205</v>
          </cell>
          <cell r="E37">
            <v>-421241.89999999997</v>
          </cell>
        </row>
        <row r="38">
          <cell r="D38" t="str">
            <v>C12-210</v>
          </cell>
          <cell r="E38">
            <v>-105232.78</v>
          </cell>
        </row>
        <row r="39">
          <cell r="D39" t="str">
            <v>C12-221</v>
          </cell>
          <cell r="E39">
            <v>-163044.46</v>
          </cell>
        </row>
        <row r="40">
          <cell r="D40" t="str">
            <v>C12-222</v>
          </cell>
          <cell r="E40">
            <v>-227954.63</v>
          </cell>
        </row>
        <row r="41">
          <cell r="D41" t="str">
            <v>C12-276</v>
          </cell>
          <cell r="E41">
            <v>-27901.17</v>
          </cell>
        </row>
        <row r="42">
          <cell r="D42" t="str">
            <v>C12-277</v>
          </cell>
          <cell r="E42">
            <v>-24212</v>
          </cell>
        </row>
        <row r="43">
          <cell r="D43" t="str">
            <v>C12-278</v>
          </cell>
          <cell r="E43">
            <v>-116887.56999999999</v>
          </cell>
        </row>
        <row r="44">
          <cell r="D44" t="str">
            <v>C12-282</v>
          </cell>
          <cell r="E44">
            <v>-12151.619999999999</v>
          </cell>
        </row>
        <row r="45">
          <cell r="D45" t="str">
            <v>C12-291</v>
          </cell>
          <cell r="E45">
            <v>-63997.65</v>
          </cell>
        </row>
        <row r="46">
          <cell r="D46" t="str">
            <v>C12-333</v>
          </cell>
          <cell r="E46">
            <v>-4731.8700000000008</v>
          </cell>
        </row>
        <row r="47">
          <cell r="D47" t="str">
            <v>C12-508</v>
          </cell>
          <cell r="E47">
            <v>-35371.5</v>
          </cell>
        </row>
        <row r="48">
          <cell r="D48" t="str">
            <v>C12-510</v>
          </cell>
          <cell r="E48">
            <v>-51409.73</v>
          </cell>
        </row>
        <row r="49">
          <cell r="D49" t="str">
            <v>C12-512</v>
          </cell>
          <cell r="E49">
            <v>-22607.53</v>
          </cell>
        </row>
        <row r="50">
          <cell r="D50" t="str">
            <v>C12-519</v>
          </cell>
          <cell r="E50">
            <v>-4773.9500000000007</v>
          </cell>
        </row>
        <row r="51">
          <cell r="D51" t="str">
            <v>C12-521</v>
          </cell>
          <cell r="E51">
            <v>-25510.5</v>
          </cell>
        </row>
        <row r="52">
          <cell r="D52" t="str">
            <v>C12-526</v>
          </cell>
          <cell r="E52">
            <v>-194.7</v>
          </cell>
        </row>
        <row r="53">
          <cell r="D53" t="str">
            <v>C12-529</v>
          </cell>
          <cell r="E53">
            <v>-858.89</v>
          </cell>
        </row>
        <row r="54">
          <cell r="D54" t="str">
            <v>C12-531</v>
          </cell>
          <cell r="E54">
            <v>-22969.829999999998</v>
          </cell>
        </row>
        <row r="55">
          <cell r="D55" t="str">
            <v>C12-532</v>
          </cell>
          <cell r="E55">
            <v>-45604.46</v>
          </cell>
        </row>
        <row r="56">
          <cell r="D56" t="str">
            <v>C12-533</v>
          </cell>
          <cell r="E56">
            <v>-609.89</v>
          </cell>
        </row>
        <row r="57">
          <cell r="D57" t="str">
            <v>C12-534</v>
          </cell>
          <cell r="E57">
            <v>-11943.970000000001</v>
          </cell>
        </row>
        <row r="58">
          <cell r="D58" t="str">
            <v>C12-535</v>
          </cell>
          <cell r="E58">
            <v>-5980.26</v>
          </cell>
        </row>
        <row r="59">
          <cell r="D59" t="str">
            <v>C12-538</v>
          </cell>
          <cell r="E59">
            <v>-10605.369999999999</v>
          </cell>
        </row>
        <row r="60">
          <cell r="D60" t="str">
            <v>C12-544</v>
          </cell>
          <cell r="E60">
            <v>-14762.15</v>
          </cell>
        </row>
        <row r="61">
          <cell r="D61" t="str">
            <v>C12-545</v>
          </cell>
          <cell r="E61">
            <v>-15770.48</v>
          </cell>
        </row>
        <row r="62">
          <cell r="D62" t="str">
            <v>C12-546</v>
          </cell>
          <cell r="E62">
            <v>-666.85</v>
          </cell>
        </row>
        <row r="63">
          <cell r="D63" t="str">
            <v>C12-547</v>
          </cell>
          <cell r="E63">
            <v>-384.43</v>
          </cell>
        </row>
        <row r="64">
          <cell r="D64" t="str">
            <v>C12-600</v>
          </cell>
          <cell r="E64">
            <v>-102619.5</v>
          </cell>
        </row>
        <row r="65">
          <cell r="D65" t="str">
            <v>C12-605</v>
          </cell>
          <cell r="E65">
            <v>-174239.44</v>
          </cell>
        </row>
        <row r="66">
          <cell r="D66" t="str">
            <v>C12-610</v>
          </cell>
          <cell r="E66">
            <v>-8219.7099999999991</v>
          </cell>
        </row>
        <row r="67">
          <cell r="D67" t="str">
            <v>C12-611</v>
          </cell>
          <cell r="E67">
            <v>-1722.1</v>
          </cell>
        </row>
        <row r="68">
          <cell r="D68" t="str">
            <v>C12-622</v>
          </cell>
          <cell r="E68">
            <v>-70.59</v>
          </cell>
        </row>
        <row r="69">
          <cell r="D69" t="str">
            <v>C12-707</v>
          </cell>
          <cell r="E69">
            <v>-31800</v>
          </cell>
        </row>
        <row r="70">
          <cell r="D70" t="str">
            <v>C12-760</v>
          </cell>
          <cell r="E70">
            <v>-175.78</v>
          </cell>
        </row>
        <row r="71">
          <cell r="D71" t="str">
            <v>C12-761</v>
          </cell>
          <cell r="E71">
            <v>-2131.75</v>
          </cell>
        </row>
        <row r="72">
          <cell r="D72" t="str">
            <v>C12-763</v>
          </cell>
          <cell r="E72">
            <v>-2184.58</v>
          </cell>
        </row>
        <row r="73">
          <cell r="D73" t="str">
            <v>C12-764</v>
          </cell>
          <cell r="E73">
            <v>-5163.01</v>
          </cell>
        </row>
        <row r="74">
          <cell r="D74" t="str">
            <v>C12-765</v>
          </cell>
          <cell r="E74">
            <v>-389.96</v>
          </cell>
        </row>
        <row r="75">
          <cell r="D75" t="str">
            <v>C12-767</v>
          </cell>
          <cell r="E75">
            <v>-6064.98</v>
          </cell>
        </row>
        <row r="76">
          <cell r="D76" t="str">
            <v>C12-769</v>
          </cell>
          <cell r="E76">
            <v>-7614.2000000000007</v>
          </cell>
        </row>
        <row r="77">
          <cell r="D77" t="str">
            <v>C12-770</v>
          </cell>
          <cell r="E77">
            <v>-6634.42</v>
          </cell>
        </row>
        <row r="78">
          <cell r="D78" t="str">
            <v>C12-771</v>
          </cell>
          <cell r="E78">
            <v>-928.5</v>
          </cell>
        </row>
        <row r="79">
          <cell r="D79" t="str">
            <v>C12-773</v>
          </cell>
          <cell r="E79">
            <v>-7749.02</v>
          </cell>
        </row>
        <row r="80">
          <cell r="D80" t="str">
            <v>C12-805</v>
          </cell>
          <cell r="E80">
            <v>-48638.78</v>
          </cell>
        </row>
        <row r="81">
          <cell r="D81" t="str">
            <v>C12-806</v>
          </cell>
          <cell r="E81">
            <v>-145987.47999999998</v>
          </cell>
        </row>
        <row r="82">
          <cell r="D82" t="str">
            <v>C12-812</v>
          </cell>
          <cell r="E82">
            <v>-68906.63</v>
          </cell>
        </row>
        <row r="83">
          <cell r="D83" t="str">
            <v>C12-815</v>
          </cell>
          <cell r="E83">
            <v>-165057.41</v>
          </cell>
        </row>
        <row r="84">
          <cell r="D84" t="str">
            <v>C13-200</v>
          </cell>
          <cell r="E84">
            <v>-370484.36</v>
          </cell>
        </row>
        <row r="85">
          <cell r="D85" t="str">
            <v>C13-203</v>
          </cell>
          <cell r="E85">
            <v>-50316.380000000005</v>
          </cell>
        </row>
        <row r="86">
          <cell r="D86" t="str">
            <v>C13-230</v>
          </cell>
          <cell r="E86">
            <v>0</v>
          </cell>
        </row>
        <row r="87">
          <cell r="D87" t="str">
            <v>C13-235</v>
          </cell>
          <cell r="E87">
            <v>0</v>
          </cell>
        </row>
        <row r="88">
          <cell r="D88" t="str">
            <v>C13-241</v>
          </cell>
          <cell r="E88">
            <v>0</v>
          </cell>
        </row>
        <row r="89">
          <cell r="D89" t="str">
            <v>C13-250</v>
          </cell>
          <cell r="E89">
            <v>0</v>
          </cell>
        </row>
        <row r="90">
          <cell r="D90" t="str">
            <v>C13-272</v>
          </cell>
          <cell r="E90">
            <v>-431841.86</v>
          </cell>
        </row>
        <row r="91">
          <cell r="D91" t="str">
            <v>C13-279</v>
          </cell>
          <cell r="E91">
            <v>-314088</v>
          </cell>
        </row>
        <row r="92">
          <cell r="D92" t="str">
            <v>C13-280</v>
          </cell>
          <cell r="E92">
            <v>-53786.64</v>
          </cell>
        </row>
        <row r="93">
          <cell r="D93" t="str">
            <v>C13-289</v>
          </cell>
          <cell r="E93">
            <v>-38065.19</v>
          </cell>
        </row>
        <row r="94">
          <cell r="D94" t="str">
            <v>C13-292</v>
          </cell>
          <cell r="E94">
            <v>-4140.3500000000004</v>
          </cell>
        </row>
        <row r="95">
          <cell r="D95" t="str">
            <v>C13-293</v>
          </cell>
          <cell r="E95">
            <v>-1862.3100000000002</v>
          </cell>
        </row>
        <row r="96">
          <cell r="D96" t="str">
            <v>C13-297</v>
          </cell>
          <cell r="E96">
            <v>-13413.64</v>
          </cell>
        </row>
        <row r="97">
          <cell r="D97" t="str">
            <v>C13-298</v>
          </cell>
          <cell r="E97">
            <v>-4535.95</v>
          </cell>
        </row>
        <row r="98">
          <cell r="D98" t="str">
            <v>C13-306</v>
          </cell>
          <cell r="E98">
            <v>-4370.66</v>
          </cell>
        </row>
        <row r="99">
          <cell r="D99" t="str">
            <v>C13-309</v>
          </cell>
          <cell r="E99">
            <v>-5155.8999999999996</v>
          </cell>
        </row>
        <row r="100">
          <cell r="D100" t="str">
            <v>C13-501</v>
          </cell>
          <cell r="E100">
            <v>-30956.239999999998</v>
          </cell>
        </row>
        <row r="101">
          <cell r="D101" t="str">
            <v>C13-504</v>
          </cell>
          <cell r="E101">
            <v>-30040.629999999997</v>
          </cell>
        </row>
        <row r="102">
          <cell r="D102" t="str">
            <v>C13-505</v>
          </cell>
          <cell r="E102">
            <v>-192.34</v>
          </cell>
        </row>
        <row r="103">
          <cell r="D103" t="str">
            <v>C13-509</v>
          </cell>
          <cell r="E103">
            <v>-483.62</v>
          </cell>
        </row>
        <row r="104">
          <cell r="D104" t="str">
            <v>C13-513</v>
          </cell>
          <cell r="E104">
            <v>-194.7</v>
          </cell>
        </row>
        <row r="105">
          <cell r="D105" t="str">
            <v>C13-516</v>
          </cell>
          <cell r="E105">
            <v>-1180.3599999999999</v>
          </cell>
        </row>
        <row r="106">
          <cell r="D106" t="str">
            <v>C13-521</v>
          </cell>
          <cell r="E106">
            <v>-3788.21</v>
          </cell>
        </row>
        <row r="107">
          <cell r="D107" t="str">
            <v>C13-529</v>
          </cell>
          <cell r="E107">
            <v>-389.4</v>
          </cell>
        </row>
        <row r="108">
          <cell r="D108" t="str">
            <v>C13-530</v>
          </cell>
          <cell r="E108">
            <v>-863.39</v>
          </cell>
        </row>
        <row r="109">
          <cell r="D109" t="str">
            <v>C13-533</v>
          </cell>
          <cell r="E109">
            <v>-6039.1</v>
          </cell>
        </row>
        <row r="110">
          <cell r="D110" t="str">
            <v>C13-541</v>
          </cell>
          <cell r="E110">
            <v>-194.7</v>
          </cell>
        </row>
        <row r="111">
          <cell r="D111" t="str">
            <v>C13-700</v>
          </cell>
          <cell r="E111">
            <v>-17541.689999999999</v>
          </cell>
        </row>
        <row r="112">
          <cell r="D112" t="str">
            <v>C13-751</v>
          </cell>
          <cell r="E112">
            <v>-7582.9600000000009</v>
          </cell>
        </row>
        <row r="113">
          <cell r="D113" t="str">
            <v>C13-752</v>
          </cell>
          <cell r="E113">
            <v>-803.09999999999991</v>
          </cell>
        </row>
        <row r="114">
          <cell r="D114" t="str">
            <v>C13-754</v>
          </cell>
          <cell r="E114">
            <v>-14645.990000000002</v>
          </cell>
        </row>
        <row r="115">
          <cell r="D115" t="str">
            <v>C13-755</v>
          </cell>
          <cell r="E115">
            <v>-15353.940000000002</v>
          </cell>
        </row>
        <row r="116">
          <cell r="D116" t="str">
            <v>C13-756</v>
          </cell>
          <cell r="E116">
            <v>-7022.23</v>
          </cell>
        </row>
        <row r="117">
          <cell r="D117" t="str">
            <v>C13-757</v>
          </cell>
          <cell r="E117">
            <v>-14369.55</v>
          </cell>
        </row>
        <row r="118">
          <cell r="D118" t="str">
            <v>C13-759</v>
          </cell>
          <cell r="E118">
            <v>-2938.44</v>
          </cell>
        </row>
        <row r="119">
          <cell r="D119" t="str">
            <v>C13-760</v>
          </cell>
          <cell r="E119">
            <v>-11824.55</v>
          </cell>
        </row>
        <row r="120">
          <cell r="D120" t="str">
            <v>C13-761</v>
          </cell>
          <cell r="E120">
            <v>-429.6</v>
          </cell>
        </row>
        <row r="121">
          <cell r="D121" t="str">
            <v>C13-763</v>
          </cell>
          <cell r="E121">
            <v>-6260.41</v>
          </cell>
        </row>
        <row r="122">
          <cell r="D122" t="str">
            <v>C13-764</v>
          </cell>
          <cell r="E122">
            <v>-389.4</v>
          </cell>
        </row>
        <row r="123">
          <cell r="D123" t="str">
            <v>C13-809</v>
          </cell>
          <cell r="E123">
            <v>-47339</v>
          </cell>
        </row>
        <row r="130">
          <cell r="G130" t="str">
            <v>C06-100D</v>
          </cell>
        </row>
        <row r="131">
          <cell r="G131" t="str">
            <v>C10-361</v>
          </cell>
        </row>
        <row r="132">
          <cell r="G132" t="str">
            <v>C11-509</v>
          </cell>
        </row>
        <row r="133">
          <cell r="G133" t="str">
            <v>C12-291</v>
          </cell>
        </row>
        <row r="134">
          <cell r="G134" t="str">
            <v>C12-526</v>
          </cell>
        </row>
        <row r="135">
          <cell r="G135" t="str">
            <v>C12-532</v>
          </cell>
        </row>
        <row r="136">
          <cell r="G136" t="str">
            <v>C12-533</v>
          </cell>
        </row>
        <row r="137">
          <cell r="G137" t="str">
            <v>C12-538</v>
          </cell>
        </row>
        <row r="138">
          <cell r="G138" t="str">
            <v>C12-544</v>
          </cell>
        </row>
        <row r="139">
          <cell r="G139" t="str">
            <v>C12-545</v>
          </cell>
        </row>
        <row r="140">
          <cell r="G140" t="str">
            <v>C12-546</v>
          </cell>
        </row>
        <row r="141">
          <cell r="G141" t="str">
            <v>C12-547</v>
          </cell>
        </row>
        <row r="142">
          <cell r="G142" t="str">
            <v>C12-611</v>
          </cell>
        </row>
        <row r="143">
          <cell r="G143" t="str">
            <v>C12-622</v>
          </cell>
        </row>
        <row r="144">
          <cell r="G144" t="str">
            <v>C13-203</v>
          </cell>
        </row>
        <row r="145">
          <cell r="G145" t="str">
            <v>C13-230</v>
          </cell>
        </row>
        <row r="146">
          <cell r="G146" t="str">
            <v>C13-235</v>
          </cell>
        </row>
        <row r="147">
          <cell r="G147" t="str">
            <v>C13-241</v>
          </cell>
        </row>
        <row r="148">
          <cell r="G148" t="str">
            <v>C13-250</v>
          </cell>
        </row>
        <row r="149">
          <cell r="G149" t="str">
            <v>C13-279</v>
          </cell>
        </row>
        <row r="150">
          <cell r="G150" t="str">
            <v>C13-280</v>
          </cell>
        </row>
        <row r="151">
          <cell r="G151" t="str">
            <v>C13-289</v>
          </cell>
        </row>
        <row r="152">
          <cell r="G152" t="str">
            <v>C13-292</v>
          </cell>
        </row>
        <row r="153">
          <cell r="G153" t="str">
            <v>C13-293</v>
          </cell>
        </row>
        <row r="154">
          <cell r="G154" t="str">
            <v>C13-297</v>
          </cell>
        </row>
        <row r="155">
          <cell r="G155" t="str">
            <v>C13-298</v>
          </cell>
        </row>
        <row r="156">
          <cell r="G156" t="str">
            <v>C13-306</v>
          </cell>
        </row>
        <row r="157">
          <cell r="G157" t="str">
            <v>C13-309</v>
          </cell>
        </row>
        <row r="158">
          <cell r="G158" t="str">
            <v>C13-501</v>
          </cell>
        </row>
        <row r="159">
          <cell r="G159" t="str">
            <v>C13-504</v>
          </cell>
        </row>
        <row r="160">
          <cell r="G160" t="str">
            <v>C13-505</v>
          </cell>
        </row>
        <row r="161">
          <cell r="G161" t="str">
            <v>C13-509</v>
          </cell>
        </row>
        <row r="162">
          <cell r="G162" t="str">
            <v>C13-513</v>
          </cell>
        </row>
        <row r="163">
          <cell r="G163" t="str">
            <v>C13-516</v>
          </cell>
        </row>
        <row r="164">
          <cell r="G164" t="str">
            <v>C13-521</v>
          </cell>
        </row>
        <row r="165">
          <cell r="G165" t="str">
            <v>C13-529</v>
          </cell>
        </row>
        <row r="166">
          <cell r="G166" t="str">
            <v>C13-530</v>
          </cell>
        </row>
        <row r="167">
          <cell r="G167" t="str">
            <v>C13-533</v>
          </cell>
        </row>
        <row r="168">
          <cell r="G168" t="str">
            <v>C13-541</v>
          </cell>
        </row>
        <row r="169">
          <cell r="G169" t="str">
            <v>C13-700</v>
          </cell>
        </row>
        <row r="170">
          <cell r="G170" t="str">
            <v>C13-751</v>
          </cell>
        </row>
        <row r="171">
          <cell r="G171" t="str">
            <v>C13-752</v>
          </cell>
        </row>
        <row r="172">
          <cell r="G172" t="str">
            <v>C13-754</v>
          </cell>
        </row>
        <row r="173">
          <cell r="G173" t="str">
            <v>C13-755</v>
          </cell>
        </row>
        <row r="174">
          <cell r="G174" t="str">
            <v>C13-756</v>
          </cell>
        </row>
        <row r="175">
          <cell r="G175" t="str">
            <v>C13-757</v>
          </cell>
        </row>
        <row r="176">
          <cell r="G176" t="str">
            <v>C13-759</v>
          </cell>
        </row>
        <row r="177">
          <cell r="G177" t="str">
            <v>C13-760</v>
          </cell>
        </row>
        <row r="178">
          <cell r="G178" t="str">
            <v>C13-761</v>
          </cell>
        </row>
        <row r="179">
          <cell r="G179" t="str">
            <v>C13-763</v>
          </cell>
        </row>
        <row r="180">
          <cell r="G180" t="str">
            <v>C13-764</v>
          </cell>
        </row>
        <row r="181">
          <cell r="G181" t="str">
            <v>C13-809</v>
          </cell>
        </row>
      </sheetData>
      <sheetData sheetId="2">
        <row r="6">
          <cell r="E6" t="str">
            <v>C05-113</v>
          </cell>
          <cell r="F6">
            <v>251978.9</v>
          </cell>
          <cell r="J6" t="str">
            <v>C05-108</v>
          </cell>
          <cell r="K6">
            <v>67.98</v>
          </cell>
        </row>
        <row r="7">
          <cell r="E7" t="str">
            <v>C05-114</v>
          </cell>
          <cell r="F7">
            <v>375950.08000000002</v>
          </cell>
          <cell r="J7" t="str">
            <v>C05-113</v>
          </cell>
          <cell r="K7">
            <v>251978.9</v>
          </cell>
        </row>
        <row r="8">
          <cell r="E8" t="str">
            <v>C05-116</v>
          </cell>
          <cell r="F8">
            <v>116068.81000000001</v>
          </cell>
          <cell r="J8" t="str">
            <v>C05-114</v>
          </cell>
          <cell r="K8">
            <v>375950.08000000002</v>
          </cell>
        </row>
        <row r="9">
          <cell r="E9" t="str">
            <v>C05-120</v>
          </cell>
          <cell r="F9">
            <v>250695.81</v>
          </cell>
          <cell r="J9" t="str">
            <v>C05-116</v>
          </cell>
          <cell r="K9">
            <v>116068.81000000001</v>
          </cell>
        </row>
        <row r="10">
          <cell r="E10" t="str">
            <v>C06-108</v>
          </cell>
          <cell r="F10">
            <v>109982.35</v>
          </cell>
          <cell r="J10" t="str">
            <v>C05-120</v>
          </cell>
          <cell r="K10">
            <v>250695.81</v>
          </cell>
        </row>
        <row r="11">
          <cell r="E11" t="str">
            <v>C06-112</v>
          </cell>
          <cell r="F11">
            <v>150376.65</v>
          </cell>
          <cell r="J11" t="str">
            <v>C06-100</v>
          </cell>
          <cell r="K11">
            <v>-68.45</v>
          </cell>
        </row>
        <row r="12">
          <cell r="E12" t="str">
            <v>C08-101</v>
          </cell>
          <cell r="F12">
            <v>59683.640000000007</v>
          </cell>
          <cell r="J12" t="str">
            <v>C06-108</v>
          </cell>
          <cell r="K12">
            <v>109992.35</v>
          </cell>
        </row>
        <row r="13">
          <cell r="E13" t="str">
            <v>C10-100</v>
          </cell>
          <cell r="F13">
            <v>31640.1</v>
          </cell>
          <cell r="J13" t="str">
            <v>C06-112</v>
          </cell>
          <cell r="K13">
            <v>150376.65</v>
          </cell>
        </row>
        <row r="14">
          <cell r="E14" t="str">
            <v>C10-108</v>
          </cell>
          <cell r="F14">
            <v>45700.53</v>
          </cell>
          <cell r="J14" t="str">
            <v>C08-101</v>
          </cell>
          <cell r="K14">
            <v>59803.64</v>
          </cell>
        </row>
        <row r="15">
          <cell r="E15" t="str">
            <v>C10-213</v>
          </cell>
          <cell r="F15">
            <v>267489.73</v>
          </cell>
          <cell r="J15" t="str">
            <v>C10-100</v>
          </cell>
          <cell r="K15">
            <v>31640.1</v>
          </cell>
        </row>
        <row r="16">
          <cell r="E16" t="str">
            <v>C10-291</v>
          </cell>
          <cell r="F16">
            <v>403784</v>
          </cell>
          <cell r="J16" t="str">
            <v>C10-104</v>
          </cell>
          <cell r="K16">
            <v>65</v>
          </cell>
        </row>
        <row r="17">
          <cell r="E17" t="str">
            <v>C10-365</v>
          </cell>
          <cell r="F17">
            <v>31308.29</v>
          </cell>
          <cell r="J17" t="str">
            <v>C10-108</v>
          </cell>
          <cell r="K17">
            <v>45710.53</v>
          </cell>
        </row>
        <row r="18">
          <cell r="E18" t="str">
            <v>C10-385</v>
          </cell>
          <cell r="F18">
            <v>74411.72</v>
          </cell>
          <cell r="J18" t="str">
            <v>C10-204</v>
          </cell>
          <cell r="K18">
            <v>-457.94</v>
          </cell>
        </row>
        <row r="19">
          <cell r="E19" t="str">
            <v>C10-393</v>
          </cell>
          <cell r="F19">
            <v>39487.599999999999</v>
          </cell>
          <cell r="J19" t="str">
            <v>C10-205</v>
          </cell>
          <cell r="K19">
            <v>720</v>
          </cell>
        </row>
        <row r="20">
          <cell r="E20" t="str">
            <v>C10-399</v>
          </cell>
          <cell r="F20">
            <v>15110.83</v>
          </cell>
          <cell r="J20" t="str">
            <v>C10-211</v>
          </cell>
          <cell r="K20">
            <v>20</v>
          </cell>
        </row>
        <row r="21">
          <cell r="E21" t="str">
            <v>C10-825</v>
          </cell>
          <cell r="F21">
            <v>30078</v>
          </cell>
          <cell r="J21" t="str">
            <v>C10-213</v>
          </cell>
          <cell r="K21">
            <v>267509.73</v>
          </cell>
        </row>
        <row r="22">
          <cell r="E22" t="str">
            <v>C10-828</v>
          </cell>
          <cell r="F22">
            <v>458401.85</v>
          </cell>
          <cell r="J22" t="str">
            <v>C10-245</v>
          </cell>
          <cell r="K22">
            <v>35</v>
          </cell>
        </row>
        <row r="23">
          <cell r="E23" t="str">
            <v>C11-503</v>
          </cell>
          <cell r="F23">
            <v>46195.02</v>
          </cell>
          <cell r="J23" t="str">
            <v>C10-260</v>
          </cell>
          <cell r="K23">
            <v>-35</v>
          </cell>
        </row>
        <row r="24">
          <cell r="E24" t="str">
            <v>C11-511</v>
          </cell>
          <cell r="F24">
            <v>74363.8</v>
          </cell>
          <cell r="J24" t="str">
            <v>C10-270</v>
          </cell>
          <cell r="K24">
            <v>80</v>
          </cell>
        </row>
        <row r="25">
          <cell r="E25" t="str">
            <v>C11-760</v>
          </cell>
          <cell r="F25">
            <v>5311.82</v>
          </cell>
          <cell r="J25" t="str">
            <v>C10-291</v>
          </cell>
          <cell r="K25">
            <v>404034.67</v>
          </cell>
        </row>
        <row r="26">
          <cell r="E26" t="str">
            <v>C11-767</v>
          </cell>
          <cell r="F26">
            <v>4889.5700000000006</v>
          </cell>
          <cell r="J26" t="str">
            <v>C10-356</v>
          </cell>
          <cell r="K26">
            <v>278.88</v>
          </cell>
        </row>
        <row r="27">
          <cell r="E27" t="str">
            <v>C11-802</v>
          </cell>
          <cell r="F27">
            <v>117577.95</v>
          </cell>
          <cell r="J27" t="str">
            <v>C10-358</v>
          </cell>
          <cell r="K27">
            <v>185</v>
          </cell>
        </row>
        <row r="28">
          <cell r="E28" t="str">
            <v>C12-100</v>
          </cell>
          <cell r="F28">
            <v>123566.53</v>
          </cell>
          <cell r="J28" t="str">
            <v>C10-365</v>
          </cell>
          <cell r="K28">
            <v>31308.29</v>
          </cell>
        </row>
        <row r="29">
          <cell r="E29" t="str">
            <v>C12-114</v>
          </cell>
          <cell r="F29">
            <v>13224.93</v>
          </cell>
          <cell r="J29" t="str">
            <v>C10-384</v>
          </cell>
          <cell r="K29">
            <v>652.09</v>
          </cell>
        </row>
        <row r="30">
          <cell r="E30" t="str">
            <v>C12-201</v>
          </cell>
          <cell r="F30">
            <v>26213.86</v>
          </cell>
          <cell r="J30" t="str">
            <v>C10-384A</v>
          </cell>
          <cell r="K30">
            <v>-652.09</v>
          </cell>
        </row>
        <row r="31">
          <cell r="E31" t="str">
            <v>C12-203</v>
          </cell>
          <cell r="F31">
            <v>460691.85</v>
          </cell>
          <cell r="J31" t="str">
            <v>C10-385</v>
          </cell>
          <cell r="K31">
            <v>74411.72</v>
          </cell>
        </row>
        <row r="32">
          <cell r="E32" t="str">
            <v>C12-205</v>
          </cell>
          <cell r="F32">
            <v>422713.77</v>
          </cell>
          <cell r="J32" t="str">
            <v>C10-393</v>
          </cell>
          <cell r="K32">
            <v>40077.599999999999</v>
          </cell>
        </row>
        <row r="33">
          <cell r="E33" t="str">
            <v>C12-210</v>
          </cell>
          <cell r="F33">
            <v>108991.77</v>
          </cell>
          <cell r="J33" t="str">
            <v>C10-399</v>
          </cell>
          <cell r="K33">
            <v>15110.83</v>
          </cell>
        </row>
        <row r="34">
          <cell r="E34" t="str">
            <v>C12-276</v>
          </cell>
          <cell r="F34">
            <v>26505.74</v>
          </cell>
          <cell r="J34" t="str">
            <v>C10-600</v>
          </cell>
          <cell r="K34">
            <v>505</v>
          </cell>
        </row>
        <row r="35">
          <cell r="E35" t="str">
            <v>C12-277</v>
          </cell>
          <cell r="F35">
            <v>20114.04</v>
          </cell>
          <cell r="J35" t="str">
            <v>C10-605</v>
          </cell>
          <cell r="K35">
            <v>607</v>
          </cell>
        </row>
        <row r="36">
          <cell r="E36" t="str">
            <v>C12-278</v>
          </cell>
          <cell r="F36">
            <v>114557.32</v>
          </cell>
          <cell r="J36" t="str">
            <v>C10-610</v>
          </cell>
          <cell r="K36">
            <v>230</v>
          </cell>
        </row>
        <row r="37">
          <cell r="E37" t="str">
            <v>C12-282</v>
          </cell>
          <cell r="F37">
            <v>12166.41</v>
          </cell>
          <cell r="J37" t="str">
            <v>C10-825</v>
          </cell>
          <cell r="K37">
            <v>30078</v>
          </cell>
        </row>
        <row r="38">
          <cell r="E38" t="str">
            <v>C12-333</v>
          </cell>
          <cell r="F38">
            <v>4240.04</v>
          </cell>
          <cell r="J38" t="str">
            <v>C10-828</v>
          </cell>
          <cell r="K38">
            <v>458401.85</v>
          </cell>
        </row>
        <row r="39">
          <cell r="E39" t="str">
            <v>C12-508</v>
          </cell>
          <cell r="F39">
            <v>47018.69</v>
          </cell>
          <cell r="J39" t="str">
            <v>C11-101</v>
          </cell>
          <cell r="K39">
            <v>160</v>
          </cell>
        </row>
        <row r="40">
          <cell r="E40" t="str">
            <v>C12-510</v>
          </cell>
          <cell r="F40">
            <v>50465.41</v>
          </cell>
          <cell r="J40" t="str">
            <v>C11-103</v>
          </cell>
          <cell r="K40">
            <v>90</v>
          </cell>
        </row>
        <row r="41">
          <cell r="E41" t="str">
            <v>C12-519</v>
          </cell>
          <cell r="F41">
            <v>4773.95</v>
          </cell>
          <cell r="J41" t="str">
            <v>C11-202</v>
          </cell>
          <cell r="K41">
            <v>9.99</v>
          </cell>
        </row>
        <row r="42">
          <cell r="E42" t="str">
            <v>C12-521</v>
          </cell>
          <cell r="F42">
            <v>51021</v>
          </cell>
          <cell r="J42" t="str">
            <v>C11-204</v>
          </cell>
          <cell r="K42">
            <v>457.94</v>
          </cell>
        </row>
        <row r="43">
          <cell r="E43" t="str">
            <v>C12-600</v>
          </cell>
          <cell r="F43">
            <v>75457.98</v>
          </cell>
          <cell r="J43" t="str">
            <v>C11-208</v>
          </cell>
          <cell r="K43">
            <v>262.33999999999997</v>
          </cell>
        </row>
        <row r="44">
          <cell r="E44" t="str">
            <v>C12-605</v>
          </cell>
          <cell r="F44">
            <v>173931.74</v>
          </cell>
          <cell r="J44" t="str">
            <v>C11-210</v>
          </cell>
          <cell r="K44">
            <v>40</v>
          </cell>
        </row>
        <row r="45">
          <cell r="E45" t="str">
            <v>C12-610</v>
          </cell>
          <cell r="F45">
            <v>8219.7099999999991</v>
          </cell>
          <cell r="J45" t="str">
            <v>C11-216</v>
          </cell>
          <cell r="K45">
            <v>140</v>
          </cell>
        </row>
        <row r="46">
          <cell r="E46" t="str">
            <v>C12-707</v>
          </cell>
          <cell r="F46">
            <v>31800</v>
          </cell>
          <cell r="J46" t="str">
            <v>C11-235</v>
          </cell>
          <cell r="K46">
            <v>175</v>
          </cell>
        </row>
        <row r="47">
          <cell r="E47" t="str">
            <v>C12-760</v>
          </cell>
          <cell r="F47">
            <v>175.78</v>
          </cell>
          <cell r="J47" t="str">
            <v>C11-243</v>
          </cell>
          <cell r="K47">
            <v>180</v>
          </cell>
        </row>
        <row r="48">
          <cell r="E48" t="str">
            <v>C12-761</v>
          </cell>
          <cell r="F48">
            <v>2131.75</v>
          </cell>
          <cell r="J48" t="str">
            <v>C11-274</v>
          </cell>
          <cell r="K48">
            <v>390</v>
          </cell>
        </row>
        <row r="49">
          <cell r="E49" t="str">
            <v>C12-763</v>
          </cell>
          <cell r="F49">
            <v>2184.58</v>
          </cell>
          <cell r="J49" t="str">
            <v>C11-279</v>
          </cell>
          <cell r="K49">
            <v>290</v>
          </cell>
        </row>
        <row r="50">
          <cell r="E50" t="str">
            <v>C12-764</v>
          </cell>
          <cell r="F50">
            <v>5163.01</v>
          </cell>
          <cell r="J50" t="str">
            <v>C11-300</v>
          </cell>
          <cell r="K50">
            <v>35</v>
          </cell>
        </row>
        <row r="51">
          <cell r="E51" t="str">
            <v>C12-765</v>
          </cell>
          <cell r="F51">
            <v>389.96</v>
          </cell>
          <cell r="J51" t="str">
            <v>C11-310</v>
          </cell>
          <cell r="K51">
            <v>10</v>
          </cell>
        </row>
        <row r="52">
          <cell r="E52" t="str">
            <v>C12-767</v>
          </cell>
          <cell r="F52">
            <v>5064.9799999999996</v>
          </cell>
          <cell r="J52" t="str">
            <v>C11-503</v>
          </cell>
          <cell r="K52">
            <v>46518.57</v>
          </cell>
        </row>
        <row r="53">
          <cell r="E53" t="str">
            <v>C12-767</v>
          </cell>
          <cell r="F53">
            <v>0</v>
          </cell>
          <cell r="J53" t="str">
            <v>C11-506</v>
          </cell>
          <cell r="K53">
            <v>10</v>
          </cell>
        </row>
        <row r="54">
          <cell r="E54" t="str">
            <v>C12-769</v>
          </cell>
          <cell r="F54">
            <v>7614.2</v>
          </cell>
          <cell r="J54" t="str">
            <v>C11-511</v>
          </cell>
          <cell r="K54">
            <v>77703.37000000001</v>
          </cell>
        </row>
        <row r="55">
          <cell r="E55" t="str">
            <v>C12-805</v>
          </cell>
          <cell r="F55">
            <v>91468.38</v>
          </cell>
          <cell r="J55" t="str">
            <v>C11-512</v>
          </cell>
          <cell r="K55">
            <v>40.26</v>
          </cell>
        </row>
        <row r="56">
          <cell r="E56" t="str">
            <v>C12-812</v>
          </cell>
          <cell r="F56">
            <v>60543</v>
          </cell>
          <cell r="J56" t="str">
            <v>C11-600</v>
          </cell>
          <cell r="K56">
            <v>-20</v>
          </cell>
        </row>
        <row r="57">
          <cell r="E57" t="str">
            <v>MISC 1</v>
          </cell>
          <cell r="F57">
            <v>33298.1</v>
          </cell>
          <cell r="J57" t="str">
            <v>C11-605</v>
          </cell>
          <cell r="K57">
            <v>20</v>
          </cell>
        </row>
        <row r="58">
          <cell r="E58" t="str">
            <v>MISC 2</v>
          </cell>
          <cell r="F58">
            <v>-3539.1100000000006</v>
          </cell>
          <cell r="J58" t="str">
            <v>C11-757</v>
          </cell>
          <cell r="K58">
            <v>-0.03</v>
          </cell>
        </row>
        <row r="59">
          <cell r="E59" t="str">
            <v>MISC 3</v>
          </cell>
          <cell r="F59">
            <v>44644</v>
          </cell>
          <cell r="J59" t="str">
            <v>C11-760</v>
          </cell>
          <cell r="K59">
            <v>5311.82</v>
          </cell>
        </row>
        <row r="60">
          <cell r="E60" t="str">
            <v>Y/E Adj</v>
          </cell>
          <cell r="F60">
            <v>-527358</v>
          </cell>
          <cell r="J60" t="str">
            <v>C11-767</v>
          </cell>
          <cell r="K60">
            <v>4889.5700000000006</v>
          </cell>
        </row>
        <row r="61">
          <cell r="J61" t="str">
            <v>C11-802</v>
          </cell>
          <cell r="K61">
            <v>117577.95</v>
          </cell>
        </row>
        <row r="62">
          <cell r="J62" t="str">
            <v>C12-100</v>
          </cell>
          <cell r="K62">
            <v>123817.77</v>
          </cell>
        </row>
        <row r="63">
          <cell r="J63" t="str">
            <v>C12-114</v>
          </cell>
          <cell r="K63">
            <v>13479.62</v>
          </cell>
        </row>
        <row r="64">
          <cell r="J64" t="str">
            <v>C12-200</v>
          </cell>
          <cell r="K64">
            <v>1809.65</v>
          </cell>
        </row>
        <row r="65">
          <cell r="J65" t="str">
            <v>C12-201</v>
          </cell>
          <cell r="K65">
            <v>26213.86</v>
          </cell>
        </row>
        <row r="66">
          <cell r="J66" t="str">
            <v>C12-202</v>
          </cell>
          <cell r="K66">
            <v>-500</v>
          </cell>
        </row>
        <row r="67">
          <cell r="J67" t="str">
            <v>C12-203</v>
          </cell>
          <cell r="K67">
            <v>460246.85</v>
          </cell>
        </row>
        <row r="68">
          <cell r="J68" t="str">
            <v>C12-205</v>
          </cell>
          <cell r="K68">
            <v>425944.14</v>
          </cell>
        </row>
        <row r="69">
          <cell r="J69" t="str">
            <v>C12-210</v>
          </cell>
          <cell r="K69">
            <v>108991.77</v>
          </cell>
        </row>
        <row r="70">
          <cell r="J70" t="str">
            <v>C12-215</v>
          </cell>
          <cell r="K70">
            <v>1141.5999999999999</v>
          </cell>
        </row>
        <row r="71">
          <cell r="J71" t="str">
            <v>C12-217</v>
          </cell>
          <cell r="K71">
            <v>1468.48</v>
          </cell>
        </row>
        <row r="72">
          <cell r="J72" t="str">
            <v>C12-218</v>
          </cell>
          <cell r="K72">
            <v>-440</v>
          </cell>
        </row>
        <row r="73">
          <cell r="J73" t="str">
            <v>C12-219</v>
          </cell>
          <cell r="K73">
            <v>1329.25</v>
          </cell>
        </row>
        <row r="74">
          <cell r="J74" t="str">
            <v>C12-220</v>
          </cell>
          <cell r="K74">
            <v>1059.97</v>
          </cell>
        </row>
        <row r="75">
          <cell r="J75" t="str">
            <v>C12-230</v>
          </cell>
          <cell r="K75">
            <v>245.72000000000003</v>
          </cell>
        </row>
        <row r="76">
          <cell r="J76" t="str">
            <v>C12-240</v>
          </cell>
          <cell r="K76">
            <v>4604.18</v>
          </cell>
        </row>
        <row r="77">
          <cell r="J77" t="str">
            <v>C12-242</v>
          </cell>
          <cell r="K77">
            <v>813.17000000000007</v>
          </cell>
        </row>
        <row r="78">
          <cell r="J78" t="str">
            <v>C12-243</v>
          </cell>
          <cell r="K78">
            <v>-342.88</v>
          </cell>
        </row>
        <row r="79">
          <cell r="J79" t="str">
            <v>C12-244</v>
          </cell>
          <cell r="K79">
            <v>105</v>
          </cell>
        </row>
        <row r="80">
          <cell r="J80" t="str">
            <v>C12-272</v>
          </cell>
          <cell r="K80">
            <v>-370</v>
          </cell>
        </row>
        <row r="81">
          <cell r="J81" t="str">
            <v>C12-274</v>
          </cell>
          <cell r="K81">
            <v>2354.6999999999998</v>
          </cell>
        </row>
        <row r="82">
          <cell r="J82" t="str">
            <v>C12-276</v>
          </cell>
          <cell r="K82">
            <v>26505.74</v>
          </cell>
        </row>
        <row r="83">
          <cell r="J83" t="str">
            <v>C12-277</v>
          </cell>
          <cell r="K83">
            <v>20114.04</v>
          </cell>
        </row>
        <row r="84">
          <cell r="J84" t="str">
            <v>C12-278</v>
          </cell>
          <cell r="K84">
            <v>117324.74</v>
          </cell>
        </row>
        <row r="85">
          <cell r="J85" t="str">
            <v>C12-282</v>
          </cell>
          <cell r="K85">
            <v>12166.41</v>
          </cell>
        </row>
        <row r="86">
          <cell r="J86" t="str">
            <v>C12-284</v>
          </cell>
          <cell r="K86">
            <v>2710.36</v>
          </cell>
        </row>
        <row r="87">
          <cell r="J87" t="str">
            <v>C12-305</v>
          </cell>
          <cell r="K87">
            <v>-0.09</v>
          </cell>
        </row>
        <row r="88">
          <cell r="J88" t="str">
            <v>C12-322</v>
          </cell>
          <cell r="K88">
            <v>32</v>
          </cell>
        </row>
        <row r="89">
          <cell r="J89" t="str">
            <v>C12-333</v>
          </cell>
          <cell r="K89">
            <v>4240.04</v>
          </cell>
        </row>
        <row r="90">
          <cell r="J90" t="str">
            <v>C12-507</v>
          </cell>
          <cell r="K90">
            <v>1228.0999999999999</v>
          </cell>
        </row>
        <row r="91">
          <cell r="J91" t="str">
            <v>C12-508</v>
          </cell>
          <cell r="K91">
            <v>46676.07</v>
          </cell>
        </row>
        <row r="92">
          <cell r="J92" t="str">
            <v>C12-510</v>
          </cell>
          <cell r="K92">
            <v>50469.280000000006</v>
          </cell>
        </row>
        <row r="93">
          <cell r="J93" t="str">
            <v>C12-515</v>
          </cell>
          <cell r="K93">
            <v>1802.42</v>
          </cell>
        </row>
        <row r="94">
          <cell r="J94" t="str">
            <v>C12-516</v>
          </cell>
          <cell r="K94">
            <v>216.69</v>
          </cell>
        </row>
        <row r="95">
          <cell r="J95" t="str">
            <v>C12-519</v>
          </cell>
          <cell r="K95">
            <v>4807.1499999999996</v>
          </cell>
        </row>
        <row r="96">
          <cell r="J96" t="str">
            <v>C12-521</v>
          </cell>
          <cell r="K96">
            <v>51021</v>
          </cell>
        </row>
        <row r="97">
          <cell r="J97" t="str">
            <v>C12-527</v>
          </cell>
          <cell r="K97">
            <v>0.2</v>
          </cell>
        </row>
        <row r="98">
          <cell r="J98" t="str">
            <v>C12-600</v>
          </cell>
          <cell r="K98">
            <v>75377.98</v>
          </cell>
        </row>
        <row r="99">
          <cell r="J99" t="str">
            <v>C12-605</v>
          </cell>
          <cell r="K99">
            <v>173986.97</v>
          </cell>
        </row>
        <row r="100">
          <cell r="J100" t="str">
            <v>C12-610</v>
          </cell>
          <cell r="K100">
            <v>8263.6799999999985</v>
          </cell>
        </row>
        <row r="101">
          <cell r="J101" t="str">
            <v>C12-707</v>
          </cell>
          <cell r="K101">
            <v>31800</v>
          </cell>
        </row>
        <row r="102">
          <cell r="J102" t="str">
            <v>C12-758</v>
          </cell>
          <cell r="K102">
            <v>-400</v>
          </cell>
        </row>
        <row r="103">
          <cell r="J103" t="str">
            <v>C12-760</v>
          </cell>
          <cell r="K103">
            <v>175.78</v>
          </cell>
        </row>
        <row r="104">
          <cell r="J104" t="str">
            <v>C12-761</v>
          </cell>
          <cell r="K104">
            <v>2131.75</v>
          </cell>
        </row>
        <row r="105">
          <cell r="J105" t="str">
            <v>C12-763</v>
          </cell>
          <cell r="K105">
            <v>2184.58</v>
          </cell>
        </row>
        <row r="106">
          <cell r="J106" t="str">
            <v>C12-764</v>
          </cell>
          <cell r="K106">
            <v>5163.01</v>
          </cell>
        </row>
        <row r="107">
          <cell r="J107" t="str">
            <v>C12-765</v>
          </cell>
          <cell r="K107">
            <v>389.96</v>
          </cell>
        </row>
        <row r="108">
          <cell r="J108" t="str">
            <v>C12-767</v>
          </cell>
          <cell r="K108">
            <v>5064.9799999999996</v>
          </cell>
        </row>
        <row r="109">
          <cell r="J109" t="str">
            <v>C12-768</v>
          </cell>
          <cell r="K109">
            <v>116.13</v>
          </cell>
        </row>
        <row r="110">
          <cell r="J110" t="str">
            <v>C12-769</v>
          </cell>
          <cell r="K110">
            <v>8024.8</v>
          </cell>
        </row>
        <row r="111">
          <cell r="J111" t="str">
            <v>C12-770</v>
          </cell>
          <cell r="K111">
            <v>802.5</v>
          </cell>
        </row>
        <row r="112">
          <cell r="J112" t="str">
            <v>C12-805</v>
          </cell>
          <cell r="K112">
            <v>91468.38</v>
          </cell>
        </row>
        <row r="113">
          <cell r="J113" t="str">
            <v>C12-806</v>
          </cell>
          <cell r="K113">
            <v>720</v>
          </cell>
        </row>
        <row r="114">
          <cell r="J114" t="str">
            <v>C12-812</v>
          </cell>
          <cell r="K114">
            <v>60543</v>
          </cell>
        </row>
        <row r="115">
          <cell r="J115" t="str">
            <v>C12-813</v>
          </cell>
          <cell r="K115">
            <v>54.2</v>
          </cell>
        </row>
        <row r="116">
          <cell r="J116" t="str">
            <v>F11-106</v>
          </cell>
          <cell r="K116">
            <v>74.67</v>
          </cell>
        </row>
        <row r="117">
          <cell r="J117" t="str">
            <v>F12-184</v>
          </cell>
          <cell r="K117">
            <v>58.15</v>
          </cell>
        </row>
        <row r="118">
          <cell r="J118" t="str">
            <v>MISC</v>
          </cell>
          <cell r="K118">
            <v>-5307.46</v>
          </cell>
        </row>
        <row r="119">
          <cell r="J119" t="str">
            <v>C11-212A</v>
          </cell>
          <cell r="K119">
            <v>44644</v>
          </cell>
        </row>
        <row r="120">
          <cell r="J120" t="str">
            <v>S09-541</v>
          </cell>
          <cell r="K120">
            <v>70</v>
          </cell>
        </row>
        <row r="121">
          <cell r="J121" t="str">
            <v>S10-503</v>
          </cell>
          <cell r="K121">
            <v>-1309.95</v>
          </cell>
        </row>
        <row r="122">
          <cell r="J122" t="str">
            <v>S11-519</v>
          </cell>
          <cell r="K122">
            <v>297.5</v>
          </cell>
        </row>
        <row r="123">
          <cell r="J123" t="str">
            <v>S11-526</v>
          </cell>
          <cell r="K123">
            <v>23.43</v>
          </cell>
        </row>
        <row r="124">
          <cell r="J124" t="str">
            <v>S12-509</v>
          </cell>
          <cell r="K124">
            <v>-78.430000000000007</v>
          </cell>
        </row>
        <row r="125">
          <cell r="J125" t="str">
            <v>Y/E Adj</v>
          </cell>
          <cell r="K125">
            <v>-527358</v>
          </cell>
        </row>
      </sheetData>
      <sheetData sheetId="3">
        <row r="5">
          <cell r="E5" t="str">
            <v>C04-105D</v>
          </cell>
          <cell r="F5">
            <v>438.46</v>
          </cell>
          <cell r="K5" t="str">
            <v>C04-105D</v>
          </cell>
          <cell r="L5">
            <v>438.46</v>
          </cell>
        </row>
        <row r="6">
          <cell r="E6" t="str">
            <v>C05-117A</v>
          </cell>
          <cell r="F6">
            <v>3829.8500000000004</v>
          </cell>
          <cell r="K6" t="str">
            <v>C05-117A</v>
          </cell>
          <cell r="L6">
            <v>3829.8500000000004</v>
          </cell>
        </row>
        <row r="7">
          <cell r="E7" t="str">
            <v>C05-120D</v>
          </cell>
          <cell r="F7">
            <v>697.79</v>
          </cell>
          <cell r="K7" t="str">
            <v>C05-120D</v>
          </cell>
          <cell r="L7">
            <v>697.79</v>
          </cell>
        </row>
        <row r="8">
          <cell r="E8" t="str">
            <v>C06-100</v>
          </cell>
          <cell r="F8">
            <v>-326.3599999999999</v>
          </cell>
          <cell r="K8" t="str">
            <v>C06-100</v>
          </cell>
          <cell r="L8">
            <v>-326.3599999999999</v>
          </cell>
        </row>
        <row r="9">
          <cell r="E9" t="str">
            <v>C06-100D</v>
          </cell>
          <cell r="F9">
            <v>4003.95</v>
          </cell>
          <cell r="K9" t="str">
            <v>C06-100D</v>
          </cell>
          <cell r="L9">
            <v>4003.95</v>
          </cell>
        </row>
        <row r="10">
          <cell r="E10" t="str">
            <v>C06-101A</v>
          </cell>
          <cell r="F10">
            <v>603.22</v>
          </cell>
          <cell r="K10" t="str">
            <v>C06-101A</v>
          </cell>
          <cell r="L10">
            <v>603.22</v>
          </cell>
        </row>
        <row r="11">
          <cell r="E11" t="str">
            <v>C06-103A</v>
          </cell>
          <cell r="F11">
            <v>384.66999999999996</v>
          </cell>
          <cell r="K11" t="str">
            <v>C06-103A</v>
          </cell>
          <cell r="L11">
            <v>384.66999999999996</v>
          </cell>
        </row>
        <row r="12">
          <cell r="E12" t="str">
            <v>C06-108</v>
          </cell>
          <cell r="F12">
            <v>860.01</v>
          </cell>
          <cell r="K12" t="str">
            <v>C06-108</v>
          </cell>
          <cell r="L12">
            <v>860.01</v>
          </cell>
        </row>
        <row r="13">
          <cell r="E13" t="str">
            <v>C08-101</v>
          </cell>
          <cell r="F13">
            <v>561.11999999999989</v>
          </cell>
          <cell r="K13" t="str">
            <v>C08-101</v>
          </cell>
          <cell r="L13">
            <v>561.11999999999989</v>
          </cell>
        </row>
        <row r="14">
          <cell r="E14" t="str">
            <v>C10-100</v>
          </cell>
          <cell r="F14">
            <v>2741.44</v>
          </cell>
          <cell r="K14" t="str">
            <v>C10-100</v>
          </cell>
          <cell r="L14">
            <v>2741.44</v>
          </cell>
        </row>
        <row r="15">
          <cell r="E15" t="str">
            <v>C10-106</v>
          </cell>
          <cell r="F15">
            <v>3602.4900000000002</v>
          </cell>
          <cell r="K15" t="str">
            <v>C10-106</v>
          </cell>
          <cell r="L15">
            <v>3602.4900000000002</v>
          </cell>
        </row>
        <row r="16">
          <cell r="E16" t="str">
            <v>C10-106D</v>
          </cell>
          <cell r="F16">
            <v>1307.3399999999997</v>
          </cell>
          <cell r="K16" t="str">
            <v>C10-106D</v>
          </cell>
          <cell r="L16">
            <v>1307.3399999999997</v>
          </cell>
        </row>
        <row r="17">
          <cell r="E17" t="str">
            <v>C10-108</v>
          </cell>
          <cell r="F17">
            <v>-1339.8</v>
          </cell>
          <cell r="K17" t="str">
            <v>C10-108</v>
          </cell>
          <cell r="L17">
            <v>-1339.8</v>
          </cell>
        </row>
        <row r="18">
          <cell r="E18" t="str">
            <v>C10-213</v>
          </cell>
          <cell r="F18">
            <v>-0.51</v>
          </cell>
          <cell r="K18" t="str">
            <v>C10-213</v>
          </cell>
          <cell r="L18">
            <v>-0.51</v>
          </cell>
        </row>
        <row r="19">
          <cell r="E19" t="str">
            <v>C10-291</v>
          </cell>
          <cell r="F19">
            <v>741.47</v>
          </cell>
          <cell r="K19" t="str">
            <v>C10-291</v>
          </cell>
          <cell r="L19">
            <v>741.47</v>
          </cell>
        </row>
        <row r="20">
          <cell r="E20" t="str">
            <v>C10-361</v>
          </cell>
          <cell r="F20">
            <v>380.94</v>
          </cell>
          <cell r="K20" t="str">
            <v>C10-361</v>
          </cell>
          <cell r="L20">
            <v>380.94</v>
          </cell>
        </row>
        <row r="21">
          <cell r="E21" t="str">
            <v>C10-385</v>
          </cell>
          <cell r="F21">
            <v>-16271.68</v>
          </cell>
          <cell r="K21" t="str">
            <v>C10-385</v>
          </cell>
          <cell r="L21">
            <v>-16271.68</v>
          </cell>
        </row>
        <row r="22">
          <cell r="E22" t="str">
            <v>C10-393</v>
          </cell>
          <cell r="F22">
            <v>-29.5</v>
          </cell>
          <cell r="K22" t="str">
            <v>C10-393</v>
          </cell>
          <cell r="L22">
            <v>-29.5</v>
          </cell>
        </row>
        <row r="23">
          <cell r="E23" t="str">
            <v>C10-908B</v>
          </cell>
          <cell r="F23">
            <v>456.7</v>
          </cell>
          <cell r="K23" t="str">
            <v>C10-908B</v>
          </cell>
          <cell r="L23">
            <v>456.7</v>
          </cell>
        </row>
        <row r="24">
          <cell r="E24" t="str">
            <v>C11-101</v>
          </cell>
          <cell r="F24">
            <v>23435.29</v>
          </cell>
          <cell r="K24" t="str">
            <v>C11-101</v>
          </cell>
          <cell r="L24">
            <v>23435.29</v>
          </cell>
        </row>
        <row r="25">
          <cell r="E25" t="str">
            <v>C11-101D</v>
          </cell>
          <cell r="F25">
            <v>11076.800000000001</v>
          </cell>
          <cell r="K25" t="str">
            <v>C11-101D</v>
          </cell>
          <cell r="L25">
            <v>11076.800000000001</v>
          </cell>
        </row>
        <row r="26">
          <cell r="E26" t="str">
            <v>C11-103</v>
          </cell>
          <cell r="F26">
            <v>26081.280000000006</v>
          </cell>
          <cell r="K26" t="str">
            <v>C11-103</v>
          </cell>
          <cell r="L26">
            <v>26081.280000000006</v>
          </cell>
        </row>
        <row r="27">
          <cell r="E27" t="str">
            <v>C11-103D</v>
          </cell>
          <cell r="F27">
            <v>17155.670000000002</v>
          </cell>
          <cell r="K27" t="str">
            <v>C11-103D</v>
          </cell>
          <cell r="L27">
            <v>17155.670000000002</v>
          </cell>
        </row>
        <row r="28">
          <cell r="E28" t="str">
            <v>C11-104</v>
          </cell>
          <cell r="F28">
            <v>5582.46</v>
          </cell>
          <cell r="K28" t="str">
            <v>C11-104</v>
          </cell>
          <cell r="L28">
            <v>5582.46</v>
          </cell>
        </row>
        <row r="29">
          <cell r="E29" t="str">
            <v>C11-105</v>
          </cell>
          <cell r="F29">
            <v>1951.4600000000003</v>
          </cell>
          <cell r="K29" t="str">
            <v>C11-105</v>
          </cell>
          <cell r="L29">
            <v>1951.4600000000003</v>
          </cell>
        </row>
        <row r="30">
          <cell r="E30" t="str">
            <v>C11-106</v>
          </cell>
          <cell r="F30">
            <v>24148.940000000006</v>
          </cell>
          <cell r="K30" t="str">
            <v>C11-106</v>
          </cell>
          <cell r="L30">
            <v>24148.940000000006</v>
          </cell>
        </row>
        <row r="31">
          <cell r="E31" t="str">
            <v>C11-106D</v>
          </cell>
          <cell r="F31">
            <v>379.7</v>
          </cell>
          <cell r="K31" t="str">
            <v>C11-106D</v>
          </cell>
          <cell r="L31">
            <v>379.7</v>
          </cell>
        </row>
        <row r="32">
          <cell r="E32" t="str">
            <v>C11-107</v>
          </cell>
          <cell r="F32">
            <v>817.6</v>
          </cell>
          <cell r="K32" t="str">
            <v>C11-107</v>
          </cell>
          <cell r="L32">
            <v>817.6</v>
          </cell>
        </row>
        <row r="33">
          <cell r="E33" t="str">
            <v>C11-107D</v>
          </cell>
          <cell r="F33">
            <v>3066.1499999999996</v>
          </cell>
          <cell r="K33" t="str">
            <v>C11-107D</v>
          </cell>
          <cell r="L33">
            <v>3066.1499999999996</v>
          </cell>
        </row>
        <row r="34">
          <cell r="E34" t="str">
            <v>C11-212A</v>
          </cell>
          <cell r="F34">
            <v>123.97999999999998</v>
          </cell>
          <cell r="K34" t="str">
            <v>C11-212A</v>
          </cell>
          <cell r="L34">
            <v>123.97999999999998</v>
          </cell>
        </row>
        <row r="35">
          <cell r="E35" t="str">
            <v>C11-279</v>
          </cell>
          <cell r="F35">
            <v>62527.44000000001</v>
          </cell>
          <cell r="K35" t="str">
            <v>C11-279</v>
          </cell>
          <cell r="L35">
            <v>62527.44000000001</v>
          </cell>
        </row>
        <row r="36">
          <cell r="E36" t="str">
            <v>C11-502</v>
          </cell>
          <cell r="F36">
            <v>188348.2</v>
          </cell>
          <cell r="K36" t="str">
            <v>C11-502</v>
          </cell>
          <cell r="L36">
            <v>188348.2</v>
          </cell>
        </row>
        <row r="37">
          <cell r="E37" t="str">
            <v>C11-503</v>
          </cell>
          <cell r="F37">
            <v>-323.55</v>
          </cell>
          <cell r="K37" t="str">
            <v>C11-503</v>
          </cell>
          <cell r="L37">
            <v>-323.55</v>
          </cell>
        </row>
        <row r="38">
          <cell r="E38" t="str">
            <v>C11-509</v>
          </cell>
          <cell r="F38">
            <v>100</v>
          </cell>
          <cell r="K38" t="str">
            <v>C11-509</v>
          </cell>
          <cell r="L38">
            <v>100</v>
          </cell>
        </row>
        <row r="39">
          <cell r="E39" t="str">
            <v>C11-511</v>
          </cell>
          <cell r="F39">
            <v>-3339.57</v>
          </cell>
          <cell r="K39" t="str">
            <v>C11-511</v>
          </cell>
          <cell r="L39">
            <v>-3339.57</v>
          </cell>
        </row>
        <row r="40">
          <cell r="E40" t="str">
            <v>C11-512</v>
          </cell>
          <cell r="F40">
            <v>38642.76</v>
          </cell>
          <cell r="K40" t="str">
            <v>C11-512</v>
          </cell>
          <cell r="L40">
            <v>38642.76</v>
          </cell>
        </row>
        <row r="41">
          <cell r="E41" t="str">
            <v>C12-100</v>
          </cell>
          <cell r="F41">
            <v>81309.930000000008</v>
          </cell>
          <cell r="K41" t="str">
            <v>C12-100</v>
          </cell>
          <cell r="L41">
            <v>81309.930000000008</v>
          </cell>
        </row>
        <row r="42">
          <cell r="E42" t="str">
            <v>C12-100D</v>
          </cell>
          <cell r="F42">
            <v>15151.640000000001</v>
          </cell>
          <cell r="K42" t="str">
            <v>C12-100D</v>
          </cell>
          <cell r="L42">
            <v>15151.640000000001</v>
          </cell>
        </row>
        <row r="43">
          <cell r="E43" t="str">
            <v>C12-103</v>
          </cell>
          <cell r="F43">
            <v>38690.249999999993</v>
          </cell>
          <cell r="K43" t="str">
            <v>C12-103</v>
          </cell>
          <cell r="L43">
            <v>38690.249999999993</v>
          </cell>
        </row>
        <row r="44">
          <cell r="E44" t="str">
            <v>C12-104</v>
          </cell>
          <cell r="F44">
            <v>17301.039999999997</v>
          </cell>
          <cell r="K44" t="str">
            <v>C12-104</v>
          </cell>
          <cell r="L44">
            <v>17301.039999999997</v>
          </cell>
        </row>
        <row r="45">
          <cell r="E45" t="str">
            <v>C12-104D</v>
          </cell>
          <cell r="F45">
            <v>8050.27</v>
          </cell>
          <cell r="K45" t="str">
            <v>C12-104D</v>
          </cell>
          <cell r="L45">
            <v>8050.27</v>
          </cell>
        </row>
        <row r="46">
          <cell r="E46" t="str">
            <v>C12-105</v>
          </cell>
          <cell r="F46">
            <v>3856.4700000000003</v>
          </cell>
          <cell r="K46" t="str">
            <v>C12-105</v>
          </cell>
          <cell r="L46">
            <v>3856.4700000000003</v>
          </cell>
        </row>
        <row r="47">
          <cell r="E47" t="str">
            <v>C12-105D</v>
          </cell>
          <cell r="F47">
            <v>1005.8</v>
          </cell>
          <cell r="K47" t="str">
            <v>C12-105D</v>
          </cell>
          <cell r="L47">
            <v>1005.8</v>
          </cell>
        </row>
        <row r="48">
          <cell r="E48" t="str">
            <v>C12-106</v>
          </cell>
          <cell r="F48">
            <v>5621.44</v>
          </cell>
          <cell r="K48" t="str">
            <v>C12-106</v>
          </cell>
          <cell r="L48">
            <v>5621.44</v>
          </cell>
        </row>
        <row r="49">
          <cell r="E49" t="str">
            <v>C12-107</v>
          </cell>
          <cell r="F49">
            <v>33945.53</v>
          </cell>
          <cell r="K49" t="str">
            <v>C12-107</v>
          </cell>
          <cell r="L49">
            <v>33945.53</v>
          </cell>
        </row>
        <row r="50">
          <cell r="E50" t="str">
            <v>C12-107D</v>
          </cell>
          <cell r="F50">
            <v>2526.16</v>
          </cell>
          <cell r="K50" t="str">
            <v>C12-107D</v>
          </cell>
          <cell r="L50">
            <v>2526.16</v>
          </cell>
        </row>
        <row r="51">
          <cell r="E51" t="str">
            <v>C12-108</v>
          </cell>
          <cell r="F51">
            <v>18259.849999999999</v>
          </cell>
          <cell r="K51" t="str">
            <v>C12-108</v>
          </cell>
          <cell r="L51">
            <v>18259.849999999999</v>
          </cell>
        </row>
        <row r="52">
          <cell r="E52" t="str">
            <v>C12-109</v>
          </cell>
          <cell r="F52">
            <v>72957.62</v>
          </cell>
          <cell r="K52" t="str">
            <v>C12-109</v>
          </cell>
          <cell r="L52">
            <v>72957.62</v>
          </cell>
        </row>
        <row r="53">
          <cell r="E53" t="str">
            <v>C12-109D</v>
          </cell>
          <cell r="F53">
            <v>4162.57</v>
          </cell>
          <cell r="K53" t="str">
            <v>C12-109D</v>
          </cell>
          <cell r="L53">
            <v>4162.57</v>
          </cell>
        </row>
        <row r="54">
          <cell r="E54" t="str">
            <v>C12-110</v>
          </cell>
          <cell r="F54">
            <v>16139.190000000002</v>
          </cell>
          <cell r="K54" t="str">
            <v>C12-110</v>
          </cell>
          <cell r="L54">
            <v>16139.190000000002</v>
          </cell>
        </row>
        <row r="55">
          <cell r="E55" t="str">
            <v>C12-111</v>
          </cell>
          <cell r="F55">
            <v>2228.79</v>
          </cell>
          <cell r="K55" t="str">
            <v>C12-111</v>
          </cell>
          <cell r="L55">
            <v>2228.79</v>
          </cell>
        </row>
        <row r="56">
          <cell r="E56" t="str">
            <v>C12-112</v>
          </cell>
          <cell r="F56">
            <v>109845.37</v>
          </cell>
          <cell r="K56" t="str">
            <v>C12-112</v>
          </cell>
          <cell r="L56">
            <v>109845.37</v>
          </cell>
        </row>
        <row r="57">
          <cell r="E57" t="str">
            <v>C12-112D</v>
          </cell>
          <cell r="F57">
            <v>5600.1900000000005</v>
          </cell>
          <cell r="K57" t="str">
            <v>C12-112D</v>
          </cell>
          <cell r="L57">
            <v>5600.1900000000005</v>
          </cell>
        </row>
        <row r="58">
          <cell r="E58" t="str">
            <v>C12-114</v>
          </cell>
          <cell r="F58">
            <v>8910.4200000000019</v>
          </cell>
          <cell r="K58" t="str">
            <v>C12-114</v>
          </cell>
          <cell r="L58">
            <v>8910.4200000000019</v>
          </cell>
        </row>
        <row r="59">
          <cell r="E59" t="str">
            <v>C12-201</v>
          </cell>
          <cell r="F59">
            <v>-26213.86</v>
          </cell>
          <cell r="K59" t="str">
            <v>C12-201</v>
          </cell>
          <cell r="L59">
            <v>-26213.86</v>
          </cell>
        </row>
        <row r="60">
          <cell r="E60" t="str">
            <v>C12-203</v>
          </cell>
          <cell r="F60">
            <v>2659.45</v>
          </cell>
          <cell r="K60" t="str">
            <v>C12-203</v>
          </cell>
          <cell r="L60">
            <v>2659.45</v>
          </cell>
        </row>
        <row r="61">
          <cell r="E61" t="str">
            <v>C12-205</v>
          </cell>
          <cell r="F61">
            <v>-4642.2400000000052</v>
          </cell>
          <cell r="K61" t="str">
            <v>C12-205</v>
          </cell>
          <cell r="L61">
            <v>-4642.2400000000052</v>
          </cell>
        </row>
        <row r="62">
          <cell r="E62" t="str">
            <v>C12-209</v>
          </cell>
          <cell r="F62">
            <v>449739.33999999979</v>
          </cell>
          <cell r="K62" t="str">
            <v>C12-209</v>
          </cell>
          <cell r="L62">
            <v>449739.33999999979</v>
          </cell>
        </row>
        <row r="63">
          <cell r="E63" t="str">
            <v>C12-210</v>
          </cell>
          <cell r="F63">
            <v>-3758.9899999999921</v>
          </cell>
          <cell r="K63" t="str">
            <v>C12-210</v>
          </cell>
          <cell r="L63">
            <v>-3758.9899999999921</v>
          </cell>
        </row>
        <row r="64">
          <cell r="E64" t="str">
            <v>C12-219</v>
          </cell>
          <cell r="F64">
            <v>4564.9500000000007</v>
          </cell>
          <cell r="K64" t="str">
            <v>C12-219</v>
          </cell>
          <cell r="L64">
            <v>4564.9500000000007</v>
          </cell>
        </row>
        <row r="65">
          <cell r="E65" t="str">
            <v>C12-221</v>
          </cell>
          <cell r="F65">
            <v>121652.08999999998</v>
          </cell>
          <cell r="K65" t="str">
            <v>C12-221</v>
          </cell>
          <cell r="L65">
            <v>121652.08999999998</v>
          </cell>
        </row>
        <row r="66">
          <cell r="E66" t="str">
            <v>C12-222</v>
          </cell>
          <cell r="F66">
            <v>227954.63</v>
          </cell>
          <cell r="K66" t="str">
            <v>C12-222</v>
          </cell>
          <cell r="L66">
            <v>227954.63</v>
          </cell>
        </row>
        <row r="67">
          <cell r="E67" t="str">
            <v>C12-240</v>
          </cell>
          <cell r="F67">
            <v>-16453.28</v>
          </cell>
          <cell r="K67" t="str">
            <v>C12-240</v>
          </cell>
          <cell r="L67">
            <v>-16453.28</v>
          </cell>
        </row>
        <row r="68">
          <cell r="E68" t="str">
            <v>C12-243</v>
          </cell>
          <cell r="F68">
            <v>29.33</v>
          </cell>
          <cell r="K68" t="str">
            <v>C12-243</v>
          </cell>
          <cell r="L68">
            <v>29.33</v>
          </cell>
        </row>
        <row r="69">
          <cell r="E69" t="str">
            <v>C12-274</v>
          </cell>
          <cell r="F69">
            <v>2285.56</v>
          </cell>
          <cell r="K69" t="str">
            <v>C12-274</v>
          </cell>
          <cell r="L69">
            <v>2285.56</v>
          </cell>
        </row>
        <row r="70">
          <cell r="E70" t="str">
            <v>C12-276</v>
          </cell>
          <cell r="F70">
            <v>1395.4299999999998</v>
          </cell>
          <cell r="K70" t="str">
            <v>C12-276</v>
          </cell>
          <cell r="L70">
            <v>1395.4299999999998</v>
          </cell>
        </row>
        <row r="71">
          <cell r="E71" t="str">
            <v>C12-277</v>
          </cell>
          <cell r="F71">
            <v>4097.96</v>
          </cell>
          <cell r="K71" t="str">
            <v>C12-277</v>
          </cell>
          <cell r="L71">
            <v>4097.96</v>
          </cell>
        </row>
        <row r="72">
          <cell r="E72" t="str">
            <v>C12-278</v>
          </cell>
          <cell r="F72">
            <v>2330.25</v>
          </cell>
          <cell r="K72" t="str">
            <v>C12-278</v>
          </cell>
          <cell r="L72">
            <v>2330.25</v>
          </cell>
        </row>
        <row r="73">
          <cell r="E73" t="str">
            <v>C12-282</v>
          </cell>
          <cell r="F73">
            <v>-14.79</v>
          </cell>
          <cell r="K73" t="str">
            <v>C12-282</v>
          </cell>
          <cell r="L73">
            <v>-14.79</v>
          </cell>
        </row>
        <row r="74">
          <cell r="E74" t="str">
            <v>C12-284</v>
          </cell>
          <cell r="F74">
            <v>83182.010000000009</v>
          </cell>
          <cell r="K74" t="str">
            <v>C12-284</v>
          </cell>
          <cell r="L74">
            <v>83182.010000000009</v>
          </cell>
        </row>
        <row r="75">
          <cell r="E75" t="str">
            <v>C12-291</v>
          </cell>
          <cell r="F75">
            <v>63997.65</v>
          </cell>
          <cell r="K75" t="str">
            <v>C12-291</v>
          </cell>
          <cell r="L75">
            <v>63997.65</v>
          </cell>
        </row>
        <row r="76">
          <cell r="E76" t="str">
            <v>C12-333</v>
          </cell>
          <cell r="F76">
            <v>491.83</v>
          </cell>
          <cell r="K76" t="str">
            <v>C12-333</v>
          </cell>
          <cell r="L76">
            <v>491.83</v>
          </cell>
        </row>
        <row r="77">
          <cell r="E77" t="str">
            <v>C12-501</v>
          </cell>
          <cell r="F77">
            <v>237.97</v>
          </cell>
          <cell r="K77" t="str">
            <v>C12-501</v>
          </cell>
          <cell r="L77">
            <v>237.97</v>
          </cell>
        </row>
        <row r="78">
          <cell r="E78" t="str">
            <v>C12-508</v>
          </cell>
          <cell r="F78">
            <v>-11734.57</v>
          </cell>
          <cell r="K78" t="str">
            <v>C12-508</v>
          </cell>
          <cell r="L78">
            <v>-11734.57</v>
          </cell>
        </row>
        <row r="79">
          <cell r="E79" t="str">
            <v>C12-509</v>
          </cell>
          <cell r="F79">
            <v>17851.2</v>
          </cell>
          <cell r="K79" t="str">
            <v>C12-509</v>
          </cell>
          <cell r="L79">
            <v>17851.2</v>
          </cell>
        </row>
        <row r="80">
          <cell r="E80" t="str">
            <v>C12-510</v>
          </cell>
          <cell r="F80">
            <v>940.45</v>
          </cell>
          <cell r="K80" t="str">
            <v>C12-510</v>
          </cell>
          <cell r="L80">
            <v>940.45</v>
          </cell>
        </row>
        <row r="81">
          <cell r="E81" t="str">
            <v>C12-511</v>
          </cell>
          <cell r="F81">
            <v>35061.220000000008</v>
          </cell>
          <cell r="K81" t="str">
            <v>C12-511</v>
          </cell>
          <cell r="L81">
            <v>35061.220000000008</v>
          </cell>
        </row>
        <row r="82">
          <cell r="E82" t="str">
            <v>C12-512</v>
          </cell>
          <cell r="F82">
            <v>22418.659999999996</v>
          </cell>
          <cell r="K82" t="str">
            <v>C12-512</v>
          </cell>
          <cell r="L82">
            <v>22418.659999999996</v>
          </cell>
        </row>
        <row r="83">
          <cell r="E83" t="str">
            <v>C12-514</v>
          </cell>
          <cell r="F83">
            <v>4506.8499999999995</v>
          </cell>
          <cell r="K83" t="str">
            <v>C12-514</v>
          </cell>
          <cell r="L83">
            <v>4506.8499999999995</v>
          </cell>
        </row>
        <row r="84">
          <cell r="E84" t="str">
            <v>C12-519</v>
          </cell>
          <cell r="F84">
            <v>-33.200000000000003</v>
          </cell>
          <cell r="K84" t="str">
            <v>C12-519</v>
          </cell>
          <cell r="L84">
            <v>-33.200000000000003</v>
          </cell>
        </row>
        <row r="85">
          <cell r="E85" t="str">
            <v>C12-521</v>
          </cell>
          <cell r="F85">
            <v>-25510.5</v>
          </cell>
          <cell r="K85" t="str">
            <v>C12-521</v>
          </cell>
          <cell r="L85">
            <v>-25510.5</v>
          </cell>
        </row>
        <row r="86">
          <cell r="E86" t="str">
            <v>C12-522</v>
          </cell>
          <cell r="F86">
            <v>41803.049999999996</v>
          </cell>
          <cell r="K86" t="str">
            <v>C12-522</v>
          </cell>
          <cell r="L86">
            <v>41803.049999999996</v>
          </cell>
        </row>
        <row r="87">
          <cell r="E87" t="str">
            <v>C12-526</v>
          </cell>
          <cell r="F87">
            <v>194.7</v>
          </cell>
          <cell r="K87" t="str">
            <v>C12-526</v>
          </cell>
          <cell r="L87">
            <v>194.7</v>
          </cell>
        </row>
        <row r="88">
          <cell r="E88" t="str">
            <v>C12-527</v>
          </cell>
          <cell r="F88">
            <v>54505.760000000002</v>
          </cell>
          <cell r="K88" t="str">
            <v>C12-527</v>
          </cell>
          <cell r="L88">
            <v>54505.760000000002</v>
          </cell>
        </row>
        <row r="89">
          <cell r="E89" t="str">
            <v>C12-528</v>
          </cell>
          <cell r="F89">
            <v>118954.95000000001</v>
          </cell>
          <cell r="K89" t="str">
            <v>C12-528</v>
          </cell>
          <cell r="L89">
            <v>118954.95000000001</v>
          </cell>
        </row>
        <row r="90">
          <cell r="E90" t="str">
            <v>C12-529</v>
          </cell>
          <cell r="F90">
            <v>303.78999999999996</v>
          </cell>
          <cell r="K90" t="str">
            <v>C12-529</v>
          </cell>
          <cell r="L90">
            <v>303.78999999999996</v>
          </cell>
        </row>
        <row r="91">
          <cell r="E91" t="str">
            <v>C12-530</v>
          </cell>
          <cell r="F91">
            <v>36098.49</v>
          </cell>
          <cell r="K91" t="str">
            <v>C12-530</v>
          </cell>
          <cell r="L91">
            <v>36098.49</v>
          </cell>
        </row>
        <row r="92">
          <cell r="E92" t="str">
            <v>C12-531</v>
          </cell>
          <cell r="F92">
            <v>190.47</v>
          </cell>
          <cell r="K92" t="str">
            <v>C12-531</v>
          </cell>
          <cell r="L92">
            <v>190.47</v>
          </cell>
        </row>
        <row r="93">
          <cell r="E93" t="str">
            <v>C12-532</v>
          </cell>
          <cell r="F93">
            <v>41054.32</v>
          </cell>
          <cell r="K93" t="str">
            <v>C12-532</v>
          </cell>
          <cell r="L93">
            <v>41054.32</v>
          </cell>
        </row>
        <row r="94">
          <cell r="E94" t="str">
            <v>C12-533</v>
          </cell>
          <cell r="F94">
            <v>609.89</v>
          </cell>
          <cell r="K94" t="str">
            <v>C12-533</v>
          </cell>
          <cell r="L94">
            <v>609.89</v>
          </cell>
        </row>
        <row r="95">
          <cell r="E95" t="str">
            <v>C12-534</v>
          </cell>
          <cell r="F95">
            <v>146.64999999999998</v>
          </cell>
          <cell r="K95" t="str">
            <v>C12-534</v>
          </cell>
          <cell r="L95">
            <v>146.64999999999998</v>
          </cell>
        </row>
        <row r="96">
          <cell r="E96" t="str">
            <v>C12-535</v>
          </cell>
          <cell r="F96">
            <v>5332.7099999999991</v>
          </cell>
          <cell r="K96" t="str">
            <v>C12-535</v>
          </cell>
          <cell r="L96">
            <v>5332.7099999999991</v>
          </cell>
        </row>
        <row r="97">
          <cell r="E97" t="str">
            <v>C12-538</v>
          </cell>
          <cell r="F97">
            <v>10605.37</v>
          </cell>
          <cell r="K97" t="str">
            <v>C12-538</v>
          </cell>
          <cell r="L97">
            <v>10605.37</v>
          </cell>
        </row>
        <row r="98">
          <cell r="E98" t="str">
            <v>C12-542</v>
          </cell>
          <cell r="F98">
            <v>70916.429999999993</v>
          </cell>
          <cell r="K98" t="str">
            <v>C12-542</v>
          </cell>
          <cell r="L98">
            <v>70916.429999999993</v>
          </cell>
        </row>
        <row r="99">
          <cell r="E99" t="str">
            <v>C12-544</v>
          </cell>
          <cell r="F99">
            <v>14762.150000000001</v>
          </cell>
          <cell r="K99" t="str">
            <v>C12-544</v>
          </cell>
          <cell r="L99">
            <v>14762.150000000001</v>
          </cell>
        </row>
        <row r="100">
          <cell r="E100" t="str">
            <v>C12-545</v>
          </cell>
          <cell r="F100">
            <v>15770.48</v>
          </cell>
          <cell r="K100" t="str">
            <v>C12-545</v>
          </cell>
          <cell r="L100">
            <v>15770.48</v>
          </cell>
        </row>
        <row r="101">
          <cell r="E101" t="str">
            <v>C12-546</v>
          </cell>
          <cell r="F101">
            <v>666.85</v>
          </cell>
          <cell r="K101" t="str">
            <v>C12-546</v>
          </cell>
          <cell r="L101">
            <v>666.85</v>
          </cell>
        </row>
        <row r="102">
          <cell r="E102" t="str">
            <v>C12-547</v>
          </cell>
          <cell r="F102">
            <v>384.43</v>
          </cell>
          <cell r="K102" t="str">
            <v>C12-547</v>
          </cell>
          <cell r="L102">
            <v>384.43</v>
          </cell>
        </row>
        <row r="103">
          <cell r="E103" t="str">
            <v>C12-600</v>
          </cell>
          <cell r="F103">
            <v>27161.52</v>
          </cell>
          <cell r="K103" t="str">
            <v>C12-600</v>
          </cell>
          <cell r="L103">
            <v>27161.52</v>
          </cell>
        </row>
        <row r="104">
          <cell r="E104" t="str">
            <v>C12-605</v>
          </cell>
          <cell r="F104">
            <v>390.91999999999996</v>
          </cell>
          <cell r="K104" t="str">
            <v>C12-605</v>
          </cell>
          <cell r="L104">
            <v>390.91999999999996</v>
          </cell>
        </row>
        <row r="105">
          <cell r="E105" t="str">
            <v>C12-610</v>
          </cell>
          <cell r="F105">
            <v>-43.97</v>
          </cell>
          <cell r="K105" t="str">
            <v>C12-610</v>
          </cell>
          <cell r="L105">
            <v>-43.97</v>
          </cell>
        </row>
        <row r="106">
          <cell r="E106" t="str">
            <v>C12-611</v>
          </cell>
          <cell r="F106">
            <v>1722.1</v>
          </cell>
          <cell r="K106" t="str">
            <v>C12-611</v>
          </cell>
          <cell r="L106">
            <v>1722.1</v>
          </cell>
        </row>
        <row r="107">
          <cell r="E107" t="str">
            <v>C12-622</v>
          </cell>
          <cell r="F107">
            <v>70.59</v>
          </cell>
          <cell r="K107" t="str">
            <v>C12-622</v>
          </cell>
          <cell r="L107">
            <v>70.59</v>
          </cell>
        </row>
        <row r="108">
          <cell r="E108" t="str">
            <v>C12-705</v>
          </cell>
          <cell r="F108">
            <v>-684.17</v>
          </cell>
          <cell r="K108" t="str">
            <v>C12-705</v>
          </cell>
          <cell r="L108">
            <v>-684.17</v>
          </cell>
        </row>
        <row r="109">
          <cell r="E109" t="str">
            <v>C12-767</v>
          </cell>
          <cell r="F109">
            <v>0</v>
          </cell>
          <cell r="K109" t="str">
            <v>C12-767</v>
          </cell>
          <cell r="L109">
            <v>0</v>
          </cell>
        </row>
        <row r="110">
          <cell r="E110" t="str">
            <v>C12-769</v>
          </cell>
          <cell r="F110">
            <v>-410.6</v>
          </cell>
          <cell r="K110" t="str">
            <v>C12-769</v>
          </cell>
          <cell r="L110">
            <v>-410.6</v>
          </cell>
        </row>
        <row r="111">
          <cell r="E111" t="str">
            <v>C12-770</v>
          </cell>
          <cell r="F111">
            <v>6634.42</v>
          </cell>
          <cell r="K111" t="str">
            <v>C12-770</v>
          </cell>
          <cell r="L111">
            <v>6634.42</v>
          </cell>
        </row>
        <row r="112">
          <cell r="E112" t="str">
            <v>C12-773</v>
          </cell>
          <cell r="F112">
            <v>1392.49</v>
          </cell>
          <cell r="K112" t="str">
            <v>C12-773</v>
          </cell>
          <cell r="L112">
            <v>1392.49</v>
          </cell>
        </row>
        <row r="113">
          <cell r="E113" t="str">
            <v>C12-805</v>
          </cell>
          <cell r="F113">
            <v>-42829.600000000006</v>
          </cell>
          <cell r="K113" t="str">
            <v>C12-805</v>
          </cell>
          <cell r="L113">
            <v>-42829.600000000006</v>
          </cell>
        </row>
        <row r="114">
          <cell r="E114" t="str">
            <v>C12-806</v>
          </cell>
          <cell r="F114">
            <v>31992.289999999997</v>
          </cell>
          <cell r="K114" t="str">
            <v>C12-806</v>
          </cell>
          <cell r="L114">
            <v>31992.289999999997</v>
          </cell>
        </row>
        <row r="115">
          <cell r="E115" t="str">
            <v>C12-807</v>
          </cell>
          <cell r="F115">
            <v>2513.75</v>
          </cell>
          <cell r="K115" t="str">
            <v>C12-807</v>
          </cell>
          <cell r="L115">
            <v>2513.75</v>
          </cell>
        </row>
        <row r="116">
          <cell r="E116" t="str">
            <v>C12-812</v>
          </cell>
          <cell r="F116">
            <v>8363.630000000001</v>
          </cell>
          <cell r="K116" t="str">
            <v>C12-812</v>
          </cell>
          <cell r="L116">
            <v>8363.630000000001</v>
          </cell>
        </row>
        <row r="117">
          <cell r="E117" t="str">
            <v>C12-815</v>
          </cell>
          <cell r="F117">
            <v>134068.26</v>
          </cell>
          <cell r="K117" t="str">
            <v>C12-815</v>
          </cell>
          <cell r="L117">
            <v>134068.26</v>
          </cell>
        </row>
        <row r="118">
          <cell r="E118" t="str">
            <v>C13-100</v>
          </cell>
          <cell r="F118">
            <v>97150.96</v>
          </cell>
          <cell r="K118" t="str">
            <v>C13-100</v>
          </cell>
          <cell r="L118">
            <v>97150.96</v>
          </cell>
        </row>
        <row r="119">
          <cell r="E119" t="str">
            <v>C13-101</v>
          </cell>
          <cell r="F119">
            <v>27802.01</v>
          </cell>
          <cell r="K119" t="str">
            <v>C13-101</v>
          </cell>
          <cell r="L119">
            <v>27802.01</v>
          </cell>
        </row>
        <row r="120">
          <cell r="E120" t="str">
            <v>C13-101D</v>
          </cell>
          <cell r="F120">
            <v>236.45</v>
          </cell>
          <cell r="K120" t="str">
            <v>C13-101D</v>
          </cell>
          <cell r="L120">
            <v>236.45</v>
          </cell>
        </row>
        <row r="121">
          <cell r="E121" t="str">
            <v>C13-102</v>
          </cell>
          <cell r="F121">
            <v>14752.249999999996</v>
          </cell>
          <cell r="K121" t="str">
            <v>C13-102</v>
          </cell>
          <cell r="L121">
            <v>14752.249999999996</v>
          </cell>
        </row>
        <row r="122">
          <cell r="E122" t="str">
            <v>C13-103</v>
          </cell>
          <cell r="F122">
            <v>12497.06</v>
          </cell>
          <cell r="K122" t="str">
            <v>C13-103</v>
          </cell>
          <cell r="L122">
            <v>12497.06</v>
          </cell>
        </row>
        <row r="123">
          <cell r="E123" t="str">
            <v>C13-105</v>
          </cell>
          <cell r="F123">
            <v>4262.43</v>
          </cell>
          <cell r="K123" t="str">
            <v>C13-105</v>
          </cell>
          <cell r="L123">
            <v>4262.43</v>
          </cell>
        </row>
        <row r="124">
          <cell r="E124" t="str">
            <v>C13-106</v>
          </cell>
          <cell r="F124">
            <v>5925.25</v>
          </cell>
          <cell r="K124" t="str">
            <v>C13-106</v>
          </cell>
          <cell r="L124">
            <v>5925.25</v>
          </cell>
        </row>
        <row r="125">
          <cell r="E125" t="str">
            <v>C13-107</v>
          </cell>
          <cell r="F125">
            <v>1069.9699999999998</v>
          </cell>
          <cell r="K125" t="str">
            <v>C13-107</v>
          </cell>
          <cell r="L125">
            <v>1069.9699999999998</v>
          </cell>
        </row>
        <row r="126">
          <cell r="E126" t="str">
            <v>C13-108</v>
          </cell>
          <cell r="F126">
            <v>2329.0100000000002</v>
          </cell>
          <cell r="K126" t="str">
            <v>C13-108</v>
          </cell>
          <cell r="L126">
            <v>2329.0100000000002</v>
          </cell>
        </row>
        <row r="127">
          <cell r="E127" t="str">
            <v>C13-110</v>
          </cell>
          <cell r="F127">
            <v>2778.23</v>
          </cell>
          <cell r="K127" t="str">
            <v>C13-110</v>
          </cell>
          <cell r="L127">
            <v>2778.23</v>
          </cell>
        </row>
        <row r="128">
          <cell r="E128" t="str">
            <v>C13-200</v>
          </cell>
          <cell r="F128">
            <v>367309.35999999993</v>
          </cell>
          <cell r="K128" t="str">
            <v>C13-200</v>
          </cell>
          <cell r="L128">
            <v>367309.35999999993</v>
          </cell>
        </row>
        <row r="129">
          <cell r="E129" t="str">
            <v>C13-201</v>
          </cell>
          <cell r="F129">
            <v>342729.05999999982</v>
          </cell>
          <cell r="K129" t="str">
            <v>C13-201</v>
          </cell>
          <cell r="L129">
            <v>342729.05999999982</v>
          </cell>
        </row>
        <row r="130">
          <cell r="E130" t="str">
            <v>C13-202</v>
          </cell>
          <cell r="F130">
            <v>54376.959999999999</v>
          </cell>
          <cell r="K130" t="str">
            <v>C13-202</v>
          </cell>
          <cell r="L130">
            <v>54376.959999999999</v>
          </cell>
        </row>
        <row r="131">
          <cell r="E131" t="str">
            <v>C13-203</v>
          </cell>
          <cell r="F131">
            <v>50316.380000000012</v>
          </cell>
          <cell r="K131" t="str">
            <v>C13-203</v>
          </cell>
          <cell r="L131">
            <v>50316.380000000012</v>
          </cell>
        </row>
        <row r="132">
          <cell r="E132" t="str">
            <v>C13-204</v>
          </cell>
          <cell r="F132">
            <v>92573.64</v>
          </cell>
          <cell r="K132" t="str">
            <v>C13-204</v>
          </cell>
          <cell r="L132">
            <v>92573.64</v>
          </cell>
        </row>
        <row r="133">
          <cell r="E133" t="str">
            <v>C13-205</v>
          </cell>
          <cell r="F133">
            <v>78872.749999999985</v>
          </cell>
          <cell r="K133" t="str">
            <v>C13-205</v>
          </cell>
          <cell r="L133">
            <v>78872.749999999985</v>
          </cell>
        </row>
        <row r="134">
          <cell r="E134" t="str">
            <v>C13-206</v>
          </cell>
          <cell r="F134">
            <v>96206.900000000009</v>
          </cell>
          <cell r="K134" t="str">
            <v>C13-206</v>
          </cell>
          <cell r="L134">
            <v>96206.900000000009</v>
          </cell>
        </row>
        <row r="135">
          <cell r="E135" t="str">
            <v>C13-207</v>
          </cell>
          <cell r="F135">
            <v>8858.89</v>
          </cell>
          <cell r="K135" t="str">
            <v>C13-207</v>
          </cell>
          <cell r="L135">
            <v>8858.89</v>
          </cell>
        </row>
        <row r="136">
          <cell r="E136" t="str">
            <v>C13-211</v>
          </cell>
          <cell r="F136">
            <v>7973.7900000000009</v>
          </cell>
          <cell r="K136" t="str">
            <v>C13-211</v>
          </cell>
          <cell r="L136">
            <v>7973.7900000000009</v>
          </cell>
        </row>
        <row r="137">
          <cell r="E137" t="str">
            <v>C13-212</v>
          </cell>
          <cell r="F137">
            <v>23767.279999999995</v>
          </cell>
          <cell r="K137" t="str">
            <v>C13-212</v>
          </cell>
          <cell r="L137">
            <v>23767.279999999995</v>
          </cell>
        </row>
        <row r="138">
          <cell r="E138" t="str">
            <v>C13-230</v>
          </cell>
          <cell r="F138">
            <v>44989.29</v>
          </cell>
          <cell r="K138" t="str">
            <v>C13-230</v>
          </cell>
          <cell r="L138">
            <v>44989.29</v>
          </cell>
        </row>
        <row r="139">
          <cell r="E139" t="str">
            <v>C13-235</v>
          </cell>
          <cell r="F139">
            <v>215899.11000000002</v>
          </cell>
          <cell r="K139" t="str">
            <v>C13-235</v>
          </cell>
          <cell r="L139">
            <v>215899.11000000002</v>
          </cell>
        </row>
        <row r="140">
          <cell r="E140" t="str">
            <v>C13-240</v>
          </cell>
          <cell r="F140">
            <v>139941.79999999999</v>
          </cell>
          <cell r="K140" t="str">
            <v>C13-240</v>
          </cell>
          <cell r="L140">
            <v>139941.79999999999</v>
          </cell>
        </row>
        <row r="141">
          <cell r="E141" t="str">
            <v>C13-241</v>
          </cell>
          <cell r="F141">
            <v>5459.2099999999982</v>
          </cell>
          <cell r="K141" t="str">
            <v>C13-241</v>
          </cell>
          <cell r="L141">
            <v>5459.2099999999982</v>
          </cell>
        </row>
        <row r="142">
          <cell r="E142" t="str">
            <v>C13-242</v>
          </cell>
          <cell r="F142">
            <v>95616.670000000013</v>
          </cell>
          <cell r="K142" t="str">
            <v>C13-242</v>
          </cell>
          <cell r="L142">
            <v>95616.670000000013</v>
          </cell>
        </row>
        <row r="143">
          <cell r="E143" t="str">
            <v>C13-243</v>
          </cell>
          <cell r="F143">
            <v>218092.9899999999</v>
          </cell>
          <cell r="K143" t="str">
            <v>C13-243</v>
          </cell>
          <cell r="L143">
            <v>218092.9899999999</v>
          </cell>
        </row>
        <row r="144">
          <cell r="E144" t="str">
            <v>C13-244</v>
          </cell>
          <cell r="F144">
            <v>113006.07000000005</v>
          </cell>
          <cell r="K144" t="str">
            <v>C13-244</v>
          </cell>
          <cell r="L144">
            <v>113006.07000000005</v>
          </cell>
        </row>
        <row r="145">
          <cell r="E145" t="str">
            <v>C13-245</v>
          </cell>
          <cell r="F145">
            <v>101209.19999999997</v>
          </cell>
          <cell r="K145" t="str">
            <v>C13-245</v>
          </cell>
          <cell r="L145">
            <v>101209.19999999997</v>
          </cell>
        </row>
        <row r="146">
          <cell r="E146" t="str">
            <v>C13-250</v>
          </cell>
          <cell r="F146">
            <v>54684.659999999996</v>
          </cell>
          <cell r="K146" t="str">
            <v>C13-250</v>
          </cell>
          <cell r="L146">
            <v>54684.659999999996</v>
          </cell>
        </row>
        <row r="147">
          <cell r="E147" t="str">
            <v>C13-253</v>
          </cell>
          <cell r="F147">
            <v>328312.48000000004</v>
          </cell>
          <cell r="K147" t="str">
            <v>C13-253</v>
          </cell>
          <cell r="L147">
            <v>328312.48000000004</v>
          </cell>
        </row>
        <row r="148">
          <cell r="E148" t="str">
            <v>C13-254</v>
          </cell>
          <cell r="F148">
            <v>108066.97</v>
          </cell>
          <cell r="K148" t="str">
            <v>C13-254</v>
          </cell>
          <cell r="L148">
            <v>108066.97</v>
          </cell>
        </row>
        <row r="149">
          <cell r="E149" t="str">
            <v>C13-255</v>
          </cell>
          <cell r="F149">
            <v>258286.07000000004</v>
          </cell>
          <cell r="K149" t="str">
            <v>C13-255</v>
          </cell>
          <cell r="L149">
            <v>258286.07000000004</v>
          </cell>
        </row>
        <row r="150">
          <cell r="E150" t="str">
            <v>C13-256</v>
          </cell>
          <cell r="F150">
            <v>37857.379999999997</v>
          </cell>
          <cell r="K150" t="str">
            <v>C13-256</v>
          </cell>
          <cell r="L150">
            <v>37857.379999999997</v>
          </cell>
        </row>
        <row r="151">
          <cell r="E151" t="str">
            <v>C13-257</v>
          </cell>
          <cell r="F151">
            <v>45950</v>
          </cell>
          <cell r="K151" t="str">
            <v>C13-257</v>
          </cell>
          <cell r="L151">
            <v>45950</v>
          </cell>
        </row>
        <row r="152">
          <cell r="E152" t="str">
            <v>C13-270</v>
          </cell>
          <cell r="F152">
            <v>707698.3899999999</v>
          </cell>
          <cell r="K152" t="str">
            <v>C13-270</v>
          </cell>
          <cell r="L152">
            <v>707698.3899999999</v>
          </cell>
        </row>
        <row r="153">
          <cell r="E153" t="str">
            <v>C13-271</v>
          </cell>
          <cell r="F153">
            <v>800514.42999999993</v>
          </cell>
          <cell r="K153" t="str">
            <v>C13-271</v>
          </cell>
          <cell r="L153">
            <v>800514.42999999993</v>
          </cell>
        </row>
        <row r="154">
          <cell r="E154" t="str">
            <v>C13-272</v>
          </cell>
          <cell r="F154">
            <v>436977.43999999983</v>
          </cell>
          <cell r="K154" t="str">
            <v>C13-272</v>
          </cell>
          <cell r="L154">
            <v>436977.43999999983</v>
          </cell>
        </row>
        <row r="155">
          <cell r="E155" t="str">
            <v>C13-273</v>
          </cell>
          <cell r="F155">
            <v>751759.79999999993</v>
          </cell>
          <cell r="K155" t="str">
            <v>C13-273</v>
          </cell>
          <cell r="L155">
            <v>751759.79999999993</v>
          </cell>
        </row>
        <row r="156">
          <cell r="E156" t="str">
            <v>C13-274</v>
          </cell>
          <cell r="F156">
            <v>87331.35</v>
          </cell>
          <cell r="K156" t="str">
            <v>C13-274</v>
          </cell>
          <cell r="L156">
            <v>87331.35</v>
          </cell>
        </row>
        <row r="157">
          <cell r="E157" t="str">
            <v>C13-275</v>
          </cell>
          <cell r="F157">
            <v>161592.94</v>
          </cell>
          <cell r="K157" t="str">
            <v>C13-275</v>
          </cell>
          <cell r="L157">
            <v>161592.94</v>
          </cell>
        </row>
        <row r="158">
          <cell r="E158" t="str">
            <v>C13-276</v>
          </cell>
          <cell r="F158">
            <v>141614.94999999995</v>
          </cell>
          <cell r="K158" t="str">
            <v>C13-276</v>
          </cell>
          <cell r="L158">
            <v>141614.94999999995</v>
          </cell>
        </row>
        <row r="159">
          <cell r="E159" t="str">
            <v>C13-277</v>
          </cell>
          <cell r="F159">
            <v>65328.81</v>
          </cell>
          <cell r="K159" t="str">
            <v>C13-277</v>
          </cell>
          <cell r="L159">
            <v>65328.81</v>
          </cell>
        </row>
        <row r="160">
          <cell r="E160" t="str">
            <v>C13-278</v>
          </cell>
          <cell r="F160">
            <v>301461.86</v>
          </cell>
          <cell r="K160" t="str">
            <v>C13-278</v>
          </cell>
          <cell r="L160">
            <v>301461.86</v>
          </cell>
        </row>
        <row r="161">
          <cell r="E161" t="str">
            <v>C13-279</v>
          </cell>
          <cell r="F161">
            <v>305697.99000000005</v>
          </cell>
          <cell r="K161" t="str">
            <v>C13-279</v>
          </cell>
          <cell r="L161">
            <v>305697.99000000005</v>
          </cell>
        </row>
        <row r="162">
          <cell r="E162" t="str">
            <v>C13-280</v>
          </cell>
          <cell r="F162">
            <v>53786.64</v>
          </cell>
          <cell r="K162" t="str">
            <v>C13-280</v>
          </cell>
          <cell r="L162">
            <v>53786.64</v>
          </cell>
        </row>
        <row r="163">
          <cell r="E163" t="str">
            <v>C13-281</v>
          </cell>
          <cell r="F163">
            <v>1235562.7800000003</v>
          </cell>
          <cell r="K163" t="str">
            <v>C13-281</v>
          </cell>
          <cell r="L163">
            <v>1235562.7800000003</v>
          </cell>
        </row>
        <row r="164">
          <cell r="E164" t="str">
            <v>C13-282</v>
          </cell>
          <cell r="F164">
            <v>147495.93</v>
          </cell>
          <cell r="K164" t="str">
            <v>C13-282</v>
          </cell>
          <cell r="L164">
            <v>147495.93</v>
          </cell>
        </row>
        <row r="165">
          <cell r="E165" t="str">
            <v>C13-283</v>
          </cell>
          <cell r="F165">
            <v>171491.86999999997</v>
          </cell>
          <cell r="K165" t="str">
            <v>C13-283</v>
          </cell>
          <cell r="L165">
            <v>171491.86999999997</v>
          </cell>
        </row>
        <row r="166">
          <cell r="E166" t="str">
            <v>C13-284</v>
          </cell>
          <cell r="F166">
            <v>233940.14000000004</v>
          </cell>
          <cell r="K166" t="str">
            <v>C13-284</v>
          </cell>
          <cell r="L166">
            <v>233940.14000000004</v>
          </cell>
        </row>
        <row r="167">
          <cell r="E167" t="str">
            <v>C13-285</v>
          </cell>
          <cell r="F167">
            <v>208507.00999999998</v>
          </cell>
          <cell r="K167" t="str">
            <v>C13-285</v>
          </cell>
          <cell r="L167">
            <v>208507.00999999998</v>
          </cell>
        </row>
        <row r="168">
          <cell r="E168" t="str">
            <v>C13-286</v>
          </cell>
          <cell r="F168">
            <v>0</v>
          </cell>
          <cell r="K168" t="str">
            <v>C13-286</v>
          </cell>
          <cell r="L168">
            <v>0</v>
          </cell>
        </row>
        <row r="169">
          <cell r="E169" t="str">
            <v>C13-287</v>
          </cell>
          <cell r="F169">
            <v>109716.48000000001</v>
          </cell>
          <cell r="K169" t="str">
            <v>C13-287</v>
          </cell>
          <cell r="L169">
            <v>109716.48000000001</v>
          </cell>
        </row>
        <row r="170">
          <cell r="E170" t="str">
            <v>C13-288</v>
          </cell>
          <cell r="F170">
            <v>130229.79999999999</v>
          </cell>
          <cell r="K170" t="str">
            <v>C13-288</v>
          </cell>
          <cell r="L170">
            <v>130229.79999999999</v>
          </cell>
        </row>
        <row r="171">
          <cell r="E171" t="str">
            <v>C13-289</v>
          </cell>
          <cell r="F171">
            <v>38065.19000000001</v>
          </cell>
          <cell r="K171" t="str">
            <v>C13-289</v>
          </cell>
          <cell r="L171">
            <v>38065.19000000001</v>
          </cell>
        </row>
        <row r="172">
          <cell r="E172" t="str">
            <v>C13-292</v>
          </cell>
          <cell r="F172">
            <v>4140.3500000000004</v>
          </cell>
          <cell r="K172" t="str">
            <v>C13-292</v>
          </cell>
          <cell r="L172">
            <v>4140.3500000000004</v>
          </cell>
        </row>
        <row r="173">
          <cell r="E173" t="str">
            <v>C13-293</v>
          </cell>
          <cell r="F173">
            <v>1862.31</v>
          </cell>
          <cell r="K173" t="str">
            <v>C13-293</v>
          </cell>
          <cell r="L173">
            <v>1862.31</v>
          </cell>
        </row>
        <row r="174">
          <cell r="E174" t="str">
            <v>C13-297</v>
          </cell>
          <cell r="F174">
            <v>13413.64</v>
          </cell>
          <cell r="K174" t="str">
            <v>C13-297</v>
          </cell>
          <cell r="L174">
            <v>13413.64</v>
          </cell>
        </row>
        <row r="175">
          <cell r="E175" t="str">
            <v>C13-298</v>
          </cell>
          <cell r="F175">
            <v>4535.95</v>
          </cell>
          <cell r="K175" t="str">
            <v>C13-298</v>
          </cell>
          <cell r="L175">
            <v>4535.95</v>
          </cell>
        </row>
        <row r="176">
          <cell r="E176" t="str">
            <v>C13-300</v>
          </cell>
          <cell r="F176">
            <v>4928.99</v>
          </cell>
          <cell r="K176" t="str">
            <v>C13-300</v>
          </cell>
          <cell r="L176">
            <v>4928.99</v>
          </cell>
        </row>
        <row r="177">
          <cell r="E177" t="str">
            <v>C13-305</v>
          </cell>
          <cell r="F177">
            <v>7692.1299999999992</v>
          </cell>
          <cell r="K177" t="str">
            <v>C13-305</v>
          </cell>
          <cell r="L177">
            <v>7692.1299999999992</v>
          </cell>
        </row>
        <row r="178">
          <cell r="E178" t="str">
            <v>C13-306</v>
          </cell>
          <cell r="F178">
            <v>4370.6600000000008</v>
          </cell>
          <cell r="K178" t="str">
            <v>C13-306</v>
          </cell>
          <cell r="L178">
            <v>4370.6600000000008</v>
          </cell>
        </row>
        <row r="179">
          <cell r="E179" t="str">
            <v>C13-309</v>
          </cell>
          <cell r="F179">
            <v>5155.8999999999987</v>
          </cell>
          <cell r="K179" t="str">
            <v>C13-309</v>
          </cell>
          <cell r="L179">
            <v>5155.8999999999987</v>
          </cell>
        </row>
        <row r="180">
          <cell r="E180" t="str">
            <v>C13-344</v>
          </cell>
          <cell r="F180">
            <v>1022.09</v>
          </cell>
          <cell r="K180" t="str">
            <v>C13-344</v>
          </cell>
          <cell r="L180">
            <v>1022.09</v>
          </cell>
        </row>
        <row r="181">
          <cell r="E181" t="str">
            <v>C13-345</v>
          </cell>
          <cell r="F181">
            <v>959.43</v>
          </cell>
          <cell r="K181" t="str">
            <v>C13-345</v>
          </cell>
          <cell r="L181">
            <v>959.43</v>
          </cell>
        </row>
        <row r="182">
          <cell r="E182" t="str">
            <v>C13-355</v>
          </cell>
          <cell r="F182">
            <v>1673.02</v>
          </cell>
          <cell r="K182" t="str">
            <v>C13-355</v>
          </cell>
          <cell r="L182">
            <v>1673.02</v>
          </cell>
        </row>
        <row r="183">
          <cell r="E183" t="str">
            <v>C13-501</v>
          </cell>
          <cell r="F183">
            <v>30984.28</v>
          </cell>
          <cell r="K183" t="str">
            <v>C13-501</v>
          </cell>
          <cell r="L183">
            <v>30984.28</v>
          </cell>
        </row>
        <row r="184">
          <cell r="E184" t="str">
            <v>C13-504</v>
          </cell>
          <cell r="F184">
            <v>30041.17</v>
          </cell>
          <cell r="K184" t="str">
            <v>C13-504</v>
          </cell>
          <cell r="L184">
            <v>30041.17</v>
          </cell>
        </row>
        <row r="185">
          <cell r="E185" t="str">
            <v>C13-505</v>
          </cell>
          <cell r="F185">
            <v>192.34</v>
          </cell>
          <cell r="K185" t="str">
            <v>C13-505</v>
          </cell>
          <cell r="L185">
            <v>192.34</v>
          </cell>
        </row>
        <row r="186">
          <cell r="E186" t="str">
            <v>C13-506</v>
          </cell>
          <cell r="F186">
            <v>55827.600000000006</v>
          </cell>
          <cell r="K186" t="str">
            <v>C13-506</v>
          </cell>
          <cell r="L186">
            <v>55827.600000000006</v>
          </cell>
        </row>
        <row r="187">
          <cell r="E187" t="str">
            <v>C13-507</v>
          </cell>
          <cell r="F187">
            <v>9248.24</v>
          </cell>
          <cell r="K187" t="str">
            <v>C13-507</v>
          </cell>
          <cell r="L187">
            <v>9248.24</v>
          </cell>
        </row>
        <row r="188">
          <cell r="E188" t="str">
            <v>C13-509</v>
          </cell>
          <cell r="F188">
            <v>483.62</v>
          </cell>
          <cell r="K188" t="str">
            <v>C13-509</v>
          </cell>
          <cell r="L188">
            <v>483.62</v>
          </cell>
        </row>
        <row r="189">
          <cell r="E189" t="str">
            <v>C13-513</v>
          </cell>
          <cell r="F189">
            <v>194.7</v>
          </cell>
          <cell r="K189" t="str">
            <v>C13-513</v>
          </cell>
          <cell r="L189">
            <v>194.7</v>
          </cell>
        </row>
        <row r="190">
          <cell r="E190" t="str">
            <v>C13-514</v>
          </cell>
          <cell r="F190">
            <v>3691.18</v>
          </cell>
          <cell r="K190" t="str">
            <v>C13-514</v>
          </cell>
          <cell r="L190">
            <v>3691.18</v>
          </cell>
        </row>
        <row r="191">
          <cell r="E191" t="str">
            <v>C13-516</v>
          </cell>
          <cell r="F191">
            <v>1180.3599999999999</v>
          </cell>
          <cell r="K191" t="str">
            <v>C13-516</v>
          </cell>
          <cell r="L191">
            <v>1180.3599999999999</v>
          </cell>
        </row>
        <row r="192">
          <cell r="E192" t="str">
            <v>C13-517</v>
          </cell>
          <cell r="F192">
            <v>194.7</v>
          </cell>
          <cell r="K192" t="str">
            <v>C13-517</v>
          </cell>
          <cell r="L192">
            <v>194.7</v>
          </cell>
        </row>
        <row r="193">
          <cell r="E193" t="str">
            <v>C13-519</v>
          </cell>
          <cell r="F193">
            <v>1154.03</v>
          </cell>
          <cell r="K193" t="str">
            <v>C13-519</v>
          </cell>
          <cell r="L193">
            <v>1154.03</v>
          </cell>
        </row>
        <row r="194">
          <cell r="E194" t="str">
            <v>C13-521</v>
          </cell>
          <cell r="F194">
            <v>3788.2100000000005</v>
          </cell>
          <cell r="K194" t="str">
            <v>C13-521</v>
          </cell>
          <cell r="L194">
            <v>3788.2100000000005</v>
          </cell>
        </row>
        <row r="195">
          <cell r="E195" t="str">
            <v>C13-522</v>
          </cell>
          <cell r="F195">
            <v>5888.65</v>
          </cell>
          <cell r="K195" t="str">
            <v>C13-522</v>
          </cell>
          <cell r="L195">
            <v>5888.65</v>
          </cell>
        </row>
        <row r="196">
          <cell r="E196" t="str">
            <v>C13-523</v>
          </cell>
          <cell r="F196">
            <v>19573.2</v>
          </cell>
          <cell r="K196" t="str">
            <v>C13-523</v>
          </cell>
          <cell r="L196">
            <v>19573.2</v>
          </cell>
        </row>
        <row r="197">
          <cell r="E197" t="str">
            <v>C13-525</v>
          </cell>
          <cell r="F197">
            <v>4389</v>
          </cell>
          <cell r="K197" t="str">
            <v>C13-525</v>
          </cell>
          <cell r="L197">
            <v>4389</v>
          </cell>
        </row>
        <row r="198">
          <cell r="E198" t="str">
            <v>C13-526</v>
          </cell>
          <cell r="F198">
            <v>14459.199999999999</v>
          </cell>
          <cell r="K198" t="str">
            <v>C13-526</v>
          </cell>
          <cell r="L198">
            <v>14459.199999999999</v>
          </cell>
        </row>
        <row r="199">
          <cell r="E199" t="str">
            <v>C13-527</v>
          </cell>
          <cell r="F199">
            <v>11023.689999999999</v>
          </cell>
          <cell r="K199" t="str">
            <v>C13-527</v>
          </cell>
          <cell r="L199">
            <v>11023.689999999999</v>
          </cell>
        </row>
        <row r="200">
          <cell r="E200" t="str">
            <v>C13-528</v>
          </cell>
          <cell r="F200">
            <v>389.4</v>
          </cell>
          <cell r="K200" t="str">
            <v>C13-528</v>
          </cell>
          <cell r="L200">
            <v>389.4</v>
          </cell>
        </row>
        <row r="201">
          <cell r="E201" t="str">
            <v>C13-529</v>
          </cell>
          <cell r="F201">
            <v>389.4</v>
          </cell>
          <cell r="K201" t="str">
            <v>C13-529</v>
          </cell>
          <cell r="L201">
            <v>389.4</v>
          </cell>
        </row>
        <row r="202">
          <cell r="E202" t="str">
            <v>C13-530</v>
          </cell>
          <cell r="F202">
            <v>863.39</v>
          </cell>
          <cell r="K202" t="str">
            <v>C13-530</v>
          </cell>
          <cell r="L202">
            <v>863.39</v>
          </cell>
        </row>
        <row r="203">
          <cell r="E203" t="str">
            <v>C13-533</v>
          </cell>
          <cell r="F203">
            <v>6039.1000000000013</v>
          </cell>
          <cell r="K203" t="str">
            <v>C13-533</v>
          </cell>
          <cell r="L203">
            <v>6039.1000000000013</v>
          </cell>
        </row>
        <row r="204">
          <cell r="E204" t="str">
            <v>C13-534</v>
          </cell>
          <cell r="F204">
            <v>194.7</v>
          </cell>
          <cell r="K204" t="str">
            <v>C13-534</v>
          </cell>
          <cell r="L204">
            <v>194.7</v>
          </cell>
        </row>
        <row r="205">
          <cell r="E205" t="str">
            <v>C13-535</v>
          </cell>
          <cell r="F205">
            <v>3894.8999999999996</v>
          </cell>
          <cell r="K205" t="str">
            <v>C13-535</v>
          </cell>
          <cell r="L205">
            <v>3894.8999999999996</v>
          </cell>
        </row>
        <row r="206">
          <cell r="E206" t="str">
            <v>C13-538</v>
          </cell>
          <cell r="F206">
            <v>472.15999999999997</v>
          </cell>
          <cell r="K206" t="str">
            <v>C13-538</v>
          </cell>
          <cell r="L206">
            <v>472.15999999999997</v>
          </cell>
        </row>
        <row r="207">
          <cell r="E207" t="str">
            <v>C13-539</v>
          </cell>
          <cell r="F207">
            <v>3876.86</v>
          </cell>
          <cell r="K207" t="str">
            <v>C13-539</v>
          </cell>
          <cell r="L207">
            <v>3876.86</v>
          </cell>
        </row>
        <row r="208">
          <cell r="E208" t="str">
            <v>C13-541</v>
          </cell>
          <cell r="F208">
            <v>194.7</v>
          </cell>
          <cell r="K208" t="str">
            <v>C13-541</v>
          </cell>
          <cell r="L208">
            <v>194.7</v>
          </cell>
        </row>
        <row r="209">
          <cell r="E209" t="str">
            <v>C13-544</v>
          </cell>
          <cell r="F209">
            <v>215.74</v>
          </cell>
          <cell r="K209" t="str">
            <v>C13-544</v>
          </cell>
          <cell r="L209">
            <v>215.74</v>
          </cell>
        </row>
        <row r="210">
          <cell r="E210" t="str">
            <v>C13-546</v>
          </cell>
          <cell r="F210">
            <v>12556.2</v>
          </cell>
          <cell r="K210" t="str">
            <v>C13-546</v>
          </cell>
          <cell r="L210">
            <v>12556.2</v>
          </cell>
        </row>
        <row r="211">
          <cell r="E211" t="str">
            <v>C13-549</v>
          </cell>
          <cell r="F211">
            <v>194.7</v>
          </cell>
          <cell r="K211" t="str">
            <v>C13-549</v>
          </cell>
          <cell r="L211">
            <v>194.7</v>
          </cell>
        </row>
        <row r="212">
          <cell r="E212" t="str">
            <v>C13-600</v>
          </cell>
          <cell r="F212">
            <v>123207.24000000003</v>
          </cell>
          <cell r="K212" t="str">
            <v>C13-600</v>
          </cell>
          <cell r="L212">
            <v>123207.24000000003</v>
          </cell>
        </row>
        <row r="213">
          <cell r="E213" t="str">
            <v>C13-605</v>
          </cell>
          <cell r="F213">
            <v>159303.87</v>
          </cell>
          <cell r="K213" t="str">
            <v>C13-605</v>
          </cell>
          <cell r="L213">
            <v>159303.87</v>
          </cell>
        </row>
        <row r="214">
          <cell r="E214" t="str">
            <v>C13-610</v>
          </cell>
          <cell r="F214">
            <v>19157.160000000007</v>
          </cell>
          <cell r="K214" t="str">
            <v>C13-610</v>
          </cell>
          <cell r="L214">
            <v>19157.160000000007</v>
          </cell>
        </row>
        <row r="215">
          <cell r="E215" t="str">
            <v>C13-700</v>
          </cell>
          <cell r="F215">
            <v>17541.689999999999</v>
          </cell>
          <cell r="K215" t="str">
            <v>C13-700</v>
          </cell>
          <cell r="L215">
            <v>17541.689999999999</v>
          </cell>
        </row>
        <row r="216">
          <cell r="E216" t="str">
            <v>C13-750</v>
          </cell>
          <cell r="F216">
            <v>1866.95</v>
          </cell>
          <cell r="K216" t="str">
            <v>C13-750</v>
          </cell>
          <cell r="L216">
            <v>1866.95</v>
          </cell>
        </row>
        <row r="217">
          <cell r="E217" t="str">
            <v>C13-751</v>
          </cell>
          <cell r="F217">
            <v>7582.96</v>
          </cell>
          <cell r="K217" t="str">
            <v>C13-751</v>
          </cell>
          <cell r="L217">
            <v>7582.96</v>
          </cell>
        </row>
        <row r="218">
          <cell r="E218" t="str">
            <v>C13-752</v>
          </cell>
          <cell r="F218">
            <v>803.09999999999991</v>
          </cell>
          <cell r="K218" t="str">
            <v>C13-752</v>
          </cell>
          <cell r="L218">
            <v>803.09999999999991</v>
          </cell>
        </row>
        <row r="219">
          <cell r="E219" t="str">
            <v>C13-753</v>
          </cell>
          <cell r="F219">
            <v>4123.72</v>
          </cell>
          <cell r="K219" t="str">
            <v>C13-753</v>
          </cell>
          <cell r="L219">
            <v>4123.72</v>
          </cell>
        </row>
        <row r="220">
          <cell r="E220" t="str">
            <v>C13-754</v>
          </cell>
          <cell r="F220">
            <v>15220.990000000003</v>
          </cell>
          <cell r="K220" t="str">
            <v>C13-754</v>
          </cell>
          <cell r="L220">
            <v>15220.990000000003</v>
          </cell>
        </row>
        <row r="221">
          <cell r="E221" t="str">
            <v>C13-755</v>
          </cell>
          <cell r="F221">
            <v>15353.940000000002</v>
          </cell>
          <cell r="K221" t="str">
            <v>C13-755</v>
          </cell>
          <cell r="L221">
            <v>15353.940000000002</v>
          </cell>
        </row>
        <row r="222">
          <cell r="E222" t="str">
            <v>C13-756</v>
          </cell>
          <cell r="F222">
            <v>7022.23</v>
          </cell>
          <cell r="K222" t="str">
            <v>C13-756</v>
          </cell>
          <cell r="L222">
            <v>7022.23</v>
          </cell>
        </row>
        <row r="223">
          <cell r="E223" t="str">
            <v>C13-757</v>
          </cell>
          <cell r="F223">
            <v>14369.550000000001</v>
          </cell>
          <cell r="K223" t="str">
            <v>C13-757</v>
          </cell>
          <cell r="L223">
            <v>14369.550000000001</v>
          </cell>
        </row>
        <row r="224">
          <cell r="E224" t="str">
            <v>C13-758</v>
          </cell>
          <cell r="F224">
            <v>2.6290081223123707E-13</v>
          </cell>
          <cell r="K224" t="str">
            <v>C13-758</v>
          </cell>
          <cell r="L224">
            <v>2.6290081223123707E-13</v>
          </cell>
        </row>
        <row r="225">
          <cell r="E225" t="str">
            <v>C13-759</v>
          </cell>
          <cell r="F225">
            <v>2938.44</v>
          </cell>
          <cell r="K225" t="str">
            <v>C13-759</v>
          </cell>
          <cell r="L225">
            <v>2938.44</v>
          </cell>
        </row>
        <row r="226">
          <cell r="E226" t="str">
            <v>C13-760</v>
          </cell>
          <cell r="F226">
            <v>11824.550000000001</v>
          </cell>
          <cell r="K226" t="str">
            <v>C13-760</v>
          </cell>
          <cell r="L226">
            <v>11824.550000000001</v>
          </cell>
        </row>
        <row r="227">
          <cell r="E227" t="str">
            <v>C13-761</v>
          </cell>
          <cell r="F227">
            <v>429.6</v>
          </cell>
          <cell r="K227" t="str">
            <v>C13-761</v>
          </cell>
          <cell r="L227">
            <v>429.6</v>
          </cell>
        </row>
        <row r="228">
          <cell r="E228" t="str">
            <v>C13-762</v>
          </cell>
          <cell r="F228">
            <v>2789.16</v>
          </cell>
          <cell r="K228" t="str">
            <v>C13-762</v>
          </cell>
          <cell r="L228">
            <v>2789.16</v>
          </cell>
        </row>
        <row r="229">
          <cell r="E229" t="str">
            <v>C13-763</v>
          </cell>
          <cell r="F229">
            <v>6260.4100000000008</v>
          </cell>
          <cell r="K229" t="str">
            <v>C13-763</v>
          </cell>
          <cell r="L229">
            <v>6260.4100000000008</v>
          </cell>
        </row>
        <row r="230">
          <cell r="E230" t="str">
            <v>C13-764</v>
          </cell>
          <cell r="F230">
            <v>389.4</v>
          </cell>
          <cell r="K230" t="str">
            <v>C13-764</v>
          </cell>
          <cell r="L230">
            <v>389.4</v>
          </cell>
        </row>
        <row r="231">
          <cell r="E231" t="str">
            <v>C13-765</v>
          </cell>
          <cell r="F231">
            <v>7447.4800000000005</v>
          </cell>
          <cell r="K231" t="str">
            <v>C13-765</v>
          </cell>
          <cell r="L231">
            <v>7447.4800000000005</v>
          </cell>
        </row>
        <row r="232">
          <cell r="E232" t="str">
            <v>C13-766</v>
          </cell>
          <cell r="F232">
            <v>2587.04</v>
          </cell>
          <cell r="K232" t="str">
            <v>C13-766</v>
          </cell>
          <cell r="L232">
            <v>2587.04</v>
          </cell>
        </row>
        <row r="233">
          <cell r="E233" t="str">
            <v>C13-767</v>
          </cell>
          <cell r="F233">
            <v>12111.17</v>
          </cell>
          <cell r="K233" t="str">
            <v>C13-767</v>
          </cell>
          <cell r="L233">
            <v>12111.17</v>
          </cell>
        </row>
        <row r="234">
          <cell r="E234" t="str">
            <v>C13-768</v>
          </cell>
          <cell r="F234">
            <v>1245.78</v>
          </cell>
          <cell r="K234" t="str">
            <v>C13-768</v>
          </cell>
          <cell r="L234">
            <v>1245.78</v>
          </cell>
        </row>
        <row r="235">
          <cell r="E235" t="str">
            <v>C13-769</v>
          </cell>
          <cell r="F235">
            <v>1171.44</v>
          </cell>
          <cell r="K235" t="str">
            <v>C13-769</v>
          </cell>
          <cell r="L235">
            <v>1171.44</v>
          </cell>
        </row>
        <row r="236">
          <cell r="E236" t="str">
            <v>C13-770</v>
          </cell>
          <cell r="F236">
            <v>8665.36</v>
          </cell>
          <cell r="K236" t="str">
            <v>C13-770</v>
          </cell>
          <cell r="L236">
            <v>8665.36</v>
          </cell>
        </row>
        <row r="237">
          <cell r="E237" t="str">
            <v>C13-771</v>
          </cell>
          <cell r="F237">
            <v>4967.79</v>
          </cell>
          <cell r="K237" t="str">
            <v>C13-771</v>
          </cell>
          <cell r="L237">
            <v>4967.79</v>
          </cell>
        </row>
        <row r="238">
          <cell r="E238" t="str">
            <v>C13-772</v>
          </cell>
          <cell r="F238">
            <v>6799.09</v>
          </cell>
          <cell r="K238" t="str">
            <v>C13-802</v>
          </cell>
          <cell r="L238">
            <v>2476.35</v>
          </cell>
        </row>
        <row r="239">
          <cell r="E239" t="str">
            <v>C13-802</v>
          </cell>
          <cell r="F239">
            <v>2476.35</v>
          </cell>
          <cell r="K239" t="str">
            <v>C13-803</v>
          </cell>
          <cell r="L239">
            <v>61684.52</v>
          </cell>
        </row>
        <row r="240">
          <cell r="E240" t="str">
            <v>C13-803</v>
          </cell>
          <cell r="F240">
            <v>61684.52</v>
          </cell>
          <cell r="K240" t="str">
            <v>C13-804</v>
          </cell>
          <cell r="L240">
            <v>24650</v>
          </cell>
        </row>
        <row r="241">
          <cell r="E241" t="str">
            <v>C13-804</v>
          </cell>
          <cell r="F241">
            <v>24650</v>
          </cell>
          <cell r="K241" t="str">
            <v>C13-805</v>
          </cell>
          <cell r="L241">
            <v>55885</v>
          </cell>
        </row>
        <row r="242">
          <cell r="E242" t="str">
            <v>C13-805</v>
          </cell>
          <cell r="F242">
            <v>55885</v>
          </cell>
          <cell r="K242" t="str">
            <v>C13-806</v>
          </cell>
          <cell r="L242">
            <v>58974.52</v>
          </cell>
        </row>
        <row r="243">
          <cell r="E243" t="str">
            <v>C13-806</v>
          </cell>
          <cell r="F243">
            <v>58974.52</v>
          </cell>
          <cell r="K243" t="str">
            <v>C13-807</v>
          </cell>
          <cell r="L243">
            <v>0</v>
          </cell>
        </row>
        <row r="244">
          <cell r="E244" t="str">
            <v>C13-807</v>
          </cell>
          <cell r="F244">
            <v>0</v>
          </cell>
          <cell r="K244" t="str">
            <v>C13-808</v>
          </cell>
          <cell r="L244">
            <v>106104.51000000001</v>
          </cell>
        </row>
        <row r="245">
          <cell r="E245" t="str">
            <v>C13-808</v>
          </cell>
          <cell r="F245">
            <v>106104.51000000001</v>
          </cell>
          <cell r="K245" t="str">
            <v>C13-809</v>
          </cell>
          <cell r="L245">
            <v>47339</v>
          </cell>
        </row>
        <row r="246">
          <cell r="E246" t="str">
            <v>C13-809</v>
          </cell>
          <cell r="F246">
            <v>47339</v>
          </cell>
          <cell r="K246" t="str">
            <v>C13-811</v>
          </cell>
          <cell r="L246">
            <v>102791.73999999999</v>
          </cell>
        </row>
        <row r="247">
          <cell r="E247" t="str">
            <v>C13-811</v>
          </cell>
          <cell r="F247">
            <v>102791.73999999999</v>
          </cell>
          <cell r="K247" t="str">
            <v>C13-814</v>
          </cell>
          <cell r="L247">
            <v>115955.37</v>
          </cell>
        </row>
        <row r="248">
          <cell r="E248" t="str">
            <v>C13-814</v>
          </cell>
          <cell r="F248">
            <v>115955.37</v>
          </cell>
          <cell r="K248" t="str">
            <v>C14-205</v>
          </cell>
          <cell r="L248">
            <v>194.54</v>
          </cell>
        </row>
        <row r="249">
          <cell r="E249" t="str">
            <v>C14-205</v>
          </cell>
          <cell r="F249">
            <v>194.54</v>
          </cell>
          <cell r="K249" t="str">
            <v>C14-207</v>
          </cell>
          <cell r="L249">
            <v>325</v>
          </cell>
        </row>
        <row r="250">
          <cell r="E250" t="str">
            <v>C14-207</v>
          </cell>
          <cell r="F250">
            <v>325</v>
          </cell>
          <cell r="K250" t="str">
            <v>C14-208</v>
          </cell>
          <cell r="L250">
            <v>2763.8</v>
          </cell>
        </row>
        <row r="251">
          <cell r="E251" t="str">
            <v>C14-208</v>
          </cell>
          <cell r="F251">
            <v>2763.8</v>
          </cell>
          <cell r="K251" t="str">
            <v>C14-209</v>
          </cell>
          <cell r="L251">
            <v>3984.7</v>
          </cell>
        </row>
        <row r="252">
          <cell r="E252" t="str">
            <v>C14-209</v>
          </cell>
          <cell r="F252">
            <v>3984.7</v>
          </cell>
          <cell r="K252" t="str">
            <v>C14-211</v>
          </cell>
          <cell r="L252">
            <v>2066.85</v>
          </cell>
        </row>
        <row r="253">
          <cell r="E253" t="str">
            <v>C14-211</v>
          </cell>
          <cell r="F253">
            <v>2066.85</v>
          </cell>
          <cell r="K253" t="str">
            <v>C14-212</v>
          </cell>
          <cell r="L253">
            <v>1811.8700000000001</v>
          </cell>
        </row>
        <row r="254">
          <cell r="E254" t="str">
            <v>C14-212</v>
          </cell>
          <cell r="F254">
            <v>1811.8700000000001</v>
          </cell>
          <cell r="K254" t="str">
            <v>C14-225</v>
          </cell>
          <cell r="L254">
            <v>10181.02</v>
          </cell>
        </row>
        <row r="255">
          <cell r="E255" t="str">
            <v>C14-225</v>
          </cell>
          <cell r="F255">
            <v>10181.02</v>
          </cell>
          <cell r="K255" t="str">
            <v>C14-226</v>
          </cell>
          <cell r="L255">
            <v>4550.5</v>
          </cell>
        </row>
        <row r="256">
          <cell r="E256" t="str">
            <v>C14-226</v>
          </cell>
          <cell r="F256">
            <v>4550.5</v>
          </cell>
          <cell r="K256" t="str">
            <v>C14-228</v>
          </cell>
          <cell r="L256">
            <v>12927.82</v>
          </cell>
        </row>
        <row r="257">
          <cell r="E257" t="str">
            <v>C14-228</v>
          </cell>
          <cell r="F257">
            <v>12927.82</v>
          </cell>
          <cell r="K257" t="str">
            <v>C14-241</v>
          </cell>
          <cell r="L257">
            <v>2800</v>
          </cell>
        </row>
        <row r="258">
          <cell r="E258" t="str">
            <v>C14-241</v>
          </cell>
          <cell r="F258">
            <v>2800</v>
          </cell>
          <cell r="K258" t="str">
            <v>F11-500</v>
          </cell>
          <cell r="L258">
            <v>1371.95</v>
          </cell>
        </row>
        <row r="259">
          <cell r="E259" t="str">
            <v>F11-500</v>
          </cell>
          <cell r="F259">
            <v>1371.95</v>
          </cell>
          <cell r="K259" t="str">
            <v>F12-168</v>
          </cell>
          <cell r="L259">
            <v>99.05</v>
          </cell>
        </row>
        <row r="260">
          <cell r="E260" t="str">
            <v>F12-168</v>
          </cell>
          <cell r="F260">
            <v>99.05</v>
          </cell>
          <cell r="K260" t="str">
            <v>F12-172</v>
          </cell>
          <cell r="L260">
            <v>-76.249999999999986</v>
          </cell>
        </row>
        <row r="261">
          <cell r="E261" t="str">
            <v>F12-172</v>
          </cell>
          <cell r="F261">
            <v>-76.249999999999986</v>
          </cell>
          <cell r="K261" t="str">
            <v>F12-174</v>
          </cell>
          <cell r="L261">
            <v>-552.05999999999995</v>
          </cell>
        </row>
        <row r="262">
          <cell r="E262" t="str">
            <v>F12-174</v>
          </cell>
          <cell r="F262">
            <v>-552.05999999999995</v>
          </cell>
          <cell r="K262" t="str">
            <v>F12-184</v>
          </cell>
          <cell r="L262">
            <v>-2.91</v>
          </cell>
        </row>
        <row r="263">
          <cell r="E263" t="str">
            <v>F12-184</v>
          </cell>
          <cell r="F263">
            <v>-2.91</v>
          </cell>
          <cell r="K263" t="str">
            <v>F12-204</v>
          </cell>
          <cell r="L263">
            <v>1087.1199999999999</v>
          </cell>
        </row>
        <row r="264">
          <cell r="E264" t="str">
            <v>F12-204</v>
          </cell>
          <cell r="F264">
            <v>1087.1199999999999</v>
          </cell>
          <cell r="K264" t="str">
            <v>F12-205</v>
          </cell>
          <cell r="L264">
            <v>290.23</v>
          </cell>
        </row>
        <row r="265">
          <cell r="E265" t="str">
            <v>F12-205</v>
          </cell>
          <cell r="F265">
            <v>290.23</v>
          </cell>
          <cell r="K265" t="str">
            <v>F12-215</v>
          </cell>
          <cell r="L265">
            <v>560.82999999999993</v>
          </cell>
        </row>
        <row r="266">
          <cell r="E266" t="str">
            <v>F12-215</v>
          </cell>
          <cell r="F266">
            <v>560.82999999999993</v>
          </cell>
          <cell r="K266" t="str">
            <v>F12-218</v>
          </cell>
          <cell r="L266">
            <v>149.94</v>
          </cell>
        </row>
        <row r="267">
          <cell r="E267" t="str">
            <v>F12-218</v>
          </cell>
          <cell r="F267">
            <v>149.94</v>
          </cell>
          <cell r="K267" t="str">
            <v>F12-502</v>
          </cell>
          <cell r="L267">
            <v>479.53999999999996</v>
          </cell>
        </row>
        <row r="268">
          <cell r="E268" t="str">
            <v>F12-502</v>
          </cell>
          <cell r="F268">
            <v>479.53999999999996</v>
          </cell>
          <cell r="K268" t="str">
            <v>F12-504</v>
          </cell>
          <cell r="L268">
            <v>3084.4599999999996</v>
          </cell>
        </row>
        <row r="269">
          <cell r="E269" t="str">
            <v>F12-504</v>
          </cell>
          <cell r="F269">
            <v>3084.4599999999996</v>
          </cell>
          <cell r="K269" t="str">
            <v>F12-FIT</v>
          </cell>
          <cell r="L269">
            <v>0</v>
          </cell>
        </row>
        <row r="270">
          <cell r="E270" t="str">
            <v>F12-FIT</v>
          </cell>
          <cell r="F270">
            <v>0</v>
          </cell>
          <cell r="K270" t="str">
            <v>F13-100</v>
          </cell>
          <cell r="L270">
            <v>85.57</v>
          </cell>
        </row>
        <row r="271">
          <cell r="E271" t="str">
            <v>F13-100</v>
          </cell>
          <cell r="F271">
            <v>85.57</v>
          </cell>
          <cell r="K271" t="str">
            <v>F13-101</v>
          </cell>
          <cell r="L271">
            <v>85.57</v>
          </cell>
        </row>
        <row r="272">
          <cell r="E272" t="str">
            <v>F13-101</v>
          </cell>
          <cell r="F272">
            <v>85.57</v>
          </cell>
          <cell r="K272" t="str">
            <v>F13-102</v>
          </cell>
          <cell r="L272">
            <v>376.96</v>
          </cell>
        </row>
        <row r="273">
          <cell r="E273" t="str">
            <v>F13-102</v>
          </cell>
          <cell r="F273">
            <v>376.96</v>
          </cell>
          <cell r="K273" t="str">
            <v>F13-103</v>
          </cell>
          <cell r="L273">
            <v>517.29999999999995</v>
          </cell>
        </row>
        <row r="274">
          <cell r="E274" t="str">
            <v>F13-103</v>
          </cell>
          <cell r="F274">
            <v>517.29999999999995</v>
          </cell>
          <cell r="K274" t="str">
            <v>F13-105</v>
          </cell>
          <cell r="L274">
            <v>569.29</v>
          </cell>
        </row>
        <row r="275">
          <cell r="E275" t="str">
            <v>F13-105</v>
          </cell>
          <cell r="F275">
            <v>569.29</v>
          </cell>
          <cell r="K275" t="str">
            <v>F13-106</v>
          </cell>
          <cell r="L275">
            <v>85.570000000000007</v>
          </cell>
        </row>
        <row r="276">
          <cell r="E276" t="str">
            <v>F13-106</v>
          </cell>
          <cell r="F276">
            <v>85.570000000000007</v>
          </cell>
          <cell r="K276" t="str">
            <v>F13-107</v>
          </cell>
          <cell r="L276">
            <v>376.96</v>
          </cell>
        </row>
        <row r="277">
          <cell r="E277" t="str">
            <v>F13-107</v>
          </cell>
          <cell r="F277">
            <v>376.96</v>
          </cell>
          <cell r="K277" t="str">
            <v>F13-108</v>
          </cell>
          <cell r="L277">
            <v>1585.5700000000002</v>
          </cell>
        </row>
        <row r="278">
          <cell r="E278" t="str">
            <v>F13-108</v>
          </cell>
          <cell r="F278">
            <v>1585.5700000000002</v>
          </cell>
          <cell r="K278" t="str">
            <v>F13-110</v>
          </cell>
          <cell r="L278">
            <v>374.38</v>
          </cell>
        </row>
        <row r="279">
          <cell r="E279" t="str">
            <v>F13-110</v>
          </cell>
          <cell r="F279">
            <v>374.38</v>
          </cell>
          <cell r="K279" t="str">
            <v>F13-112</v>
          </cell>
          <cell r="L279">
            <v>85.57</v>
          </cell>
        </row>
        <row r="280">
          <cell r="E280" t="str">
            <v>F13-112</v>
          </cell>
          <cell r="F280">
            <v>85.57</v>
          </cell>
          <cell r="K280" t="str">
            <v>F13-113</v>
          </cell>
          <cell r="L280">
            <v>504.34999999999997</v>
          </cell>
        </row>
        <row r="281">
          <cell r="E281" t="str">
            <v>F13-113</v>
          </cell>
          <cell r="F281">
            <v>504.34999999999997</v>
          </cell>
          <cell r="K281" t="str">
            <v>F13-114</v>
          </cell>
          <cell r="L281">
            <v>634.99999999999989</v>
          </cell>
        </row>
        <row r="282">
          <cell r="E282" t="str">
            <v>F13-114</v>
          </cell>
          <cell r="F282">
            <v>634.99999999999989</v>
          </cell>
          <cell r="K282" t="str">
            <v>F13-115</v>
          </cell>
          <cell r="L282">
            <v>85.570000000000007</v>
          </cell>
        </row>
        <row r="283">
          <cell r="E283" t="str">
            <v>F13-115</v>
          </cell>
          <cell r="F283">
            <v>85.570000000000007</v>
          </cell>
          <cell r="K283" t="str">
            <v>F13-116</v>
          </cell>
          <cell r="L283">
            <v>488.45</v>
          </cell>
        </row>
        <row r="284">
          <cell r="E284" t="str">
            <v>F13-116</v>
          </cell>
          <cell r="F284">
            <v>488.45</v>
          </cell>
          <cell r="K284" t="str">
            <v>F13-117</v>
          </cell>
          <cell r="L284">
            <v>1348.4699999999998</v>
          </cell>
        </row>
        <row r="285">
          <cell r="E285" t="str">
            <v>F13-117</v>
          </cell>
          <cell r="F285">
            <v>1348.4699999999998</v>
          </cell>
          <cell r="K285" t="str">
            <v>F13-118</v>
          </cell>
          <cell r="L285">
            <v>673.06999999999994</v>
          </cell>
        </row>
        <row r="286">
          <cell r="E286" t="str">
            <v>F13-118</v>
          </cell>
          <cell r="F286">
            <v>673.06999999999994</v>
          </cell>
          <cell r="K286" t="str">
            <v>F13-120</v>
          </cell>
          <cell r="L286">
            <v>326.95999999999998</v>
          </cell>
        </row>
        <row r="287">
          <cell r="E287" t="str">
            <v>F13-120</v>
          </cell>
          <cell r="F287">
            <v>326.95999999999998</v>
          </cell>
          <cell r="K287" t="str">
            <v>F13-121</v>
          </cell>
          <cell r="L287">
            <v>151.28</v>
          </cell>
        </row>
        <row r="288">
          <cell r="E288" t="str">
            <v>F13-121</v>
          </cell>
          <cell r="F288">
            <v>151.28</v>
          </cell>
          <cell r="K288" t="str">
            <v>F13-122</v>
          </cell>
          <cell r="L288">
            <v>151.28</v>
          </cell>
        </row>
        <row r="289">
          <cell r="E289" t="str">
            <v>F13-122</v>
          </cell>
          <cell r="F289">
            <v>151.28</v>
          </cell>
          <cell r="K289" t="str">
            <v>F13-123</v>
          </cell>
          <cell r="L289">
            <v>85.57</v>
          </cell>
        </row>
        <row r="290">
          <cell r="E290" t="str">
            <v>F13-123</v>
          </cell>
          <cell r="F290">
            <v>85.57</v>
          </cell>
          <cell r="K290" t="str">
            <v>F13-124</v>
          </cell>
          <cell r="L290">
            <v>668.33999999999992</v>
          </cell>
        </row>
        <row r="291">
          <cell r="E291" t="str">
            <v>F13-124</v>
          </cell>
          <cell r="F291">
            <v>668.33999999999992</v>
          </cell>
          <cell r="K291" t="str">
            <v>F13-125</v>
          </cell>
          <cell r="L291">
            <v>535.94999999999982</v>
          </cell>
        </row>
        <row r="292">
          <cell r="E292" t="str">
            <v>F13-125</v>
          </cell>
          <cell r="F292">
            <v>535.94999999999982</v>
          </cell>
          <cell r="K292" t="str">
            <v>F13-127</v>
          </cell>
          <cell r="L292">
            <v>569.29</v>
          </cell>
        </row>
        <row r="293">
          <cell r="E293" t="str">
            <v>F13-127</v>
          </cell>
          <cell r="F293">
            <v>569.29</v>
          </cell>
          <cell r="K293" t="str">
            <v>F13-128</v>
          </cell>
          <cell r="L293">
            <v>569.29</v>
          </cell>
        </row>
        <row r="294">
          <cell r="E294" t="str">
            <v>F13-128</v>
          </cell>
          <cell r="F294">
            <v>569.29</v>
          </cell>
          <cell r="K294" t="str">
            <v>F13-129</v>
          </cell>
          <cell r="L294">
            <v>569.29</v>
          </cell>
        </row>
        <row r="295">
          <cell r="E295" t="str">
            <v>F13-129</v>
          </cell>
          <cell r="F295">
            <v>569.29</v>
          </cell>
          <cell r="K295" t="str">
            <v>F13-130</v>
          </cell>
          <cell r="L295">
            <v>474.96999999999997</v>
          </cell>
        </row>
        <row r="296">
          <cell r="E296" t="str">
            <v>F13-130</v>
          </cell>
          <cell r="F296">
            <v>474.96999999999997</v>
          </cell>
          <cell r="K296" t="str">
            <v>F13-131</v>
          </cell>
          <cell r="L296">
            <v>379.32</v>
          </cell>
        </row>
        <row r="297">
          <cell r="E297" t="str">
            <v>F13-131</v>
          </cell>
          <cell r="F297">
            <v>379.32</v>
          </cell>
          <cell r="K297" t="str">
            <v>F13-132</v>
          </cell>
          <cell r="L297">
            <v>634.99999999999989</v>
          </cell>
        </row>
        <row r="298">
          <cell r="E298" t="str">
            <v>F13-132</v>
          </cell>
          <cell r="F298">
            <v>634.99999999999989</v>
          </cell>
          <cell r="K298" t="str">
            <v>F13-133</v>
          </cell>
          <cell r="L298">
            <v>963.05000000000007</v>
          </cell>
        </row>
        <row r="299">
          <cell r="E299" t="str">
            <v>F13-133</v>
          </cell>
          <cell r="F299">
            <v>963.05000000000007</v>
          </cell>
          <cell r="K299" t="str">
            <v>F13-135</v>
          </cell>
          <cell r="L299">
            <v>376.96</v>
          </cell>
        </row>
        <row r="300">
          <cell r="E300" t="str">
            <v>F13-135</v>
          </cell>
          <cell r="F300">
            <v>376.96</v>
          </cell>
          <cell r="K300" t="str">
            <v>F13-136</v>
          </cell>
          <cell r="L300">
            <v>488.45</v>
          </cell>
        </row>
        <row r="301">
          <cell r="E301" t="str">
            <v>F13-136</v>
          </cell>
          <cell r="F301">
            <v>488.45</v>
          </cell>
          <cell r="K301" t="str">
            <v>F13-137</v>
          </cell>
          <cell r="L301">
            <v>540.67999999999995</v>
          </cell>
        </row>
        <row r="302">
          <cell r="E302" t="str">
            <v>F13-137</v>
          </cell>
          <cell r="F302">
            <v>540.67999999999995</v>
          </cell>
          <cell r="K302" t="str">
            <v>F13-138</v>
          </cell>
          <cell r="L302">
            <v>569.29</v>
          </cell>
        </row>
        <row r="303">
          <cell r="E303" t="str">
            <v>F13-138</v>
          </cell>
          <cell r="F303">
            <v>569.29</v>
          </cell>
          <cell r="K303" t="str">
            <v>F13-139</v>
          </cell>
          <cell r="L303">
            <v>668.33999999999992</v>
          </cell>
        </row>
        <row r="304">
          <cell r="E304" t="str">
            <v>F13-139</v>
          </cell>
          <cell r="F304">
            <v>668.33999999999992</v>
          </cell>
          <cell r="K304" t="str">
            <v>F13-140</v>
          </cell>
          <cell r="L304">
            <v>634.99999999999989</v>
          </cell>
        </row>
        <row r="305">
          <cell r="E305" t="str">
            <v>F13-140</v>
          </cell>
          <cell r="F305">
            <v>634.99999999999989</v>
          </cell>
          <cell r="K305" t="str">
            <v>F13-141</v>
          </cell>
          <cell r="L305">
            <v>634.99999999999989</v>
          </cell>
        </row>
        <row r="306">
          <cell r="E306" t="str">
            <v>F13-141</v>
          </cell>
          <cell r="F306">
            <v>634.99999999999989</v>
          </cell>
          <cell r="K306" t="str">
            <v>F13-143</v>
          </cell>
          <cell r="L306">
            <v>535.94999999999993</v>
          </cell>
        </row>
        <row r="307">
          <cell r="E307" t="str">
            <v>F13-143</v>
          </cell>
          <cell r="F307">
            <v>535.94999999999993</v>
          </cell>
          <cell r="K307" t="str">
            <v>F13-144</v>
          </cell>
          <cell r="L307">
            <v>85.57</v>
          </cell>
        </row>
        <row r="308">
          <cell r="E308" t="str">
            <v>F13-144</v>
          </cell>
          <cell r="F308">
            <v>85.57</v>
          </cell>
          <cell r="K308" t="str">
            <v>F13-146</v>
          </cell>
          <cell r="L308">
            <v>85.57</v>
          </cell>
        </row>
        <row r="309">
          <cell r="E309" t="str">
            <v>F13-146</v>
          </cell>
          <cell r="F309">
            <v>85.57</v>
          </cell>
          <cell r="K309" t="str">
            <v>F13-147</v>
          </cell>
          <cell r="L309">
            <v>85.570000000000007</v>
          </cell>
        </row>
        <row r="310">
          <cell r="E310" t="str">
            <v>F13-147</v>
          </cell>
          <cell r="F310">
            <v>85.570000000000007</v>
          </cell>
          <cell r="K310" t="str">
            <v>F13-148</v>
          </cell>
          <cell r="L310">
            <v>567.99</v>
          </cell>
        </row>
        <row r="311">
          <cell r="E311" t="str">
            <v>F13-148</v>
          </cell>
          <cell r="F311">
            <v>567.99</v>
          </cell>
          <cell r="K311" t="str">
            <v>F13-149</v>
          </cell>
          <cell r="L311">
            <v>85.57</v>
          </cell>
        </row>
        <row r="312">
          <cell r="E312" t="str">
            <v>F13-149</v>
          </cell>
          <cell r="F312">
            <v>85.57</v>
          </cell>
          <cell r="K312" t="str">
            <v>F13-151</v>
          </cell>
          <cell r="L312">
            <v>569.29</v>
          </cell>
        </row>
        <row r="313">
          <cell r="E313" t="str">
            <v>F13-151</v>
          </cell>
          <cell r="F313">
            <v>569.29</v>
          </cell>
          <cell r="K313" t="str">
            <v>F13-152</v>
          </cell>
          <cell r="L313">
            <v>569.29</v>
          </cell>
        </row>
        <row r="314">
          <cell r="E314" t="str">
            <v>F13-152</v>
          </cell>
          <cell r="F314">
            <v>569.29</v>
          </cell>
          <cell r="K314" t="str">
            <v>F13-155</v>
          </cell>
          <cell r="L314">
            <v>85.57</v>
          </cell>
        </row>
        <row r="315">
          <cell r="E315" t="str">
            <v>F13-155</v>
          </cell>
          <cell r="F315">
            <v>85.57</v>
          </cell>
          <cell r="K315" t="str">
            <v>F13-156</v>
          </cell>
          <cell r="L315">
            <v>516</v>
          </cell>
        </row>
        <row r="316">
          <cell r="E316" t="str">
            <v>F13-156</v>
          </cell>
          <cell r="F316">
            <v>516</v>
          </cell>
          <cell r="K316" t="str">
            <v>F13-158</v>
          </cell>
          <cell r="L316">
            <v>85.57</v>
          </cell>
        </row>
        <row r="317">
          <cell r="E317" t="str">
            <v>F13-158</v>
          </cell>
          <cell r="F317">
            <v>85.57</v>
          </cell>
          <cell r="K317" t="str">
            <v>F13-159</v>
          </cell>
          <cell r="L317">
            <v>85.57</v>
          </cell>
        </row>
        <row r="318">
          <cell r="E318" t="str">
            <v>F13-159</v>
          </cell>
          <cell r="F318">
            <v>85.57</v>
          </cell>
          <cell r="K318" t="str">
            <v>F13-161</v>
          </cell>
          <cell r="L318">
            <v>88.48</v>
          </cell>
        </row>
        <row r="319">
          <cell r="E319" t="str">
            <v>F13-161</v>
          </cell>
          <cell r="F319">
            <v>88.48</v>
          </cell>
          <cell r="K319" t="str">
            <v>F13-500</v>
          </cell>
          <cell r="L319">
            <v>6699.15</v>
          </cell>
        </row>
        <row r="320">
          <cell r="E320" t="str">
            <v>F13-500</v>
          </cell>
          <cell r="F320">
            <v>6699.15</v>
          </cell>
          <cell r="K320" t="str">
            <v>H13-401</v>
          </cell>
          <cell r="L320">
            <v>4.1399999999999997</v>
          </cell>
        </row>
        <row r="321">
          <cell r="E321" t="str">
            <v>H13-401</v>
          </cell>
          <cell r="F321">
            <v>4.1399999999999997</v>
          </cell>
          <cell r="K321" t="str">
            <v>H13-404</v>
          </cell>
          <cell r="L321">
            <v>0</v>
          </cell>
        </row>
        <row r="322">
          <cell r="E322" t="str">
            <v>H13-404</v>
          </cell>
          <cell r="F322">
            <v>0</v>
          </cell>
          <cell r="K322" t="str">
            <v>H13-409</v>
          </cell>
          <cell r="L322">
            <v>-9.9999999999909051E-3</v>
          </cell>
        </row>
        <row r="323">
          <cell r="E323" t="str">
            <v>H13-409</v>
          </cell>
          <cell r="F323">
            <v>-9.9999999999909051E-3</v>
          </cell>
          <cell r="K323" t="str">
            <v>MISC 1</v>
          </cell>
          <cell r="L323">
            <v>7039.5599999999995</v>
          </cell>
        </row>
        <row r="324">
          <cell r="E324" t="str">
            <v>MISC</v>
          </cell>
          <cell r="F324">
            <v>7039.5599999999995</v>
          </cell>
          <cell r="K324" t="str">
            <v>MISC.</v>
          </cell>
          <cell r="L324">
            <v>-2404.66</v>
          </cell>
        </row>
        <row r="325">
          <cell r="E325" t="str">
            <v>MISC.</v>
          </cell>
          <cell r="F325">
            <v>-2404.66</v>
          </cell>
          <cell r="K325" t="str">
            <v>S12-576</v>
          </cell>
          <cell r="L325">
            <v>0</v>
          </cell>
        </row>
        <row r="326">
          <cell r="E326" t="str">
            <v>S12-576</v>
          </cell>
          <cell r="F326">
            <v>0</v>
          </cell>
          <cell r="K326" t="str">
            <v>S12-577</v>
          </cell>
          <cell r="L326">
            <v>0</v>
          </cell>
        </row>
        <row r="327">
          <cell r="E327" t="str">
            <v>S12-577</v>
          </cell>
          <cell r="F327">
            <v>0</v>
          </cell>
          <cell r="K327" t="str">
            <v>S12-579</v>
          </cell>
          <cell r="L327">
            <v>4.0856207306205761E-14</v>
          </cell>
        </row>
        <row r="328">
          <cell r="E328" t="str">
            <v>S12-579</v>
          </cell>
          <cell r="F328">
            <v>4.0856207306205761E-14</v>
          </cell>
          <cell r="K328" t="str">
            <v>S13-503</v>
          </cell>
          <cell r="L328">
            <v>-50</v>
          </cell>
        </row>
        <row r="329">
          <cell r="E329" t="str">
            <v>S13-503</v>
          </cell>
          <cell r="F329">
            <v>-50</v>
          </cell>
          <cell r="K329" t="str">
            <v>S13-504</v>
          </cell>
          <cell r="L329">
            <v>0</v>
          </cell>
        </row>
        <row r="330">
          <cell r="E330" t="str">
            <v>S13-504</v>
          </cell>
          <cell r="F330">
            <v>0</v>
          </cell>
          <cell r="K330" t="str">
            <v>S13-511</v>
          </cell>
          <cell r="L330">
            <v>0</v>
          </cell>
        </row>
        <row r="331">
          <cell r="E331" t="str">
            <v>S13-511</v>
          </cell>
          <cell r="F331">
            <v>0</v>
          </cell>
          <cell r="K331" t="str">
            <v>S13-527</v>
          </cell>
          <cell r="L331">
            <v>130.1</v>
          </cell>
        </row>
        <row r="332">
          <cell r="E332" t="str">
            <v>S13-527</v>
          </cell>
          <cell r="F332">
            <v>130.1</v>
          </cell>
          <cell r="K332" t="str">
            <v>S13-531</v>
          </cell>
          <cell r="L332">
            <v>-7.1054273576010019E-15</v>
          </cell>
        </row>
        <row r="333">
          <cell r="E333" t="str">
            <v>S13-531</v>
          </cell>
          <cell r="F333">
            <v>-7.1054273576010019E-15</v>
          </cell>
          <cell r="K333" t="str">
            <v>S13-533</v>
          </cell>
          <cell r="L333">
            <v>0</v>
          </cell>
        </row>
        <row r="334">
          <cell r="E334" t="str">
            <v>S13-533</v>
          </cell>
          <cell r="F334">
            <v>0</v>
          </cell>
          <cell r="K334" t="str">
            <v>S13-536</v>
          </cell>
          <cell r="L334">
            <v>0</v>
          </cell>
        </row>
        <row r="335">
          <cell r="E335" t="str">
            <v>S13-536</v>
          </cell>
          <cell r="F335">
            <v>0</v>
          </cell>
          <cell r="K335" t="str">
            <v>Storm Damage</v>
          </cell>
          <cell r="L335">
            <v>318138.69</v>
          </cell>
        </row>
        <row r="336">
          <cell r="E336" t="str">
            <v>Storm Damage</v>
          </cell>
          <cell r="F336">
            <v>311339.60000000003</v>
          </cell>
          <cell r="K336" t="str">
            <v>TC12-511</v>
          </cell>
          <cell r="L336">
            <v>0</v>
          </cell>
        </row>
        <row r="337">
          <cell r="E337" t="str">
            <v>TC12-511</v>
          </cell>
          <cell r="F337">
            <v>0</v>
          </cell>
          <cell r="K337" t="str">
            <v>V-525-00</v>
          </cell>
          <cell r="L337">
            <v>0</v>
          </cell>
        </row>
        <row r="338">
          <cell r="E338" t="str">
            <v>V-525-00</v>
          </cell>
          <cell r="F338">
            <v>0</v>
          </cell>
        </row>
        <row r="344">
          <cell r="H344" t="str">
            <v>C05-117A</v>
          </cell>
        </row>
        <row r="345">
          <cell r="H345" t="str">
            <v>C05-120D</v>
          </cell>
        </row>
        <row r="346">
          <cell r="H346" t="str">
            <v>C06-100D</v>
          </cell>
        </row>
        <row r="347">
          <cell r="H347" t="str">
            <v>C06-101A</v>
          </cell>
        </row>
        <row r="348">
          <cell r="H348" t="str">
            <v>C10-106D</v>
          </cell>
        </row>
        <row r="349">
          <cell r="H349" t="str">
            <v>C10-361</v>
          </cell>
        </row>
        <row r="350">
          <cell r="H350" t="str">
            <v>C10-908B</v>
          </cell>
        </row>
        <row r="351">
          <cell r="H351" t="str">
            <v>C11-101D</v>
          </cell>
        </row>
        <row r="352">
          <cell r="H352" t="str">
            <v>C11-103D</v>
          </cell>
        </row>
        <row r="353">
          <cell r="H353" t="str">
            <v>C11-106D</v>
          </cell>
        </row>
        <row r="354">
          <cell r="H354" t="str">
            <v>C11-107D</v>
          </cell>
        </row>
        <row r="355">
          <cell r="H355" t="str">
            <v>C11-509</v>
          </cell>
        </row>
        <row r="356">
          <cell r="H356" t="str">
            <v>C12-100D</v>
          </cell>
        </row>
        <row r="357">
          <cell r="H357" t="str">
            <v>C12-104</v>
          </cell>
        </row>
        <row r="358">
          <cell r="H358" t="str">
            <v>C12-104D</v>
          </cell>
        </row>
        <row r="359">
          <cell r="H359" t="str">
            <v>C12-105D</v>
          </cell>
        </row>
        <row r="360">
          <cell r="H360" t="str">
            <v>C12-107D</v>
          </cell>
        </row>
        <row r="361">
          <cell r="H361" t="str">
            <v>C12-109D</v>
          </cell>
        </row>
        <row r="362">
          <cell r="H362" t="str">
            <v>C12-110</v>
          </cell>
        </row>
        <row r="363">
          <cell r="H363" t="str">
            <v>C12-111</v>
          </cell>
        </row>
        <row r="364">
          <cell r="H364" t="str">
            <v>C12-112D</v>
          </cell>
        </row>
        <row r="365">
          <cell r="H365" t="str">
            <v>C12-209</v>
          </cell>
        </row>
        <row r="366">
          <cell r="H366" t="str">
            <v>C12-291</v>
          </cell>
        </row>
        <row r="367">
          <cell r="H367" t="str">
            <v>C12-509</v>
          </cell>
        </row>
        <row r="368">
          <cell r="H368" t="str">
            <v>C12-511</v>
          </cell>
        </row>
        <row r="369">
          <cell r="H369" t="str">
            <v>C12-526</v>
          </cell>
        </row>
        <row r="370">
          <cell r="H370" t="str">
            <v>C12-530</v>
          </cell>
        </row>
        <row r="371">
          <cell r="H371" t="str">
            <v>C12-532</v>
          </cell>
        </row>
        <row r="372">
          <cell r="H372" t="str">
            <v>C12-533</v>
          </cell>
        </row>
        <row r="373">
          <cell r="H373" t="str">
            <v>C12-538</v>
          </cell>
        </row>
        <row r="374">
          <cell r="H374" t="str">
            <v>C12-544</v>
          </cell>
        </row>
        <row r="375">
          <cell r="H375" t="str">
            <v>C12-545</v>
          </cell>
        </row>
        <row r="376">
          <cell r="H376" t="str">
            <v>C12-546</v>
          </cell>
        </row>
        <row r="377">
          <cell r="H377" t="str">
            <v>C12-547</v>
          </cell>
        </row>
        <row r="378">
          <cell r="H378" t="str">
            <v>C12-611</v>
          </cell>
        </row>
        <row r="379">
          <cell r="H379" t="str">
            <v>C12-622</v>
          </cell>
        </row>
        <row r="380">
          <cell r="H380" t="str">
            <v>C13-100</v>
          </cell>
        </row>
        <row r="381">
          <cell r="H381" t="str">
            <v>C13-101</v>
          </cell>
        </row>
        <row r="382">
          <cell r="H382" t="str">
            <v>C13-101D</v>
          </cell>
        </row>
        <row r="383">
          <cell r="H383" t="str">
            <v>C13-102</v>
          </cell>
        </row>
        <row r="384">
          <cell r="H384" t="str">
            <v>C13-103</v>
          </cell>
        </row>
        <row r="385">
          <cell r="H385" t="str">
            <v>C13-105</v>
          </cell>
        </row>
        <row r="386">
          <cell r="H386" t="str">
            <v>C13-106</v>
          </cell>
        </row>
        <row r="387">
          <cell r="H387" t="str">
            <v>C13-107</v>
          </cell>
        </row>
        <row r="388">
          <cell r="H388" t="str">
            <v>C13-108</v>
          </cell>
        </row>
        <row r="389">
          <cell r="H389" t="str">
            <v>C13-110</v>
          </cell>
        </row>
        <row r="390">
          <cell r="H390" t="str">
            <v>C13-201</v>
          </cell>
        </row>
        <row r="391">
          <cell r="H391" t="str">
            <v>C13-202</v>
          </cell>
        </row>
        <row r="392">
          <cell r="H392" t="str">
            <v>C13-203</v>
          </cell>
        </row>
        <row r="393">
          <cell r="H393" t="str">
            <v>C13-204</v>
          </cell>
        </row>
        <row r="394">
          <cell r="H394" t="str">
            <v>C13-205</v>
          </cell>
        </row>
        <row r="395">
          <cell r="H395" t="str">
            <v>C13-206</v>
          </cell>
        </row>
        <row r="396">
          <cell r="H396" t="str">
            <v>C13-207</v>
          </cell>
        </row>
        <row r="397">
          <cell r="H397" t="str">
            <v>C13-211</v>
          </cell>
        </row>
        <row r="398">
          <cell r="H398" t="str">
            <v>C13-212</v>
          </cell>
        </row>
        <row r="399">
          <cell r="H399" t="str">
            <v>C13-230</v>
          </cell>
        </row>
        <row r="400">
          <cell r="H400" t="str">
            <v>C13-235</v>
          </cell>
        </row>
        <row r="401">
          <cell r="H401" t="str">
            <v>C13-240</v>
          </cell>
        </row>
        <row r="402">
          <cell r="H402" t="str">
            <v>C13-241</v>
          </cell>
        </row>
        <row r="403">
          <cell r="H403" t="str">
            <v>C13-242</v>
          </cell>
        </row>
        <row r="404">
          <cell r="H404" t="str">
            <v>C13-243</v>
          </cell>
        </row>
        <row r="405">
          <cell r="H405" t="str">
            <v>C13-244</v>
          </cell>
        </row>
        <row r="406">
          <cell r="H406" t="str">
            <v>C13-245</v>
          </cell>
        </row>
        <row r="407">
          <cell r="H407" t="str">
            <v>C13-250</v>
          </cell>
        </row>
        <row r="408">
          <cell r="H408" t="str">
            <v>C13-253</v>
          </cell>
        </row>
        <row r="409">
          <cell r="H409" t="str">
            <v>C13-254</v>
          </cell>
        </row>
        <row r="410">
          <cell r="H410" t="str">
            <v>C13-255</v>
          </cell>
        </row>
        <row r="411">
          <cell r="H411" t="str">
            <v>C13-256</v>
          </cell>
        </row>
        <row r="412">
          <cell r="H412" t="str">
            <v>C13-257</v>
          </cell>
        </row>
        <row r="413">
          <cell r="H413" t="str">
            <v>C13-270</v>
          </cell>
        </row>
        <row r="414">
          <cell r="H414" t="str">
            <v>C13-271</v>
          </cell>
        </row>
        <row r="415">
          <cell r="H415" t="str">
            <v>C13-274</v>
          </cell>
        </row>
        <row r="416">
          <cell r="H416" t="str">
            <v>C13-275</v>
          </cell>
        </row>
        <row r="417">
          <cell r="H417" t="str">
            <v>C13-276</v>
          </cell>
        </row>
        <row r="418">
          <cell r="H418" t="str">
            <v>C13-277</v>
          </cell>
        </row>
        <row r="419">
          <cell r="H419" t="str">
            <v>C13-279</v>
          </cell>
        </row>
        <row r="420">
          <cell r="H420" t="str">
            <v>C13-280</v>
          </cell>
        </row>
        <row r="421">
          <cell r="H421" t="str">
            <v>C13-281</v>
          </cell>
        </row>
        <row r="422">
          <cell r="H422" t="str">
            <v>C13-282</v>
          </cell>
        </row>
        <row r="423">
          <cell r="H423" t="str">
            <v>C13-283</v>
          </cell>
        </row>
        <row r="424">
          <cell r="H424" t="str">
            <v>C13-284</v>
          </cell>
        </row>
        <row r="425">
          <cell r="H425" t="str">
            <v>C13-285</v>
          </cell>
        </row>
        <row r="426">
          <cell r="H426" t="str">
            <v>C13-286</v>
          </cell>
        </row>
        <row r="427">
          <cell r="H427" t="str">
            <v>C13-287</v>
          </cell>
        </row>
        <row r="428">
          <cell r="H428" t="str">
            <v>C13-288</v>
          </cell>
        </row>
        <row r="429">
          <cell r="H429" t="str">
            <v>C13-289</v>
          </cell>
        </row>
        <row r="430">
          <cell r="H430" t="str">
            <v>C13-292</v>
          </cell>
        </row>
        <row r="431">
          <cell r="H431" t="str">
            <v>C13-293</v>
          </cell>
        </row>
        <row r="432">
          <cell r="H432" t="str">
            <v>C13-297</v>
          </cell>
        </row>
        <row r="433">
          <cell r="H433" t="str">
            <v>C13-298</v>
          </cell>
        </row>
        <row r="434">
          <cell r="H434" t="str">
            <v>C13-300</v>
          </cell>
        </row>
        <row r="435">
          <cell r="H435" t="str">
            <v>C13-305</v>
          </cell>
        </row>
        <row r="436">
          <cell r="H436" t="str">
            <v>C13-306</v>
          </cell>
        </row>
        <row r="437">
          <cell r="H437" t="str">
            <v>C13-309</v>
          </cell>
        </row>
        <row r="438">
          <cell r="H438" t="str">
            <v>C13-344</v>
          </cell>
        </row>
        <row r="439">
          <cell r="H439" t="str">
            <v>C13-345</v>
          </cell>
        </row>
        <row r="440">
          <cell r="H440" t="str">
            <v>C13-355</v>
          </cell>
        </row>
        <row r="441">
          <cell r="H441" t="str">
            <v>C13-501</v>
          </cell>
        </row>
        <row r="442">
          <cell r="H442" t="str">
            <v>C13-504</v>
          </cell>
        </row>
        <row r="443">
          <cell r="H443" t="str">
            <v>C13-505</v>
          </cell>
        </row>
        <row r="444">
          <cell r="H444" t="str">
            <v>C13-506</v>
          </cell>
        </row>
        <row r="445">
          <cell r="H445" t="str">
            <v>C13-507</v>
          </cell>
        </row>
        <row r="446">
          <cell r="H446" t="str">
            <v>C13-509</v>
          </cell>
        </row>
        <row r="447">
          <cell r="H447" t="str">
            <v>C13-513</v>
          </cell>
        </row>
        <row r="448">
          <cell r="H448" t="str">
            <v>C13-514</v>
          </cell>
        </row>
        <row r="449">
          <cell r="H449" t="str">
            <v>C13-516</v>
          </cell>
        </row>
        <row r="450">
          <cell r="H450" t="str">
            <v>C13-517</v>
          </cell>
        </row>
        <row r="451">
          <cell r="H451" t="str">
            <v>C13-519</v>
          </cell>
        </row>
        <row r="452">
          <cell r="H452" t="str">
            <v>C13-521</v>
          </cell>
        </row>
        <row r="453">
          <cell r="H453" t="str">
            <v>C13-522</v>
          </cell>
        </row>
        <row r="454">
          <cell r="H454" t="str">
            <v>C13-523</v>
          </cell>
        </row>
        <row r="455">
          <cell r="H455" t="str">
            <v>C13-525</v>
          </cell>
        </row>
        <row r="456">
          <cell r="H456" t="str">
            <v>C13-526</v>
          </cell>
        </row>
        <row r="457">
          <cell r="H457" t="str">
            <v>C13-527</v>
          </cell>
        </row>
        <row r="458">
          <cell r="H458" t="str">
            <v>C13-528</v>
          </cell>
        </row>
        <row r="459">
          <cell r="H459" t="str">
            <v>C13-529</v>
          </cell>
        </row>
        <row r="460">
          <cell r="H460" t="str">
            <v>C13-530</v>
          </cell>
        </row>
        <row r="461">
          <cell r="H461" t="str">
            <v>C13-533</v>
          </cell>
        </row>
        <row r="462">
          <cell r="H462" t="str">
            <v>C13-534</v>
          </cell>
        </row>
        <row r="463">
          <cell r="H463" t="str">
            <v>C13-535</v>
          </cell>
        </row>
        <row r="464">
          <cell r="H464" t="str">
            <v>C13-538</v>
          </cell>
        </row>
        <row r="465">
          <cell r="H465" t="str">
            <v>C13-539</v>
          </cell>
        </row>
        <row r="466">
          <cell r="H466" t="str">
            <v>C13-541</v>
          </cell>
        </row>
        <row r="467">
          <cell r="H467" t="str">
            <v>C13-544</v>
          </cell>
        </row>
        <row r="468">
          <cell r="H468" t="str">
            <v>C13-546</v>
          </cell>
        </row>
        <row r="469">
          <cell r="H469" t="str">
            <v>C13-549</v>
          </cell>
        </row>
        <row r="470">
          <cell r="H470" t="str">
            <v>C13-600</v>
          </cell>
        </row>
        <row r="471">
          <cell r="H471" t="str">
            <v>C13-605</v>
          </cell>
        </row>
        <row r="472">
          <cell r="H472" t="str">
            <v>C13-610</v>
          </cell>
        </row>
        <row r="473">
          <cell r="H473" t="str">
            <v>C13-700</v>
          </cell>
        </row>
        <row r="474">
          <cell r="H474" t="str">
            <v>C13-750</v>
          </cell>
        </row>
        <row r="475">
          <cell r="H475" t="str">
            <v>C13-751</v>
          </cell>
        </row>
        <row r="476">
          <cell r="H476" t="str">
            <v>C13-752</v>
          </cell>
        </row>
        <row r="477">
          <cell r="H477" t="str">
            <v>C13-753</v>
          </cell>
        </row>
        <row r="478">
          <cell r="H478" t="str">
            <v>C13-754</v>
          </cell>
        </row>
        <row r="479">
          <cell r="H479" t="str">
            <v>C13-755</v>
          </cell>
        </row>
        <row r="480">
          <cell r="H480" t="str">
            <v>C13-756</v>
          </cell>
        </row>
        <row r="481">
          <cell r="H481" t="str">
            <v>C13-757</v>
          </cell>
        </row>
        <row r="482">
          <cell r="H482" t="str">
            <v>C13-758</v>
          </cell>
        </row>
        <row r="483">
          <cell r="H483" t="str">
            <v>C13-759</v>
          </cell>
        </row>
        <row r="484">
          <cell r="H484" t="str">
            <v>C13-760</v>
          </cell>
        </row>
        <row r="485">
          <cell r="H485" t="str">
            <v>C13-761</v>
          </cell>
        </row>
        <row r="486">
          <cell r="H486" t="str">
            <v>C13-762</v>
          </cell>
        </row>
        <row r="487">
          <cell r="H487" t="str">
            <v>C13-763</v>
          </cell>
        </row>
        <row r="488">
          <cell r="H488" t="str">
            <v>C13-764</v>
          </cell>
        </row>
        <row r="489">
          <cell r="H489" t="str">
            <v>C13-765</v>
          </cell>
        </row>
        <row r="490">
          <cell r="H490" t="str">
            <v>C13-766</v>
          </cell>
        </row>
        <row r="491">
          <cell r="H491" t="str">
            <v>C13-767</v>
          </cell>
        </row>
        <row r="492">
          <cell r="H492" t="str">
            <v>C13-768</v>
          </cell>
        </row>
        <row r="493">
          <cell r="H493" t="str">
            <v>C13-769</v>
          </cell>
        </row>
        <row r="494">
          <cell r="H494" t="str">
            <v>C13-770</v>
          </cell>
        </row>
        <row r="495">
          <cell r="H495" t="str">
            <v>C13-771</v>
          </cell>
        </row>
        <row r="496">
          <cell r="H496" t="str">
            <v>C13-772</v>
          </cell>
        </row>
        <row r="497">
          <cell r="H497" t="str">
            <v>C13-802</v>
          </cell>
        </row>
        <row r="498">
          <cell r="H498" t="str">
            <v>C13-804</v>
          </cell>
        </row>
        <row r="499">
          <cell r="H499" t="str">
            <v>C13-805</v>
          </cell>
        </row>
        <row r="500">
          <cell r="H500" t="str">
            <v>C13-806</v>
          </cell>
        </row>
        <row r="501">
          <cell r="H501" t="str">
            <v>C13-807</v>
          </cell>
        </row>
        <row r="502">
          <cell r="H502" t="str">
            <v>C13-808</v>
          </cell>
        </row>
        <row r="503">
          <cell r="H503" t="str">
            <v>C13-809</v>
          </cell>
        </row>
        <row r="504">
          <cell r="H504" t="str">
            <v>C13-811</v>
          </cell>
        </row>
        <row r="505">
          <cell r="H505" t="str">
            <v>C13-814</v>
          </cell>
        </row>
        <row r="506">
          <cell r="H506" t="str">
            <v>C14-205</v>
          </cell>
        </row>
        <row r="507">
          <cell r="H507" t="str">
            <v>C14-207</v>
          </cell>
        </row>
        <row r="508">
          <cell r="H508" t="str">
            <v>C14-208</v>
          </cell>
        </row>
        <row r="509">
          <cell r="H509" t="str">
            <v>C14-209</v>
          </cell>
        </row>
        <row r="510">
          <cell r="H510" t="str">
            <v>C14-211</v>
          </cell>
        </row>
        <row r="511">
          <cell r="H511" t="str">
            <v>C14-212</v>
          </cell>
        </row>
        <row r="512">
          <cell r="H512" t="str">
            <v>C14-225</v>
          </cell>
        </row>
        <row r="513">
          <cell r="H513" t="str">
            <v>C14-226</v>
          </cell>
        </row>
        <row r="514">
          <cell r="H514" t="str">
            <v>C14-228</v>
          </cell>
        </row>
        <row r="515">
          <cell r="H515" t="str">
            <v>C14-241</v>
          </cell>
        </row>
        <row r="516">
          <cell r="H516" t="str">
            <v>F11-500</v>
          </cell>
        </row>
        <row r="517">
          <cell r="H517" t="str">
            <v>F12-205</v>
          </cell>
        </row>
        <row r="518">
          <cell r="H518" t="str">
            <v>F12-215</v>
          </cell>
        </row>
        <row r="519">
          <cell r="H519" t="str">
            <v>F12-504</v>
          </cell>
        </row>
        <row r="520">
          <cell r="H520" t="str">
            <v>F13-100</v>
          </cell>
        </row>
        <row r="521">
          <cell r="H521" t="str">
            <v>F13-101</v>
          </cell>
        </row>
        <row r="522">
          <cell r="H522" t="str">
            <v>F13-102</v>
          </cell>
        </row>
        <row r="523">
          <cell r="H523" t="str">
            <v>F13-103</v>
          </cell>
        </row>
        <row r="524">
          <cell r="H524" t="str">
            <v>F13-105</v>
          </cell>
        </row>
        <row r="525">
          <cell r="H525" t="str">
            <v>F13-106</v>
          </cell>
        </row>
        <row r="526">
          <cell r="H526" t="str">
            <v>F13-107</v>
          </cell>
        </row>
        <row r="527">
          <cell r="H527" t="str">
            <v>F13-108</v>
          </cell>
        </row>
        <row r="528">
          <cell r="H528" t="str">
            <v>F13-110</v>
          </cell>
        </row>
        <row r="529">
          <cell r="H529" t="str">
            <v>F13-112</v>
          </cell>
        </row>
        <row r="530">
          <cell r="H530" t="str">
            <v>F13-113</v>
          </cell>
        </row>
        <row r="531">
          <cell r="H531" t="str">
            <v>F13-114</v>
          </cell>
        </row>
        <row r="532">
          <cell r="H532" t="str">
            <v>F13-115</v>
          </cell>
        </row>
        <row r="533">
          <cell r="H533" t="str">
            <v>F13-116</v>
          </cell>
        </row>
        <row r="534">
          <cell r="H534" t="str">
            <v>F13-117</v>
          </cell>
        </row>
        <row r="535">
          <cell r="H535" t="str">
            <v>F13-118</v>
          </cell>
        </row>
        <row r="536">
          <cell r="H536" t="str">
            <v>F13-120</v>
          </cell>
        </row>
        <row r="537">
          <cell r="H537" t="str">
            <v>F13-121</v>
          </cell>
        </row>
        <row r="538">
          <cell r="H538" t="str">
            <v>F13-122</v>
          </cell>
        </row>
        <row r="539">
          <cell r="H539" t="str">
            <v>F13-123</v>
          </cell>
        </row>
        <row r="540">
          <cell r="H540" t="str">
            <v>F13-124</v>
          </cell>
        </row>
        <row r="541">
          <cell r="H541" t="str">
            <v>F13-125</v>
          </cell>
        </row>
        <row r="542">
          <cell r="H542" t="str">
            <v>F13-127</v>
          </cell>
        </row>
        <row r="543">
          <cell r="H543" t="str">
            <v>F13-128</v>
          </cell>
        </row>
        <row r="544">
          <cell r="H544" t="str">
            <v>F13-129</v>
          </cell>
        </row>
        <row r="545">
          <cell r="H545" t="str">
            <v>F13-130</v>
          </cell>
        </row>
        <row r="546">
          <cell r="H546" t="str">
            <v>F13-131</v>
          </cell>
        </row>
        <row r="547">
          <cell r="H547" t="str">
            <v>F13-132</v>
          </cell>
        </row>
        <row r="548">
          <cell r="H548" t="str">
            <v>F13-133</v>
          </cell>
        </row>
        <row r="549">
          <cell r="H549" t="str">
            <v>F13-135</v>
          </cell>
        </row>
        <row r="550">
          <cell r="H550" t="str">
            <v>F13-136</v>
          </cell>
        </row>
        <row r="551">
          <cell r="H551" t="str">
            <v>F13-137</v>
          </cell>
        </row>
        <row r="552">
          <cell r="H552" t="str">
            <v>F13-138</v>
          </cell>
        </row>
        <row r="553">
          <cell r="H553" t="str">
            <v>F13-139</v>
          </cell>
        </row>
        <row r="554">
          <cell r="H554" t="str">
            <v>F13-140</v>
          </cell>
        </row>
        <row r="555">
          <cell r="H555" t="str">
            <v>F13-141</v>
          </cell>
        </row>
        <row r="556">
          <cell r="H556" t="str">
            <v>F13-143</v>
          </cell>
        </row>
        <row r="557">
          <cell r="H557" t="str">
            <v>F13-144</v>
          </cell>
        </row>
        <row r="558">
          <cell r="H558" t="str">
            <v>F13-146</v>
          </cell>
        </row>
        <row r="559">
          <cell r="H559" t="str">
            <v>F13-147</v>
          </cell>
        </row>
        <row r="560">
          <cell r="H560" t="str">
            <v>F13-148</v>
          </cell>
        </row>
        <row r="561">
          <cell r="H561" t="str">
            <v>F13-149</v>
          </cell>
        </row>
        <row r="562">
          <cell r="H562" t="str">
            <v>F13-151</v>
          </cell>
        </row>
        <row r="563">
          <cell r="H563" t="str">
            <v>F13-152</v>
          </cell>
        </row>
        <row r="564">
          <cell r="H564" t="str">
            <v>F13-155</v>
          </cell>
        </row>
        <row r="565">
          <cell r="H565" t="str">
            <v>F13-156</v>
          </cell>
        </row>
        <row r="566">
          <cell r="H566" t="str">
            <v>F13-158</v>
          </cell>
        </row>
        <row r="567">
          <cell r="H567" t="str">
            <v>F13-159</v>
          </cell>
        </row>
        <row r="568">
          <cell r="H568" t="str">
            <v>F13-161</v>
          </cell>
        </row>
        <row r="569">
          <cell r="H569" t="str">
            <v>F13-500</v>
          </cell>
        </row>
        <row r="570">
          <cell r="H570" t="str">
            <v>H13-401</v>
          </cell>
        </row>
        <row r="571">
          <cell r="H571" t="str">
            <v>H13-404</v>
          </cell>
        </row>
        <row r="572">
          <cell r="H572" t="str">
            <v>H13-409</v>
          </cell>
        </row>
        <row r="573">
          <cell r="H573" t="str">
            <v>MISC.</v>
          </cell>
        </row>
        <row r="574">
          <cell r="H574" t="str">
            <v>S12-576</v>
          </cell>
        </row>
        <row r="575">
          <cell r="H575" t="str">
            <v>S12-577</v>
          </cell>
        </row>
        <row r="576">
          <cell r="H576" t="str">
            <v>S12-579</v>
          </cell>
        </row>
        <row r="577">
          <cell r="H577" t="str">
            <v>S13-503</v>
          </cell>
        </row>
        <row r="578">
          <cell r="H578" t="str">
            <v>S13-504</v>
          </cell>
        </row>
        <row r="579">
          <cell r="H579" t="str">
            <v>S13-511</v>
          </cell>
        </row>
        <row r="580">
          <cell r="H580" t="str">
            <v>S13-527</v>
          </cell>
        </row>
        <row r="581">
          <cell r="H581" t="str">
            <v>S13-531</v>
          </cell>
        </row>
        <row r="582">
          <cell r="H582" t="str">
            <v>S13-533</v>
          </cell>
        </row>
        <row r="583">
          <cell r="H583" t="str">
            <v>S13-536</v>
          </cell>
        </row>
        <row r="584">
          <cell r="H584" t="str">
            <v>Storm Damage</v>
          </cell>
        </row>
        <row r="585">
          <cell r="H585" t="str">
            <v>TC12-511</v>
          </cell>
        </row>
        <row r="586">
          <cell r="H586" t="str">
            <v>V-525-00</v>
          </cell>
        </row>
      </sheetData>
      <sheetData sheetId="4"/>
      <sheetData sheetId="5">
        <row r="5">
          <cell r="A5" t="str">
            <v>2011 MIFRS opening balance adjs</v>
          </cell>
        </row>
      </sheetData>
      <sheetData sheetId="6">
        <row r="416">
          <cell r="A416" t="str">
            <v>12-UG-MATL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(Trend)"/>
      <sheetName val="Analysis 2013"/>
      <sheetName val="Analysis 2012"/>
      <sheetName val="Dist Rev Calculation"/>
      <sheetName val="Demand KW"/>
      <sheetName val="Data"/>
      <sheetName val="Unbill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Instructions :</v>
          </cell>
        </row>
      </sheetData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nses &amp; Capital"/>
      <sheetName val="Labour 2013"/>
      <sheetName val="Workings"/>
      <sheetName val="Macros"/>
      <sheetName val="Summary"/>
      <sheetName val="GL Detail Oct YTD"/>
      <sheetName val="GL Oct YTD"/>
      <sheetName val="Assumptions 2013"/>
      <sheetName val="PrnSheet"/>
      <sheetName val="Trial Balance New"/>
      <sheetName val="Trial Balance Old"/>
      <sheetName val="Trial Balance"/>
      <sheetName val="Upload File"/>
    </sheetNames>
    <sheetDataSet>
      <sheetData sheetId="0">
        <row r="5">
          <cell r="F5">
            <v>11805.388016887702</v>
          </cell>
        </row>
      </sheetData>
      <sheetData sheetId="1" refreshError="1"/>
      <sheetData sheetId="2">
        <row r="10">
          <cell r="D10">
            <v>0</v>
          </cell>
        </row>
      </sheetData>
      <sheetData sheetId="3" refreshError="1"/>
      <sheetData sheetId="4">
        <row r="7">
          <cell r="D7">
            <v>255203.21999999997</v>
          </cell>
        </row>
      </sheetData>
      <sheetData sheetId="5" refreshError="1"/>
      <sheetData sheetId="6" refreshError="1"/>
      <sheetData sheetId="7" refreshError="1">
        <row r="51">
          <cell r="B51" t="str">
            <v>210</v>
          </cell>
          <cell r="C51" t="str">
            <v>Corporate</v>
          </cell>
          <cell r="D51" t="str">
            <v>David</v>
          </cell>
        </row>
        <row r="52">
          <cell r="B52">
            <v>300</v>
          </cell>
          <cell r="C52" t="str">
            <v xml:space="preserve">Regulatory </v>
          </cell>
          <cell r="D52" t="str">
            <v>David / Nadeige</v>
          </cell>
        </row>
        <row r="53">
          <cell r="B53" t="str">
            <v>310</v>
          </cell>
          <cell r="C53" t="str">
            <v>Finance General</v>
          </cell>
          <cell r="D53" t="str">
            <v>David</v>
          </cell>
        </row>
        <row r="54">
          <cell r="B54" t="str">
            <v>320</v>
          </cell>
          <cell r="C54" t="str">
            <v>Finance Management</v>
          </cell>
          <cell r="D54" t="str">
            <v>David</v>
          </cell>
        </row>
        <row r="55">
          <cell r="B55" t="str">
            <v>330</v>
          </cell>
          <cell r="C55" t="str">
            <v>MIS</v>
          </cell>
          <cell r="D55" t="str">
            <v>Denise</v>
          </cell>
        </row>
        <row r="56">
          <cell r="B56" t="str">
            <v>390</v>
          </cell>
          <cell r="C56" t="str">
            <v>Energy Management</v>
          </cell>
          <cell r="D56" t="str">
            <v>Nadeige</v>
          </cell>
        </row>
        <row r="57">
          <cell r="B57" t="str">
            <v>410</v>
          </cell>
          <cell r="C57" t="str">
            <v>Billing &amp; Collecting Management</v>
          </cell>
          <cell r="D57" t="str">
            <v>Angie</v>
          </cell>
        </row>
        <row r="58">
          <cell r="B58" t="str">
            <v>420</v>
          </cell>
          <cell r="C58" t="str">
            <v>Customer Service -General</v>
          </cell>
          <cell r="D58" t="str">
            <v>Angie</v>
          </cell>
        </row>
        <row r="59">
          <cell r="B59" t="str">
            <v>440</v>
          </cell>
          <cell r="C59" t="str">
            <v>Collection &amp; Cashiers</v>
          </cell>
          <cell r="D59" t="str">
            <v>Angie</v>
          </cell>
        </row>
        <row r="60">
          <cell r="B60" t="str">
            <v>450</v>
          </cell>
          <cell r="C60" t="str">
            <v>Billing</v>
          </cell>
          <cell r="D60" t="str">
            <v>Angie</v>
          </cell>
        </row>
        <row r="61">
          <cell r="B61" t="str">
            <v>460</v>
          </cell>
          <cell r="C61" t="str">
            <v>Customer Service -Management</v>
          </cell>
          <cell r="D61" t="str">
            <v>Angie</v>
          </cell>
        </row>
        <row r="62">
          <cell r="B62" t="str">
            <v>510</v>
          </cell>
          <cell r="C62" t="str">
            <v>HR-Retired  Employees</v>
          </cell>
          <cell r="D62" t="str">
            <v>Nancy</v>
          </cell>
        </row>
        <row r="63">
          <cell r="B63" t="str">
            <v>520</v>
          </cell>
          <cell r="C63" t="str">
            <v>Safety Training</v>
          </cell>
          <cell r="D63" t="str">
            <v>Cliff</v>
          </cell>
        </row>
        <row r="64">
          <cell r="B64" t="str">
            <v>530</v>
          </cell>
          <cell r="C64" t="str">
            <v>HR-General</v>
          </cell>
          <cell r="D64" t="str">
            <v>Nancy</v>
          </cell>
        </row>
        <row r="65">
          <cell r="B65" t="str">
            <v>650</v>
          </cell>
          <cell r="C65" t="str">
            <v>Stores General</v>
          </cell>
          <cell r="D65" t="str">
            <v>Phil</v>
          </cell>
        </row>
        <row r="66">
          <cell r="B66" t="str">
            <v>655</v>
          </cell>
          <cell r="C66" t="str">
            <v>Stores Management</v>
          </cell>
          <cell r="D66" t="str">
            <v>Phil</v>
          </cell>
        </row>
        <row r="67">
          <cell r="B67" t="str">
            <v>610</v>
          </cell>
          <cell r="C67" t="str">
            <v>Facilities-General</v>
          </cell>
          <cell r="D67" t="str">
            <v>Larry</v>
          </cell>
        </row>
        <row r="68">
          <cell r="B68" t="str">
            <v>620</v>
          </cell>
          <cell r="C68" t="str">
            <v>Facilities-Management</v>
          </cell>
          <cell r="D68" t="str">
            <v>Larry</v>
          </cell>
        </row>
        <row r="69">
          <cell r="B69" t="str">
            <v>630</v>
          </cell>
          <cell r="C69" t="str">
            <v>Facilities-Station Buildings&amp; Fixtures Mtce</v>
          </cell>
          <cell r="D69" t="str">
            <v>Larry</v>
          </cell>
        </row>
        <row r="70">
          <cell r="B70" t="str">
            <v>660</v>
          </cell>
          <cell r="C70" t="str">
            <v>Distribution</v>
          </cell>
          <cell r="D70" t="str">
            <v>Steve</v>
          </cell>
        </row>
        <row r="71">
          <cell r="B71" t="str">
            <v>675</v>
          </cell>
          <cell r="C71" t="str">
            <v>Station Equip-Maintenance</v>
          </cell>
          <cell r="D71" t="str">
            <v>Steve</v>
          </cell>
        </row>
        <row r="72">
          <cell r="B72" t="str">
            <v>705</v>
          </cell>
          <cell r="C72" t="str">
            <v>OH-Mtce</v>
          </cell>
          <cell r="D72" t="str">
            <v>Steve</v>
          </cell>
        </row>
        <row r="73">
          <cell r="B73" t="str">
            <v>710</v>
          </cell>
          <cell r="C73" t="str">
            <v>UG-Operations</v>
          </cell>
          <cell r="D73" t="str">
            <v>Steve</v>
          </cell>
        </row>
        <row r="74">
          <cell r="B74" t="str">
            <v>715</v>
          </cell>
          <cell r="C74" t="str">
            <v>UG-Mtce</v>
          </cell>
          <cell r="D74" t="str">
            <v>Steve</v>
          </cell>
        </row>
        <row r="75">
          <cell r="B75" t="str">
            <v>740</v>
          </cell>
          <cell r="C75" t="str">
            <v>Meter Reading</v>
          </cell>
          <cell r="D75" t="str">
            <v>Scott</v>
          </cell>
        </row>
        <row r="76">
          <cell r="B76" t="str">
            <v>760</v>
          </cell>
          <cell r="C76" t="str">
            <v>Meter Serv-Operations</v>
          </cell>
          <cell r="D76" t="str">
            <v>Scott</v>
          </cell>
        </row>
        <row r="77">
          <cell r="B77" t="str">
            <v>800</v>
          </cell>
          <cell r="C77" t="str">
            <v>Engineering</v>
          </cell>
          <cell r="D77" t="str">
            <v>Denise</v>
          </cell>
        </row>
        <row r="78">
          <cell r="B78" t="str">
            <v>810</v>
          </cell>
          <cell r="C78" t="str">
            <v>Technical Services</v>
          </cell>
          <cell r="D78" t="str">
            <v>Scott</v>
          </cell>
        </row>
        <row r="79">
          <cell r="B79" t="str">
            <v>820</v>
          </cell>
          <cell r="C79" t="str">
            <v>Operations-Eng &amp; Operations-Mgmt</v>
          </cell>
          <cell r="D79" t="str">
            <v>Denise</v>
          </cell>
        </row>
        <row r="80">
          <cell r="B80" t="str">
            <v>830</v>
          </cell>
          <cell r="C80" t="str">
            <v>Mtce-Eng &amp; Operations-Mgmt</v>
          </cell>
          <cell r="D80" t="str">
            <v>Denise</v>
          </cell>
        </row>
      </sheetData>
      <sheetData sheetId="8" refreshError="1"/>
      <sheetData sheetId="9">
        <row r="1817">
          <cell r="A1817" t="str">
            <v>100-1000-10</v>
          </cell>
        </row>
        <row r="1818">
          <cell r="A1818" t="str">
            <v>100-1001-10</v>
          </cell>
        </row>
        <row r="1819">
          <cell r="A1819" t="str">
            <v>100-1002-10</v>
          </cell>
        </row>
        <row r="1820">
          <cell r="A1820" t="str">
            <v>100-1003-10</v>
          </cell>
        </row>
        <row r="1821">
          <cell r="A1821" t="str">
            <v>100-1004-10</v>
          </cell>
        </row>
        <row r="1822">
          <cell r="A1822" t="str">
            <v>100-1010-10</v>
          </cell>
        </row>
        <row r="1823">
          <cell r="A1823" t="str">
            <v>100-1020-10</v>
          </cell>
        </row>
        <row r="1824">
          <cell r="A1824" t="str">
            <v>100-1030-10</v>
          </cell>
        </row>
        <row r="1825">
          <cell r="A1825" t="str">
            <v>100-1040-10</v>
          </cell>
        </row>
        <row r="1826">
          <cell r="A1826" t="str">
            <v>100-1050-10</v>
          </cell>
        </row>
        <row r="1827">
          <cell r="A1827" t="str">
            <v>100-1060-10</v>
          </cell>
        </row>
        <row r="1828">
          <cell r="A1828" t="str">
            <v>100-1065-10</v>
          </cell>
        </row>
        <row r="1829">
          <cell r="A1829" t="str">
            <v>100-1070-10</v>
          </cell>
        </row>
        <row r="1830">
          <cell r="A1830" t="str">
            <v>100-1071-10</v>
          </cell>
        </row>
        <row r="1831">
          <cell r="A1831" t="str">
            <v>100-1075-10</v>
          </cell>
        </row>
        <row r="1832">
          <cell r="A1832" t="str">
            <v>100-1080-10</v>
          </cell>
        </row>
        <row r="1833">
          <cell r="A1833" t="str">
            <v>100-1081-10</v>
          </cell>
        </row>
        <row r="1834">
          <cell r="A1834" t="str">
            <v>100-1084-10</v>
          </cell>
        </row>
        <row r="1835">
          <cell r="A1835" t="str">
            <v>100-1085-10</v>
          </cell>
        </row>
        <row r="1836">
          <cell r="A1836" t="str">
            <v>100-1086-10</v>
          </cell>
        </row>
        <row r="1837">
          <cell r="A1837" t="str">
            <v>100-1087-10</v>
          </cell>
        </row>
        <row r="1838">
          <cell r="A1838" t="str">
            <v>100-1088-10</v>
          </cell>
        </row>
        <row r="1839">
          <cell r="A1839" t="str">
            <v>100-1089-10</v>
          </cell>
        </row>
        <row r="1840">
          <cell r="A1840" t="str">
            <v>100-1090-10</v>
          </cell>
        </row>
        <row r="1841">
          <cell r="A1841" t="str">
            <v>100-1091-10</v>
          </cell>
        </row>
        <row r="1842">
          <cell r="A1842" t="str">
            <v>100-1092-10</v>
          </cell>
        </row>
        <row r="1843">
          <cell r="A1843" t="str">
            <v>100-1093-10</v>
          </cell>
        </row>
        <row r="1844">
          <cell r="A1844" t="str">
            <v>100-1100-10</v>
          </cell>
        </row>
        <row r="1845">
          <cell r="A1845" t="str">
            <v>100-1110-10</v>
          </cell>
        </row>
        <row r="1846">
          <cell r="A1846" t="str">
            <v>100-1115-10</v>
          </cell>
        </row>
        <row r="1847">
          <cell r="A1847" t="str">
            <v>100-1120-10</v>
          </cell>
        </row>
        <row r="1848">
          <cell r="A1848" t="str">
            <v>100-1130-10</v>
          </cell>
        </row>
        <row r="1849">
          <cell r="A1849" t="str">
            <v>100-1131-10</v>
          </cell>
        </row>
        <row r="1850">
          <cell r="A1850" t="str">
            <v>100-1133-10</v>
          </cell>
        </row>
        <row r="1851">
          <cell r="A1851" t="str">
            <v>100-1140-10</v>
          </cell>
        </row>
        <row r="1852">
          <cell r="A1852" t="str">
            <v>100-1141-10</v>
          </cell>
        </row>
        <row r="1853">
          <cell r="A1853" t="str">
            <v>100-1145-10</v>
          </cell>
        </row>
        <row r="1854">
          <cell r="A1854" t="str">
            <v>100-1150-10</v>
          </cell>
        </row>
        <row r="1855">
          <cell r="A1855" t="str">
            <v>100-1160-10</v>
          </cell>
        </row>
        <row r="1856">
          <cell r="A1856" t="str">
            <v>100-1170-10</v>
          </cell>
        </row>
        <row r="1857">
          <cell r="A1857" t="str">
            <v>100-1172-10</v>
          </cell>
        </row>
        <row r="1858">
          <cell r="A1858" t="str">
            <v>100-1175-10</v>
          </cell>
        </row>
        <row r="1859">
          <cell r="A1859" t="str">
            <v>100-1176-10</v>
          </cell>
        </row>
        <row r="1860">
          <cell r="A1860" t="str">
            <v>100-1177-10</v>
          </cell>
        </row>
        <row r="1861">
          <cell r="A1861" t="str">
            <v>100-1180-10</v>
          </cell>
        </row>
        <row r="1862">
          <cell r="A1862" t="str">
            <v>100-1181-10</v>
          </cell>
        </row>
        <row r="1863">
          <cell r="A1863" t="str">
            <v>100-1182-10</v>
          </cell>
        </row>
        <row r="1864">
          <cell r="A1864" t="str">
            <v>100-1183-10</v>
          </cell>
        </row>
        <row r="1865">
          <cell r="A1865" t="str">
            <v>100-1185-10</v>
          </cell>
        </row>
        <row r="1866">
          <cell r="A1866" t="str">
            <v>100-1190-10</v>
          </cell>
        </row>
        <row r="1867">
          <cell r="A1867" t="str">
            <v>100-1191-10</v>
          </cell>
        </row>
        <row r="1868">
          <cell r="A1868" t="str">
            <v>100-1195-10</v>
          </cell>
        </row>
        <row r="1869">
          <cell r="A1869" t="str">
            <v>100-1200-10</v>
          </cell>
        </row>
        <row r="1870">
          <cell r="A1870" t="str">
            <v>100-1210-10</v>
          </cell>
        </row>
        <row r="1871">
          <cell r="A1871" t="str">
            <v>100-1220-10</v>
          </cell>
        </row>
        <row r="1872">
          <cell r="A1872" t="str">
            <v>100-1230-10</v>
          </cell>
        </row>
        <row r="1873">
          <cell r="A1873" t="str">
            <v>100-1240-10</v>
          </cell>
        </row>
        <row r="1874">
          <cell r="A1874" t="str">
            <v>100-1250-10</v>
          </cell>
        </row>
        <row r="1875">
          <cell r="A1875" t="str">
            <v>100-1251-10</v>
          </cell>
        </row>
        <row r="1876">
          <cell r="A1876" t="str">
            <v>100-1252-10</v>
          </cell>
        </row>
        <row r="1877">
          <cell r="A1877" t="str">
            <v>100-1253-10</v>
          </cell>
        </row>
        <row r="1878">
          <cell r="A1878" t="str">
            <v>100-1254-10</v>
          </cell>
        </row>
        <row r="1879">
          <cell r="A1879" t="str">
            <v>100-1255-10</v>
          </cell>
        </row>
        <row r="1880">
          <cell r="A1880" t="str">
            <v>100-1256-10</v>
          </cell>
        </row>
        <row r="1881">
          <cell r="A1881" t="str">
            <v>100-1257-10</v>
          </cell>
        </row>
        <row r="1882">
          <cell r="A1882" t="str">
            <v>100-1270-10</v>
          </cell>
        </row>
        <row r="1883">
          <cell r="A1883" t="str">
            <v>100-1275-10</v>
          </cell>
        </row>
        <row r="1884">
          <cell r="A1884" t="str">
            <v>100-1300-10</v>
          </cell>
        </row>
        <row r="1885">
          <cell r="A1885" t="str">
            <v>100-1301-10</v>
          </cell>
        </row>
        <row r="1886">
          <cell r="A1886" t="str">
            <v>100-1302-10</v>
          </cell>
        </row>
        <row r="1887">
          <cell r="A1887" t="str">
            <v>100-1303-10</v>
          </cell>
        </row>
        <row r="1888">
          <cell r="A1888" t="str">
            <v>100-1304-10</v>
          </cell>
        </row>
        <row r="1889">
          <cell r="A1889" t="str">
            <v>100-1305-10</v>
          </cell>
        </row>
        <row r="1890">
          <cell r="A1890" t="str">
            <v>100-1307-10</v>
          </cell>
        </row>
        <row r="1891">
          <cell r="A1891" t="str">
            <v>100-1308-10</v>
          </cell>
        </row>
        <row r="1892">
          <cell r="A1892" t="str">
            <v>100-1309-10</v>
          </cell>
        </row>
        <row r="1893">
          <cell r="A1893" t="str">
            <v>100-1310-10</v>
          </cell>
        </row>
        <row r="1894">
          <cell r="A1894" t="str">
            <v>100-1311-10</v>
          </cell>
        </row>
        <row r="1895">
          <cell r="A1895" t="str">
            <v>100-1312-10</v>
          </cell>
        </row>
        <row r="1896">
          <cell r="A1896" t="str">
            <v>100-1313-10</v>
          </cell>
        </row>
        <row r="1897">
          <cell r="A1897" t="str">
            <v>100-1314-10</v>
          </cell>
        </row>
        <row r="1898">
          <cell r="A1898" t="str">
            <v>100-1315-10</v>
          </cell>
        </row>
        <row r="1899">
          <cell r="A1899" t="str">
            <v>100-1316-10</v>
          </cell>
        </row>
        <row r="1900">
          <cell r="A1900" t="str">
            <v>100-1317-10</v>
          </cell>
        </row>
        <row r="1901">
          <cell r="A1901" t="str">
            <v>100-1318-10</v>
          </cell>
        </row>
        <row r="1902">
          <cell r="A1902" t="str">
            <v>100-1319-10</v>
          </cell>
        </row>
        <row r="1903">
          <cell r="A1903" t="str">
            <v>100-1320-10</v>
          </cell>
        </row>
        <row r="1904">
          <cell r="A1904" t="str">
            <v>100-1321-10</v>
          </cell>
        </row>
        <row r="1905">
          <cell r="A1905" t="str">
            <v>100-1322-10</v>
          </cell>
        </row>
        <row r="1906">
          <cell r="A1906" t="str">
            <v>100-1323-10</v>
          </cell>
        </row>
        <row r="1907">
          <cell r="A1907" t="str">
            <v>100-1324-10</v>
          </cell>
        </row>
        <row r="1908">
          <cell r="A1908" t="str">
            <v>100-1325-10</v>
          </cell>
        </row>
        <row r="1909">
          <cell r="A1909" t="str">
            <v>100-1326-10</v>
          </cell>
        </row>
        <row r="1910">
          <cell r="A1910" t="str">
            <v>100-1327-10</v>
          </cell>
        </row>
        <row r="1911">
          <cell r="A1911" t="str">
            <v>100-1328-10</v>
          </cell>
        </row>
        <row r="1912">
          <cell r="A1912" t="str">
            <v>100-1329-10</v>
          </cell>
        </row>
        <row r="1913">
          <cell r="A1913" t="str">
            <v>100-1330-10</v>
          </cell>
        </row>
        <row r="1914">
          <cell r="A1914" t="str">
            <v>100-1331-10</v>
          </cell>
        </row>
        <row r="1915">
          <cell r="A1915" t="str">
            <v>100-1332-10</v>
          </cell>
        </row>
        <row r="1916">
          <cell r="A1916" t="str">
            <v>100-1333-10</v>
          </cell>
        </row>
        <row r="1917">
          <cell r="A1917" t="str">
            <v>100-1334-10</v>
          </cell>
        </row>
        <row r="1918">
          <cell r="A1918" t="str">
            <v>100-1335-10</v>
          </cell>
        </row>
        <row r="1919">
          <cell r="A1919" t="str">
            <v>100-1336-10</v>
          </cell>
        </row>
        <row r="1920">
          <cell r="A1920" t="str">
            <v>100-1337-10</v>
          </cell>
        </row>
        <row r="1921">
          <cell r="A1921" t="str">
            <v>100-1338-10</v>
          </cell>
        </row>
        <row r="1922">
          <cell r="A1922" t="str">
            <v>100-1339-10</v>
          </cell>
        </row>
        <row r="1923">
          <cell r="A1923" t="str">
            <v>100-1340-10</v>
          </cell>
        </row>
        <row r="1924">
          <cell r="A1924" t="str">
            <v>100-1341-10</v>
          </cell>
        </row>
        <row r="1925">
          <cell r="A1925" t="str">
            <v>100-1342-10</v>
          </cell>
        </row>
        <row r="1926">
          <cell r="A1926" t="str">
            <v>100-1343-10</v>
          </cell>
        </row>
        <row r="1927">
          <cell r="A1927" t="str">
            <v>100-1344-10</v>
          </cell>
        </row>
        <row r="1928">
          <cell r="A1928" t="str">
            <v>100-1345-10</v>
          </cell>
        </row>
        <row r="1929">
          <cell r="A1929" t="str">
            <v>100-1346-10</v>
          </cell>
        </row>
        <row r="1930">
          <cell r="A1930" t="str">
            <v>100-1347-10</v>
          </cell>
        </row>
        <row r="1931">
          <cell r="A1931" t="str">
            <v>100-1348-10</v>
          </cell>
        </row>
        <row r="1932">
          <cell r="A1932" t="str">
            <v>100-1349-10</v>
          </cell>
        </row>
        <row r="1933">
          <cell r="A1933" t="str">
            <v>100-1350-10</v>
          </cell>
        </row>
        <row r="1934">
          <cell r="A1934" t="str">
            <v>100-1351-10</v>
          </cell>
        </row>
        <row r="1935">
          <cell r="A1935" t="str">
            <v>100-1352-10</v>
          </cell>
        </row>
        <row r="1936">
          <cell r="A1936" t="str">
            <v>100-1353-10</v>
          </cell>
        </row>
        <row r="1937">
          <cell r="A1937" t="str">
            <v>100-1354-10</v>
          </cell>
        </row>
        <row r="1938">
          <cell r="A1938" t="str">
            <v>100-1355-10</v>
          </cell>
        </row>
        <row r="1939">
          <cell r="A1939" t="str">
            <v>100-1356-10</v>
          </cell>
        </row>
        <row r="1940">
          <cell r="A1940" t="str">
            <v>100-1357-10</v>
          </cell>
        </row>
        <row r="1941">
          <cell r="A1941" t="str">
            <v>100-1358-10</v>
          </cell>
        </row>
        <row r="1942">
          <cell r="A1942" t="str">
            <v>100-1359-10</v>
          </cell>
        </row>
        <row r="1943">
          <cell r="A1943" t="str">
            <v>100-1360-10</v>
          </cell>
        </row>
        <row r="1944">
          <cell r="A1944" t="str">
            <v>100-1365-10</v>
          </cell>
        </row>
        <row r="1945">
          <cell r="A1945" t="str">
            <v>100-1370-10</v>
          </cell>
        </row>
        <row r="1946">
          <cell r="A1946" t="str">
            <v>100-1374-10</v>
          </cell>
        </row>
        <row r="1947">
          <cell r="A1947" t="str">
            <v>100-1375-10</v>
          </cell>
        </row>
        <row r="1948">
          <cell r="A1948" t="str">
            <v>100-1376-10</v>
          </cell>
        </row>
        <row r="1949">
          <cell r="A1949" t="str">
            <v>100-1377-10</v>
          </cell>
        </row>
        <row r="1950">
          <cell r="A1950" t="str">
            <v>100-1379-10</v>
          </cell>
        </row>
        <row r="1951">
          <cell r="A1951" t="str">
            <v>100-1380-10</v>
          </cell>
        </row>
        <row r="1952">
          <cell r="A1952" t="str">
            <v>100-1381-10</v>
          </cell>
        </row>
        <row r="1953">
          <cell r="A1953" t="str">
            <v>100-1382-10</v>
          </cell>
        </row>
        <row r="1954">
          <cell r="A1954" t="str">
            <v>100-1383-10</v>
          </cell>
        </row>
        <row r="1955">
          <cell r="A1955" t="str">
            <v>100-1384-10</v>
          </cell>
        </row>
        <row r="1956">
          <cell r="A1956" t="str">
            <v>100-1385-10</v>
          </cell>
        </row>
        <row r="1957">
          <cell r="A1957" t="str">
            <v>100-1386-10</v>
          </cell>
        </row>
        <row r="1958">
          <cell r="A1958" t="str">
            <v>100-1387-10</v>
          </cell>
        </row>
        <row r="1959">
          <cell r="A1959" t="str">
            <v>100-1388-10</v>
          </cell>
        </row>
        <row r="1960">
          <cell r="A1960" t="str">
            <v>100-1389-10</v>
          </cell>
        </row>
        <row r="1961">
          <cell r="A1961" t="str">
            <v>100-1390-10</v>
          </cell>
        </row>
        <row r="1962">
          <cell r="A1962" t="str">
            <v>100-1391-10</v>
          </cell>
        </row>
        <row r="1963">
          <cell r="A1963" t="str">
            <v>100-1392-10</v>
          </cell>
        </row>
        <row r="1964">
          <cell r="A1964" t="str">
            <v>100-1393-10</v>
          </cell>
        </row>
        <row r="1965">
          <cell r="A1965" t="str">
            <v>100-1395-10</v>
          </cell>
        </row>
        <row r="1966">
          <cell r="A1966" t="str">
            <v>100-1396-10</v>
          </cell>
        </row>
        <row r="1967">
          <cell r="A1967" t="str">
            <v>100-1397-10</v>
          </cell>
        </row>
        <row r="1968">
          <cell r="A1968" t="str">
            <v>100-1398-10</v>
          </cell>
        </row>
        <row r="1969">
          <cell r="A1969" t="str">
            <v>100-1399-10</v>
          </cell>
        </row>
        <row r="1970">
          <cell r="A1970" t="str">
            <v>100-1400-10</v>
          </cell>
        </row>
        <row r="1971">
          <cell r="A1971" t="str">
            <v>100-1401-10</v>
          </cell>
        </row>
        <row r="1972">
          <cell r="A1972" t="str">
            <v>100-1402-10</v>
          </cell>
        </row>
        <row r="1973">
          <cell r="A1973" t="str">
            <v>100-1404-10</v>
          </cell>
        </row>
        <row r="1974">
          <cell r="A1974" t="str">
            <v>100-1405-10</v>
          </cell>
        </row>
        <row r="1975">
          <cell r="A1975" t="str">
            <v>100-1406-10</v>
          </cell>
        </row>
        <row r="1976">
          <cell r="A1976" t="str">
            <v>100-1410-10</v>
          </cell>
        </row>
        <row r="1977">
          <cell r="A1977" t="str">
            <v>100-1415-10</v>
          </cell>
        </row>
        <row r="1978">
          <cell r="A1978" t="str">
            <v>100-1420-10</v>
          </cell>
        </row>
        <row r="1979">
          <cell r="A1979" t="str">
            <v>100-1425-10</v>
          </cell>
        </row>
        <row r="1980">
          <cell r="A1980" t="str">
            <v>100-1430-10</v>
          </cell>
        </row>
        <row r="1981">
          <cell r="A1981" t="str">
            <v>100-1435-10</v>
          </cell>
        </row>
        <row r="1982">
          <cell r="A1982" t="str">
            <v>100-1440-10</v>
          </cell>
        </row>
        <row r="1983">
          <cell r="A1983" t="str">
            <v>100-1445-10</v>
          </cell>
        </row>
        <row r="1984">
          <cell r="A1984" t="str">
            <v>100-1450-10</v>
          </cell>
        </row>
        <row r="1985">
          <cell r="A1985" t="str">
            <v>100-1455-10</v>
          </cell>
        </row>
        <row r="1986">
          <cell r="A1986" t="str">
            <v>100-1460-10</v>
          </cell>
        </row>
        <row r="1987">
          <cell r="A1987" t="str">
            <v>100-1465-10</v>
          </cell>
        </row>
        <row r="1988">
          <cell r="A1988" t="str">
            <v>100-1470-10</v>
          </cell>
        </row>
        <row r="1989">
          <cell r="A1989" t="str">
            <v>100-1475-10</v>
          </cell>
        </row>
        <row r="1990">
          <cell r="A1990" t="str">
            <v>100-1480-10</v>
          </cell>
        </row>
        <row r="1991">
          <cell r="A1991" t="str">
            <v>100-1485-10</v>
          </cell>
        </row>
        <row r="1992">
          <cell r="A1992" t="str">
            <v>100-1490-10</v>
          </cell>
        </row>
        <row r="1993">
          <cell r="A1993" t="str">
            <v>100-1491-10</v>
          </cell>
        </row>
        <row r="1994">
          <cell r="A1994" t="str">
            <v>100-1495-10</v>
          </cell>
        </row>
        <row r="1995">
          <cell r="A1995" t="str">
            <v>100-1500-10</v>
          </cell>
        </row>
        <row r="1996">
          <cell r="A1996" t="str">
            <v>100-1505-10</v>
          </cell>
        </row>
        <row r="1997">
          <cell r="A1997" t="str">
            <v>100-1510-10</v>
          </cell>
        </row>
        <row r="1998">
          <cell r="A1998" t="str">
            <v>100-1515-10</v>
          </cell>
        </row>
        <row r="1999">
          <cell r="A1999" t="str">
            <v>100-1520-10</v>
          </cell>
        </row>
        <row r="2000">
          <cell r="A2000" t="str">
            <v>100-1525-10</v>
          </cell>
        </row>
        <row r="2001">
          <cell r="A2001" t="str">
            <v>100-1530-10</v>
          </cell>
        </row>
        <row r="2002">
          <cell r="A2002" t="str">
            <v>100-1535-10</v>
          </cell>
        </row>
        <row r="2003">
          <cell r="A2003" t="str">
            <v>100-1536-10</v>
          </cell>
        </row>
        <row r="2004">
          <cell r="A2004" t="str">
            <v>100-1540-10</v>
          </cell>
        </row>
        <row r="2005">
          <cell r="A2005" t="str">
            <v>100-1545-10</v>
          </cell>
        </row>
        <row r="2006">
          <cell r="A2006" t="str">
            <v>100-1546-10</v>
          </cell>
        </row>
        <row r="2007">
          <cell r="A2007" t="str">
            <v>100-1547-10</v>
          </cell>
        </row>
        <row r="2008">
          <cell r="A2008" t="str">
            <v>100-1550-10</v>
          </cell>
        </row>
        <row r="2009">
          <cell r="A2009" t="str">
            <v>100-1551-10</v>
          </cell>
        </row>
        <row r="2010">
          <cell r="A2010" t="str">
            <v>100-1555-10</v>
          </cell>
        </row>
        <row r="2011">
          <cell r="A2011" t="str">
            <v>100-1560-10</v>
          </cell>
        </row>
        <row r="2012">
          <cell r="A2012" t="str">
            <v>100-1561-10</v>
          </cell>
        </row>
        <row r="2013">
          <cell r="A2013" t="str">
            <v>100-1562-10</v>
          </cell>
        </row>
        <row r="2014">
          <cell r="A2014" t="str">
            <v>100-1564-10</v>
          </cell>
        </row>
        <row r="2015">
          <cell r="A2015" t="str">
            <v>100-1565-10</v>
          </cell>
        </row>
        <row r="2016">
          <cell r="A2016" t="str">
            <v>100-1566-10</v>
          </cell>
        </row>
        <row r="2017">
          <cell r="A2017" t="str">
            <v>100-1568-10</v>
          </cell>
        </row>
        <row r="2018">
          <cell r="A2018" t="str">
            <v>100-1570-10</v>
          </cell>
        </row>
        <row r="2019">
          <cell r="A2019" t="str">
            <v>100-1572-10</v>
          </cell>
        </row>
        <row r="2020">
          <cell r="A2020" t="str">
            <v>100-1575-10</v>
          </cell>
        </row>
        <row r="2021">
          <cell r="A2021" t="str">
            <v>100-1580-10</v>
          </cell>
        </row>
        <row r="2022">
          <cell r="A2022" t="str">
            <v>100-1585-10</v>
          </cell>
        </row>
        <row r="2023">
          <cell r="A2023" t="str">
            <v>100-1587-10</v>
          </cell>
        </row>
        <row r="2024">
          <cell r="A2024" t="str">
            <v>100-1590-10</v>
          </cell>
        </row>
        <row r="2025">
          <cell r="A2025" t="str">
            <v>100-1595-10</v>
          </cell>
        </row>
        <row r="2026">
          <cell r="A2026" t="str">
            <v>100-1600-10</v>
          </cell>
        </row>
        <row r="2027">
          <cell r="A2027" t="str">
            <v>100-1605-10</v>
          </cell>
        </row>
        <row r="2028">
          <cell r="A2028" t="str">
            <v>100-1610-10</v>
          </cell>
        </row>
        <row r="2029">
          <cell r="A2029" t="str">
            <v>100-1612-10</v>
          </cell>
        </row>
        <row r="2030">
          <cell r="A2030" t="str">
            <v>100-1615-10</v>
          </cell>
        </row>
        <row r="2031">
          <cell r="A2031" t="str">
            <v>100-1620-10</v>
          </cell>
        </row>
        <row r="2032">
          <cell r="A2032" t="str">
            <v>100-1625-10</v>
          </cell>
        </row>
        <row r="2033">
          <cell r="A2033" t="str">
            <v>100-1627-10</v>
          </cell>
        </row>
        <row r="2034">
          <cell r="A2034" t="str">
            <v>100-1628-10</v>
          </cell>
        </row>
        <row r="2035">
          <cell r="A2035" t="str">
            <v>100-1629-10</v>
          </cell>
        </row>
        <row r="2036">
          <cell r="A2036" t="str">
            <v>100-1630-10</v>
          </cell>
        </row>
        <row r="2037">
          <cell r="A2037" t="str">
            <v>100-1650-10</v>
          </cell>
        </row>
        <row r="2038">
          <cell r="A2038" t="str">
            <v>100-1651-10</v>
          </cell>
        </row>
        <row r="2039">
          <cell r="A2039" t="str">
            <v>100-1655-10</v>
          </cell>
        </row>
        <row r="2040">
          <cell r="A2040" t="str">
            <v>100-1656-10</v>
          </cell>
        </row>
        <row r="2041">
          <cell r="A2041" t="str">
            <v>100-1657-10</v>
          </cell>
        </row>
        <row r="2042">
          <cell r="A2042" t="str">
            <v>100-1658-10</v>
          </cell>
        </row>
        <row r="2043">
          <cell r="A2043" t="str">
            <v>100-1670-10</v>
          </cell>
        </row>
        <row r="2044">
          <cell r="A2044" t="str">
            <v>100-1671-10</v>
          </cell>
        </row>
        <row r="2045">
          <cell r="A2045" t="str">
            <v>100-1672-10</v>
          </cell>
        </row>
        <row r="2046">
          <cell r="A2046" t="str">
            <v>100-1673-10</v>
          </cell>
        </row>
        <row r="2047">
          <cell r="A2047" t="str">
            <v>100-1674-10</v>
          </cell>
        </row>
        <row r="2048">
          <cell r="A2048" t="str">
            <v>100-1675-10</v>
          </cell>
        </row>
        <row r="2049">
          <cell r="A2049" t="str">
            <v>100-1676-10</v>
          </cell>
        </row>
        <row r="2050">
          <cell r="A2050" t="str">
            <v>100-1687-10</v>
          </cell>
        </row>
        <row r="2051">
          <cell r="A2051" t="str">
            <v>100-1699-10</v>
          </cell>
        </row>
        <row r="2052">
          <cell r="A2052" t="str">
            <v>100-1700-10</v>
          </cell>
        </row>
        <row r="2053">
          <cell r="A2053" t="str">
            <v>100-1705-10</v>
          </cell>
        </row>
        <row r="2054">
          <cell r="A2054" t="str">
            <v>100-1706-10</v>
          </cell>
        </row>
        <row r="2055">
          <cell r="A2055" t="str">
            <v>100-1707-10</v>
          </cell>
        </row>
        <row r="2056">
          <cell r="A2056" t="str">
            <v>100-1708-10</v>
          </cell>
        </row>
        <row r="2057">
          <cell r="A2057" t="str">
            <v>100-1709-10</v>
          </cell>
        </row>
        <row r="2058">
          <cell r="A2058" t="str">
            <v>100-1710-10</v>
          </cell>
        </row>
        <row r="2059">
          <cell r="A2059" t="str">
            <v>100-1711-10</v>
          </cell>
        </row>
        <row r="2060">
          <cell r="A2060" t="str">
            <v>100-1712-10</v>
          </cell>
        </row>
        <row r="2061">
          <cell r="A2061" t="str">
            <v>100-1713-10</v>
          </cell>
        </row>
        <row r="2062">
          <cell r="A2062" t="str">
            <v>100-1714-10</v>
          </cell>
        </row>
        <row r="2063">
          <cell r="A2063" t="str">
            <v>100-1715-10</v>
          </cell>
        </row>
        <row r="2064">
          <cell r="A2064" t="str">
            <v>100-1716-10</v>
          </cell>
        </row>
        <row r="2065">
          <cell r="A2065" t="str">
            <v>100-1717-10</v>
          </cell>
        </row>
        <row r="2066">
          <cell r="A2066" t="str">
            <v>100-1718-10</v>
          </cell>
        </row>
        <row r="2067">
          <cell r="A2067" t="str">
            <v>100-1719-10</v>
          </cell>
        </row>
        <row r="2068">
          <cell r="A2068" t="str">
            <v>100-1720-10</v>
          </cell>
        </row>
        <row r="2069">
          <cell r="A2069" t="str">
            <v>100-1725-10</v>
          </cell>
        </row>
        <row r="2070">
          <cell r="A2070" t="str">
            <v>100-1730-10</v>
          </cell>
        </row>
        <row r="2071">
          <cell r="A2071" t="str">
            <v>100-1735-10</v>
          </cell>
        </row>
        <row r="2072">
          <cell r="A2072" t="str">
            <v>100-1736-10</v>
          </cell>
        </row>
        <row r="2073">
          <cell r="A2073" t="str">
            <v>100-1740-10</v>
          </cell>
        </row>
        <row r="2074">
          <cell r="A2074" t="str">
            <v>100-1741-10</v>
          </cell>
        </row>
        <row r="2075">
          <cell r="A2075" t="str">
            <v>100-1742-10</v>
          </cell>
        </row>
        <row r="2076">
          <cell r="A2076" t="str">
            <v>100-1744-10</v>
          </cell>
        </row>
        <row r="2077">
          <cell r="A2077" t="str">
            <v>100-1745-10</v>
          </cell>
        </row>
        <row r="2078">
          <cell r="A2078" t="str">
            <v>100-1746-10</v>
          </cell>
        </row>
        <row r="2079">
          <cell r="A2079" t="str">
            <v>100-1747-10</v>
          </cell>
        </row>
        <row r="2080">
          <cell r="A2080" t="str">
            <v>100-1750-10</v>
          </cell>
        </row>
        <row r="2081">
          <cell r="A2081" t="str">
            <v>100-1755-10</v>
          </cell>
        </row>
        <row r="2082">
          <cell r="A2082" t="str">
            <v>100-1760-10</v>
          </cell>
        </row>
        <row r="2083">
          <cell r="A2083" t="str">
            <v>100-1765-10</v>
          </cell>
        </row>
        <row r="2084">
          <cell r="A2084" t="str">
            <v>100-1770-10</v>
          </cell>
        </row>
        <row r="2085">
          <cell r="A2085" t="str">
            <v>100-1771-10</v>
          </cell>
        </row>
        <row r="2086">
          <cell r="A2086" t="str">
            <v>100-1775-10</v>
          </cell>
        </row>
        <row r="2087">
          <cell r="A2087" t="str">
            <v>100-1780-10</v>
          </cell>
        </row>
        <row r="2088">
          <cell r="A2088" t="str">
            <v>100-1785-10</v>
          </cell>
        </row>
        <row r="2089">
          <cell r="A2089" t="str">
            <v>100-1786-10</v>
          </cell>
        </row>
        <row r="2090">
          <cell r="A2090" t="str">
            <v>100-1787-10</v>
          </cell>
        </row>
        <row r="2091">
          <cell r="A2091" t="str">
            <v>100-1788-10</v>
          </cell>
        </row>
        <row r="2092">
          <cell r="A2092" t="str">
            <v>100-1790-10</v>
          </cell>
        </row>
        <row r="2093">
          <cell r="A2093" t="str">
            <v>100-1791-10</v>
          </cell>
        </row>
        <row r="2094">
          <cell r="A2094" t="str">
            <v>100-1792-10</v>
          </cell>
        </row>
        <row r="2095">
          <cell r="A2095" t="str">
            <v>100-1793-10</v>
          </cell>
        </row>
        <row r="2096">
          <cell r="A2096" t="str">
            <v>100-1794-10</v>
          </cell>
        </row>
        <row r="2097">
          <cell r="A2097" t="str">
            <v>100-1795-10</v>
          </cell>
        </row>
        <row r="2098">
          <cell r="A2098" t="str">
            <v>100-1800-10</v>
          </cell>
        </row>
        <row r="2099">
          <cell r="A2099" t="str">
            <v>100-2000-10</v>
          </cell>
        </row>
        <row r="2100">
          <cell r="A2100" t="str">
            <v>100-2001-10</v>
          </cell>
        </row>
        <row r="2101">
          <cell r="A2101" t="str">
            <v>100-2005-10</v>
          </cell>
        </row>
        <row r="2102">
          <cell r="A2102" t="str">
            <v>100-2010-10</v>
          </cell>
        </row>
        <row r="2103">
          <cell r="A2103" t="str">
            <v>100-2020-10</v>
          </cell>
        </row>
        <row r="2104">
          <cell r="A2104" t="str">
            <v>100-2029-10</v>
          </cell>
        </row>
        <row r="2105">
          <cell r="A2105" t="str">
            <v>100-2030-10</v>
          </cell>
        </row>
        <row r="2106">
          <cell r="A2106" t="str">
            <v>100-2031-10</v>
          </cell>
        </row>
        <row r="2107">
          <cell r="A2107" t="str">
            <v>100-2032-10</v>
          </cell>
        </row>
        <row r="2108">
          <cell r="A2108" t="str">
            <v>100-2033-10</v>
          </cell>
        </row>
        <row r="2109">
          <cell r="A2109" t="str">
            <v>100-2034-10</v>
          </cell>
        </row>
        <row r="2110">
          <cell r="A2110" t="str">
            <v>100-2035-10</v>
          </cell>
        </row>
        <row r="2111">
          <cell r="A2111" t="str">
            <v>100-2036-10</v>
          </cell>
        </row>
        <row r="2112">
          <cell r="A2112" t="str">
            <v>100-2037-10</v>
          </cell>
        </row>
        <row r="2113">
          <cell r="A2113" t="str">
            <v>100-2040-10</v>
          </cell>
        </row>
        <row r="2114">
          <cell r="A2114" t="str">
            <v>100-2041-10</v>
          </cell>
        </row>
        <row r="2115">
          <cell r="A2115" t="str">
            <v>100-2042-10</v>
          </cell>
        </row>
        <row r="2116">
          <cell r="A2116" t="str">
            <v>100-2043-10</v>
          </cell>
        </row>
        <row r="2117">
          <cell r="A2117" t="str">
            <v>100-2044-10</v>
          </cell>
        </row>
        <row r="2118">
          <cell r="A2118" t="str">
            <v>100-2045-10</v>
          </cell>
        </row>
        <row r="2119">
          <cell r="A2119" t="str">
            <v>100-2046-10</v>
          </cell>
        </row>
        <row r="2120">
          <cell r="A2120" t="str">
            <v>100-2050-10</v>
          </cell>
        </row>
        <row r="2121">
          <cell r="A2121" t="str">
            <v>100-2051-10</v>
          </cell>
        </row>
        <row r="2122">
          <cell r="A2122" t="str">
            <v>100-2052-10</v>
          </cell>
        </row>
        <row r="2123">
          <cell r="A2123" t="str">
            <v>100-2053-10</v>
          </cell>
        </row>
        <row r="2124">
          <cell r="A2124" t="str">
            <v>100-2054-10</v>
          </cell>
        </row>
        <row r="2125">
          <cell r="A2125" t="str">
            <v>100-2055-10</v>
          </cell>
        </row>
        <row r="2126">
          <cell r="A2126" t="str">
            <v>100-2056-10</v>
          </cell>
        </row>
        <row r="2127">
          <cell r="A2127" t="str">
            <v>100-2060-10</v>
          </cell>
        </row>
        <row r="2128">
          <cell r="A2128" t="str">
            <v>100-2070-10</v>
          </cell>
        </row>
        <row r="2129">
          <cell r="A2129" t="str">
            <v>100-2071-10</v>
          </cell>
        </row>
        <row r="2130">
          <cell r="A2130" t="str">
            <v>100-2080-10</v>
          </cell>
        </row>
        <row r="2131">
          <cell r="A2131" t="str">
            <v>100-2090-10</v>
          </cell>
        </row>
        <row r="2132">
          <cell r="A2132" t="str">
            <v>100-2100-10</v>
          </cell>
        </row>
        <row r="2133">
          <cell r="A2133" t="str">
            <v>100-2105-10</v>
          </cell>
        </row>
        <row r="2134">
          <cell r="A2134" t="str">
            <v>100-2106-10</v>
          </cell>
        </row>
        <row r="2135">
          <cell r="A2135" t="str">
            <v>100-2107-10</v>
          </cell>
        </row>
        <row r="2136">
          <cell r="A2136" t="str">
            <v>100-2108-10</v>
          </cell>
        </row>
        <row r="2137">
          <cell r="A2137" t="str">
            <v>100-2109-10</v>
          </cell>
        </row>
        <row r="2138">
          <cell r="A2138" t="str">
            <v>100-2110-10</v>
          </cell>
        </row>
        <row r="2139">
          <cell r="A2139" t="str">
            <v>100-2111-10</v>
          </cell>
        </row>
        <row r="2140">
          <cell r="A2140" t="str">
            <v>100-2112-10</v>
          </cell>
        </row>
        <row r="2141">
          <cell r="A2141" t="str">
            <v>100-2114-10</v>
          </cell>
        </row>
        <row r="2142">
          <cell r="A2142" t="str">
            <v>100-2115-10</v>
          </cell>
        </row>
        <row r="2143">
          <cell r="A2143" t="str">
            <v>100-2116-10</v>
          </cell>
        </row>
        <row r="2144">
          <cell r="A2144" t="str">
            <v>100-2117-10</v>
          </cell>
        </row>
        <row r="2145">
          <cell r="A2145" t="str">
            <v>100-2118-10</v>
          </cell>
        </row>
        <row r="2146">
          <cell r="A2146" t="str">
            <v>100-2120-10</v>
          </cell>
        </row>
        <row r="2147">
          <cell r="A2147" t="str">
            <v>100-2125-10</v>
          </cell>
        </row>
        <row r="2148">
          <cell r="A2148" t="str">
            <v>100-2130-10</v>
          </cell>
        </row>
        <row r="2149">
          <cell r="A2149" t="str">
            <v>100-2140-10</v>
          </cell>
        </row>
        <row r="2150">
          <cell r="A2150" t="str">
            <v>100-2150-10</v>
          </cell>
        </row>
        <row r="2151">
          <cell r="A2151" t="str">
            <v>100-2160-10</v>
          </cell>
        </row>
        <row r="2152">
          <cell r="A2152" t="str">
            <v>100-2170-10</v>
          </cell>
        </row>
        <row r="2153">
          <cell r="A2153" t="str">
            <v>100-2175-10</v>
          </cell>
        </row>
        <row r="2154">
          <cell r="A2154" t="str">
            <v>100-2180-10</v>
          </cell>
        </row>
        <row r="2155">
          <cell r="A2155" t="str">
            <v>100-2185-10</v>
          </cell>
        </row>
        <row r="2156">
          <cell r="A2156" t="str">
            <v>100-2190-10</v>
          </cell>
        </row>
        <row r="2157">
          <cell r="A2157" t="str">
            <v>100-2195-10</v>
          </cell>
        </row>
        <row r="2158">
          <cell r="A2158" t="str">
            <v>100-2200-10</v>
          </cell>
        </row>
        <row r="2159">
          <cell r="A2159" t="str">
            <v>100-2210-10</v>
          </cell>
        </row>
        <row r="2160">
          <cell r="A2160" t="str">
            <v>100-2220-10</v>
          </cell>
        </row>
        <row r="2161">
          <cell r="A2161" t="str">
            <v>100-2225-10</v>
          </cell>
        </row>
        <row r="2162">
          <cell r="A2162" t="str">
            <v>100-2227-10</v>
          </cell>
        </row>
        <row r="2163">
          <cell r="A2163" t="str">
            <v>100-2230-10</v>
          </cell>
        </row>
        <row r="2164">
          <cell r="A2164" t="str">
            <v>100-2231-10</v>
          </cell>
        </row>
        <row r="2165">
          <cell r="A2165" t="str">
            <v>100-2239-10</v>
          </cell>
        </row>
        <row r="2166">
          <cell r="A2166" t="str">
            <v>100-2240-10</v>
          </cell>
        </row>
        <row r="2167">
          <cell r="A2167" t="str">
            <v>100-2245-10</v>
          </cell>
        </row>
        <row r="2168">
          <cell r="A2168" t="str">
            <v>100-2246-10</v>
          </cell>
        </row>
        <row r="2169">
          <cell r="A2169" t="str">
            <v>100-2250-10</v>
          </cell>
        </row>
        <row r="2170">
          <cell r="A2170" t="str">
            <v>100-2260-10</v>
          </cell>
        </row>
        <row r="2171">
          <cell r="A2171" t="str">
            <v>100-2270-10</v>
          </cell>
        </row>
        <row r="2172">
          <cell r="A2172" t="str">
            <v>100-2280-10</v>
          </cell>
        </row>
        <row r="2173">
          <cell r="A2173" t="str">
            <v>100-2290-10</v>
          </cell>
        </row>
        <row r="2174">
          <cell r="A2174" t="str">
            <v>100-2300-10</v>
          </cell>
        </row>
        <row r="2175">
          <cell r="A2175" t="str">
            <v>100-2310-10</v>
          </cell>
        </row>
        <row r="2176">
          <cell r="A2176" t="str">
            <v>100-2315-10</v>
          </cell>
        </row>
        <row r="2177">
          <cell r="A2177" t="str">
            <v>100-2316-10</v>
          </cell>
        </row>
        <row r="2178">
          <cell r="A2178" t="str">
            <v>100-2317-10</v>
          </cell>
        </row>
        <row r="2179">
          <cell r="A2179" t="str">
            <v>100-2320-10</v>
          </cell>
        </row>
        <row r="2180">
          <cell r="A2180" t="str">
            <v>100-2328-10</v>
          </cell>
        </row>
        <row r="2181">
          <cell r="A2181" t="str">
            <v>100-2340-10</v>
          </cell>
        </row>
        <row r="2182">
          <cell r="A2182" t="str">
            <v>100-2345-10</v>
          </cell>
        </row>
        <row r="2183">
          <cell r="A2183" t="str">
            <v>100-2350-10</v>
          </cell>
        </row>
        <row r="2184">
          <cell r="A2184" t="str">
            <v>100-2405-10</v>
          </cell>
        </row>
        <row r="2185">
          <cell r="A2185" t="str">
            <v>100-2425-10</v>
          </cell>
        </row>
        <row r="2186">
          <cell r="A2186" t="str">
            <v>100-2435-10</v>
          </cell>
        </row>
        <row r="2187">
          <cell r="A2187" t="str">
            <v>100-2525-10</v>
          </cell>
        </row>
        <row r="2188">
          <cell r="A2188" t="str">
            <v>100-2530-10</v>
          </cell>
        </row>
        <row r="2189">
          <cell r="A2189" t="str">
            <v>100-3000-10</v>
          </cell>
        </row>
        <row r="2190">
          <cell r="A2190" t="str">
            <v>100-3005-10</v>
          </cell>
        </row>
        <row r="2191">
          <cell r="A2191" t="str">
            <v>100-3008-10</v>
          </cell>
        </row>
        <row r="2192">
          <cell r="A2192" t="str">
            <v>100-3010-10</v>
          </cell>
        </row>
        <row r="2193">
          <cell r="A2193" t="str">
            <v>100-3022-10</v>
          </cell>
        </row>
        <row r="2194">
          <cell r="A2194" t="str">
            <v>100-3026-10</v>
          </cell>
        </row>
        <row r="2195">
          <cell r="A2195" t="str">
            <v>100-3030-10</v>
          </cell>
        </row>
        <row r="2196">
          <cell r="A2196" t="str">
            <v>100-3040-10</v>
          </cell>
        </row>
        <row r="2197">
          <cell r="A2197" t="str">
            <v>100-3100-10</v>
          </cell>
        </row>
        <row r="2198">
          <cell r="A2198" t="str">
            <v>100-3200-10</v>
          </cell>
        </row>
        <row r="2199">
          <cell r="A2199" t="str">
            <v>100-3300-10</v>
          </cell>
        </row>
        <row r="2200">
          <cell r="A2200" t="str">
            <v>100-3400-10</v>
          </cell>
        </row>
        <row r="2201">
          <cell r="A2201" t="str">
            <v>100-3500-10</v>
          </cell>
        </row>
        <row r="2202">
          <cell r="A2202" t="str">
            <v>100-3600-10</v>
          </cell>
        </row>
        <row r="2203">
          <cell r="A2203" t="str">
            <v>100-3700-10</v>
          </cell>
        </row>
        <row r="2204">
          <cell r="A2204" t="str">
            <v>100-3850-10</v>
          </cell>
        </row>
        <row r="2205">
          <cell r="A2205" t="str">
            <v>100-3900-10</v>
          </cell>
        </row>
        <row r="2206">
          <cell r="A2206" t="str">
            <v>100-3950-10</v>
          </cell>
        </row>
        <row r="2207">
          <cell r="A2207" t="str">
            <v>100-9999-10</v>
          </cell>
        </row>
        <row r="2208">
          <cell r="A2208" t="str">
            <v>210-2051-10</v>
          </cell>
        </row>
        <row r="2209">
          <cell r="A2209" t="str">
            <v>210-4000-10</v>
          </cell>
        </row>
        <row r="2210">
          <cell r="A2210" t="str">
            <v>210-4002-10</v>
          </cell>
        </row>
        <row r="2211">
          <cell r="A2211" t="str">
            <v>210-4010-10</v>
          </cell>
        </row>
        <row r="2212">
          <cell r="A2212" t="str">
            <v>210-4015-10</v>
          </cell>
        </row>
        <row r="2213">
          <cell r="A2213" t="str">
            <v>210-4020-10</v>
          </cell>
        </row>
        <row r="2214">
          <cell r="A2214" t="str">
            <v>210-4100-10</v>
          </cell>
        </row>
        <row r="2215">
          <cell r="A2215" t="str">
            <v>210-4102-10</v>
          </cell>
        </row>
        <row r="2216">
          <cell r="A2216" t="str">
            <v>210-4200-10</v>
          </cell>
        </row>
        <row r="2217">
          <cell r="A2217" t="str">
            <v>210-4202-10</v>
          </cell>
        </row>
        <row r="2218">
          <cell r="A2218" t="str">
            <v>210-4300-10</v>
          </cell>
        </row>
        <row r="2219">
          <cell r="A2219" t="str">
            <v>210-4301-10</v>
          </cell>
        </row>
        <row r="2220">
          <cell r="A2220" t="str">
            <v>210-4302-10</v>
          </cell>
        </row>
        <row r="2221">
          <cell r="A2221" t="str">
            <v>210-4310-10</v>
          </cell>
        </row>
        <row r="2222">
          <cell r="A2222" t="str">
            <v>210-4320-10</v>
          </cell>
        </row>
        <row r="2223">
          <cell r="A2223" t="str">
            <v>210-4350-10</v>
          </cell>
        </row>
        <row r="2224">
          <cell r="A2224" t="str">
            <v>210-4400-10</v>
          </cell>
        </row>
        <row r="2225">
          <cell r="A2225" t="str">
            <v>210-4410-10</v>
          </cell>
        </row>
        <row r="2226">
          <cell r="A2226" t="str">
            <v>210-4420-10</v>
          </cell>
        </row>
        <row r="2227">
          <cell r="A2227" t="str">
            <v>210-4450-10</v>
          </cell>
        </row>
        <row r="2228">
          <cell r="A2228" t="str">
            <v>210-4460-10</v>
          </cell>
        </row>
        <row r="2229">
          <cell r="A2229" t="str">
            <v>210-4465-10</v>
          </cell>
        </row>
        <row r="2230">
          <cell r="A2230" t="str">
            <v>210-4500-10</v>
          </cell>
        </row>
        <row r="2231">
          <cell r="A2231" t="str">
            <v>210-4505-10</v>
          </cell>
        </row>
        <row r="2232">
          <cell r="A2232" t="str">
            <v>210-4510-10</v>
          </cell>
        </row>
        <row r="2233">
          <cell r="A2233" t="str">
            <v>210-4515-10</v>
          </cell>
        </row>
        <row r="2234">
          <cell r="A2234" t="str">
            <v>210-4520-10</v>
          </cell>
        </row>
        <row r="2235">
          <cell r="A2235" t="str">
            <v>210-4540-10</v>
          </cell>
        </row>
        <row r="2236">
          <cell r="A2236" t="str">
            <v>210-4550-10</v>
          </cell>
        </row>
        <row r="2237">
          <cell r="A2237" t="str">
            <v>210-4560-10</v>
          </cell>
        </row>
        <row r="2238">
          <cell r="A2238" t="str">
            <v>210-4570-10</v>
          </cell>
        </row>
        <row r="2239">
          <cell r="A2239" t="str">
            <v>210-4575-10</v>
          </cell>
        </row>
        <row r="2240">
          <cell r="A2240" t="str">
            <v>210-4580-10</v>
          </cell>
        </row>
        <row r="2241">
          <cell r="A2241" t="str">
            <v>210-4585-10</v>
          </cell>
        </row>
        <row r="2242">
          <cell r="A2242" t="str">
            <v>210-4590-10</v>
          </cell>
        </row>
        <row r="2243">
          <cell r="A2243" t="str">
            <v>210-4600-10</v>
          </cell>
        </row>
        <row r="2244">
          <cell r="A2244" t="str">
            <v>210-4602-10</v>
          </cell>
        </row>
        <row r="2245">
          <cell r="A2245" t="str">
            <v>210-4610-10</v>
          </cell>
        </row>
        <row r="2246">
          <cell r="A2246" t="str">
            <v>210-4620-10</v>
          </cell>
        </row>
        <row r="2247">
          <cell r="A2247" t="str">
            <v>210-4625-10</v>
          </cell>
        </row>
        <row r="2248">
          <cell r="A2248" t="str">
            <v>210-4630-10</v>
          </cell>
        </row>
        <row r="2249">
          <cell r="A2249" t="str">
            <v>210-4640-10</v>
          </cell>
        </row>
        <row r="2250">
          <cell r="A2250" t="str">
            <v>210-4645-10</v>
          </cell>
        </row>
        <row r="2251">
          <cell r="A2251" t="str">
            <v>210-4650-10</v>
          </cell>
        </row>
        <row r="2252">
          <cell r="A2252" t="str">
            <v>210-4655-10</v>
          </cell>
        </row>
        <row r="2253">
          <cell r="A2253" t="str">
            <v>210-4700-10</v>
          </cell>
        </row>
        <row r="2254">
          <cell r="A2254" t="str">
            <v>210-4701-10</v>
          </cell>
        </row>
        <row r="2255">
          <cell r="A2255" t="str">
            <v>210-4702-10</v>
          </cell>
        </row>
        <row r="2256">
          <cell r="A2256" t="str">
            <v>210-4715-10</v>
          </cell>
        </row>
        <row r="2257">
          <cell r="A2257" t="str">
            <v>210-4740-10</v>
          </cell>
        </row>
        <row r="2258">
          <cell r="A2258" t="str">
            <v>210-4800-10</v>
          </cell>
        </row>
        <row r="2259">
          <cell r="A2259" t="str">
            <v>210-4810-10</v>
          </cell>
        </row>
        <row r="2260">
          <cell r="A2260" t="str">
            <v>210-5000-10</v>
          </cell>
        </row>
        <row r="2261">
          <cell r="A2261" t="str">
            <v>210-5001-10</v>
          </cell>
        </row>
        <row r="2262">
          <cell r="A2262" t="str">
            <v>210-5002-10</v>
          </cell>
        </row>
        <row r="2263">
          <cell r="A2263" t="str">
            <v>210-5003-10</v>
          </cell>
        </row>
        <row r="2264">
          <cell r="A2264" t="str">
            <v>210-5100-10</v>
          </cell>
        </row>
        <row r="2265">
          <cell r="A2265" t="str">
            <v>210-5200-10</v>
          </cell>
        </row>
        <row r="2266">
          <cell r="A2266" t="str">
            <v>210-5210-10</v>
          </cell>
        </row>
        <row r="2267">
          <cell r="A2267" t="str">
            <v>210-5300-10</v>
          </cell>
        </row>
        <row r="2268">
          <cell r="A2268" t="str">
            <v>210-5400-10</v>
          </cell>
        </row>
        <row r="2269">
          <cell r="A2269" t="str">
            <v>210-5500-10</v>
          </cell>
        </row>
        <row r="2270">
          <cell r="A2270" t="str">
            <v>210-5550-10</v>
          </cell>
        </row>
        <row r="2271">
          <cell r="A2271" t="str">
            <v>210-5560-10</v>
          </cell>
        </row>
        <row r="2272">
          <cell r="A2272" t="str">
            <v>210-6150-10</v>
          </cell>
        </row>
        <row r="2273">
          <cell r="A2273" t="str">
            <v>210-6235-10</v>
          </cell>
        </row>
        <row r="2274">
          <cell r="A2274" t="str">
            <v>210-6356-10</v>
          </cell>
        </row>
        <row r="2275">
          <cell r="A2275" t="str">
            <v>210-6505-10</v>
          </cell>
        </row>
        <row r="2276">
          <cell r="A2276" t="str">
            <v>210-6640-10</v>
          </cell>
        </row>
        <row r="2277">
          <cell r="A2277" t="str">
            <v>210-6705-10</v>
          </cell>
        </row>
        <row r="2278">
          <cell r="A2278" t="str">
            <v>210-6725-10</v>
          </cell>
        </row>
        <row r="2279">
          <cell r="A2279" t="str">
            <v>210-6733-10</v>
          </cell>
        </row>
        <row r="2280">
          <cell r="A2280" t="str">
            <v>210-6780-10</v>
          </cell>
        </row>
        <row r="2281">
          <cell r="A2281" t="str">
            <v>210-6803-10</v>
          </cell>
        </row>
        <row r="2282">
          <cell r="A2282" t="str">
            <v>210-6804-10</v>
          </cell>
        </row>
        <row r="2283">
          <cell r="A2283" t="str">
            <v>210-6830-10</v>
          </cell>
        </row>
        <row r="2284">
          <cell r="A2284" t="str">
            <v>210-8170-10</v>
          </cell>
        </row>
        <row r="2285">
          <cell r="A2285" t="str">
            <v>210-8180-10</v>
          </cell>
        </row>
        <row r="2286">
          <cell r="A2286" t="str">
            <v>210-8190-10</v>
          </cell>
        </row>
        <row r="2287">
          <cell r="A2287" t="str">
            <v>210-8200-10</v>
          </cell>
        </row>
        <row r="2288">
          <cell r="A2288" t="str">
            <v>210-8250-10</v>
          </cell>
        </row>
        <row r="2289">
          <cell r="A2289" t="str">
            <v>210-8300-10</v>
          </cell>
        </row>
        <row r="2290">
          <cell r="A2290" t="str">
            <v>210-8400-10</v>
          </cell>
        </row>
        <row r="2291">
          <cell r="A2291" t="str">
            <v>210-8410-10</v>
          </cell>
        </row>
        <row r="2292">
          <cell r="A2292" t="str">
            <v>210-8420-10</v>
          </cell>
        </row>
        <row r="2293">
          <cell r="A2293" t="str">
            <v>210-8430-10</v>
          </cell>
        </row>
        <row r="2294">
          <cell r="A2294" t="str">
            <v>210-8440-10</v>
          </cell>
        </row>
        <row r="2295">
          <cell r="A2295" t="str">
            <v>210-8450-10</v>
          </cell>
        </row>
        <row r="2296">
          <cell r="A2296" t="str">
            <v>210-8500-10</v>
          </cell>
        </row>
        <row r="2297">
          <cell r="A2297" t="str">
            <v>210-8600-10</v>
          </cell>
        </row>
        <row r="2298">
          <cell r="A2298" t="str">
            <v>210-8650-10</v>
          </cell>
        </row>
        <row r="2299">
          <cell r="A2299" t="str">
            <v>210-9000-10</v>
          </cell>
        </row>
        <row r="2300">
          <cell r="A2300" t="str">
            <v>210-9050-10</v>
          </cell>
        </row>
        <row r="2301">
          <cell r="A2301" t="str">
            <v>210-9100-10</v>
          </cell>
        </row>
        <row r="2302">
          <cell r="A2302" t="str">
            <v>210-9250-10</v>
          </cell>
        </row>
        <row r="2303">
          <cell r="A2303" t="str">
            <v>210-9400-10</v>
          </cell>
        </row>
        <row r="2304">
          <cell r="A2304" t="str">
            <v>210-9450-10</v>
          </cell>
        </row>
        <row r="2305">
          <cell r="A2305" t="str">
            <v>210-9500-10</v>
          </cell>
        </row>
        <row r="2306">
          <cell r="A2306" t="str">
            <v>210-9600-10</v>
          </cell>
        </row>
        <row r="2307">
          <cell r="A2307" t="str">
            <v>210-9650-10</v>
          </cell>
        </row>
        <row r="2308">
          <cell r="A2308" t="str">
            <v>210-9700-10</v>
          </cell>
        </row>
        <row r="2309">
          <cell r="A2309" t="str">
            <v>211-4000-10</v>
          </cell>
        </row>
        <row r="2310">
          <cell r="A2310" t="str">
            <v>211-4010-10</v>
          </cell>
        </row>
        <row r="2311">
          <cell r="A2311" t="str">
            <v>211-4015-10</v>
          </cell>
        </row>
        <row r="2312">
          <cell r="A2312" t="str">
            <v>211-4020-10</v>
          </cell>
        </row>
        <row r="2313">
          <cell r="A2313" t="str">
            <v>211-4100-10</v>
          </cell>
        </row>
        <row r="2314">
          <cell r="A2314" t="str">
            <v>211-4200-10</v>
          </cell>
        </row>
        <row r="2315">
          <cell r="A2315" t="str">
            <v>211-4300-10</v>
          </cell>
        </row>
        <row r="2316">
          <cell r="A2316" t="str">
            <v>211-4310-10</v>
          </cell>
        </row>
        <row r="2317">
          <cell r="A2317" t="str">
            <v>211-4400-10</v>
          </cell>
        </row>
        <row r="2318">
          <cell r="A2318" t="str">
            <v>212-4000-10</v>
          </cell>
        </row>
        <row r="2319">
          <cell r="A2319" t="str">
            <v>212-4010-10</v>
          </cell>
        </row>
        <row r="2320">
          <cell r="A2320" t="str">
            <v>212-4015-10</v>
          </cell>
        </row>
        <row r="2321">
          <cell r="A2321" t="str">
            <v>212-4020-10</v>
          </cell>
        </row>
        <row r="2322">
          <cell r="A2322" t="str">
            <v>212-4100-10</v>
          </cell>
        </row>
        <row r="2323">
          <cell r="A2323" t="str">
            <v>212-4200-10</v>
          </cell>
        </row>
        <row r="2324">
          <cell r="A2324" t="str">
            <v>212-4300-10</v>
          </cell>
        </row>
        <row r="2325">
          <cell r="A2325" t="str">
            <v>212-4310-10</v>
          </cell>
        </row>
        <row r="2326">
          <cell r="A2326" t="str">
            <v>212-4400-10</v>
          </cell>
        </row>
        <row r="2327">
          <cell r="A2327" t="str">
            <v>213-4000-10</v>
          </cell>
        </row>
        <row r="2328">
          <cell r="A2328" t="str">
            <v>213-4010-10</v>
          </cell>
        </row>
        <row r="2329">
          <cell r="A2329" t="str">
            <v>213-4015-10</v>
          </cell>
        </row>
        <row r="2330">
          <cell r="A2330" t="str">
            <v>213-4020-10</v>
          </cell>
        </row>
        <row r="2331">
          <cell r="A2331" t="str">
            <v>213-4100-10</v>
          </cell>
        </row>
        <row r="2332">
          <cell r="A2332" t="str">
            <v>213-4200-10</v>
          </cell>
        </row>
        <row r="2333">
          <cell r="A2333" t="str">
            <v>213-4300-10</v>
          </cell>
        </row>
        <row r="2334">
          <cell r="A2334" t="str">
            <v>213-4310-10</v>
          </cell>
        </row>
        <row r="2335">
          <cell r="A2335" t="str">
            <v>213-4400-10</v>
          </cell>
        </row>
        <row r="2336">
          <cell r="A2336" t="str">
            <v>220-6000-10</v>
          </cell>
        </row>
        <row r="2337">
          <cell r="A2337" t="str">
            <v>220-6640-10</v>
          </cell>
        </row>
        <row r="2338">
          <cell r="A2338" t="str">
            <v>230-4000-10</v>
          </cell>
        </row>
        <row r="2339">
          <cell r="A2339" t="str">
            <v>230-4010-10</v>
          </cell>
        </row>
        <row r="2340">
          <cell r="A2340" t="str">
            <v>230-4015-10</v>
          </cell>
        </row>
        <row r="2341">
          <cell r="A2341" t="str">
            <v>230-4020-10</v>
          </cell>
        </row>
        <row r="2342">
          <cell r="A2342" t="str">
            <v>230-4100-10</v>
          </cell>
        </row>
        <row r="2343">
          <cell r="A2343" t="str">
            <v>230-4200-10</v>
          </cell>
        </row>
        <row r="2344">
          <cell r="A2344" t="str">
            <v>230-4300-10</v>
          </cell>
        </row>
        <row r="2345">
          <cell r="A2345" t="str">
            <v>230-4310-10</v>
          </cell>
        </row>
        <row r="2346">
          <cell r="A2346" t="str">
            <v>230-4400-10</v>
          </cell>
        </row>
        <row r="2347">
          <cell r="A2347" t="str">
            <v>230-4401-10</v>
          </cell>
        </row>
        <row r="2348">
          <cell r="A2348" t="str">
            <v>230-6640-10</v>
          </cell>
        </row>
        <row r="2349">
          <cell r="A2349" t="str">
            <v>230-6780-10</v>
          </cell>
        </row>
        <row r="2350">
          <cell r="A2350" t="str">
            <v>231-4000-10</v>
          </cell>
        </row>
        <row r="2351">
          <cell r="A2351" t="str">
            <v>231-4010-10</v>
          </cell>
        </row>
        <row r="2352">
          <cell r="A2352" t="str">
            <v>231-4015-10</v>
          </cell>
        </row>
        <row r="2353">
          <cell r="A2353" t="str">
            <v>231-4020-10</v>
          </cell>
        </row>
        <row r="2354">
          <cell r="A2354" t="str">
            <v>231-4100-10</v>
          </cell>
        </row>
        <row r="2355">
          <cell r="A2355" t="str">
            <v>231-4200-10</v>
          </cell>
        </row>
        <row r="2356">
          <cell r="A2356" t="str">
            <v>231-4300-10</v>
          </cell>
        </row>
        <row r="2357">
          <cell r="A2357" t="str">
            <v>231-4310-10</v>
          </cell>
        </row>
        <row r="2358">
          <cell r="A2358" t="str">
            <v>231-4400-10</v>
          </cell>
        </row>
        <row r="2359">
          <cell r="A2359" t="str">
            <v>232-4000-10</v>
          </cell>
        </row>
        <row r="2360">
          <cell r="A2360" t="str">
            <v>232-4010-10</v>
          </cell>
        </row>
        <row r="2361">
          <cell r="A2361" t="str">
            <v>232-4015-10</v>
          </cell>
        </row>
        <row r="2362">
          <cell r="A2362" t="str">
            <v>232-4020-10</v>
          </cell>
        </row>
        <row r="2363">
          <cell r="A2363" t="str">
            <v>232-4100-10</v>
          </cell>
        </row>
        <row r="2364">
          <cell r="A2364" t="str">
            <v>232-4200-10</v>
          </cell>
        </row>
        <row r="2365">
          <cell r="A2365" t="str">
            <v>232-4300-10</v>
          </cell>
        </row>
        <row r="2366">
          <cell r="A2366" t="str">
            <v>232-4310-10</v>
          </cell>
        </row>
        <row r="2367">
          <cell r="A2367" t="str">
            <v>232-4400-10</v>
          </cell>
        </row>
        <row r="2368">
          <cell r="A2368" t="str">
            <v>233-4000-10</v>
          </cell>
        </row>
        <row r="2369">
          <cell r="A2369" t="str">
            <v>233-4010-10</v>
          </cell>
        </row>
        <row r="2370">
          <cell r="A2370" t="str">
            <v>233-4015-10</v>
          </cell>
        </row>
        <row r="2371">
          <cell r="A2371" t="str">
            <v>233-4020-10</v>
          </cell>
        </row>
        <row r="2372">
          <cell r="A2372" t="str">
            <v>233-4100-10</v>
          </cell>
        </row>
        <row r="2373">
          <cell r="A2373" t="str">
            <v>233-4200-10</v>
          </cell>
        </row>
        <row r="2374">
          <cell r="A2374" t="str">
            <v>233-4300-10</v>
          </cell>
        </row>
        <row r="2375">
          <cell r="A2375" t="str">
            <v>233-4400-10</v>
          </cell>
        </row>
        <row r="2376">
          <cell r="A2376" t="str">
            <v>234-4000-10</v>
          </cell>
        </row>
        <row r="2377">
          <cell r="A2377" t="str">
            <v>234-4010-10</v>
          </cell>
        </row>
        <row r="2378">
          <cell r="A2378" t="str">
            <v>234-4020-10</v>
          </cell>
        </row>
        <row r="2379">
          <cell r="A2379" t="str">
            <v>234-4015-10</v>
          </cell>
        </row>
        <row r="2380">
          <cell r="A2380" t="str">
            <v>234-4100-10</v>
          </cell>
        </row>
        <row r="2381">
          <cell r="A2381" t="str">
            <v>234-4200-10</v>
          </cell>
        </row>
        <row r="2382">
          <cell r="A2382" t="str">
            <v>234-4300-10</v>
          </cell>
        </row>
        <row r="2383">
          <cell r="A2383" t="str">
            <v>235-4000-10</v>
          </cell>
        </row>
        <row r="2384">
          <cell r="A2384" t="str">
            <v>235-4001-10</v>
          </cell>
        </row>
        <row r="2385">
          <cell r="A2385" t="str">
            <v>235-4002-10</v>
          </cell>
        </row>
        <row r="2386">
          <cell r="A2386" t="str">
            <v>235-4010-10</v>
          </cell>
        </row>
        <row r="2387">
          <cell r="A2387" t="str">
            <v>235-4015-10</v>
          </cell>
        </row>
        <row r="2388">
          <cell r="A2388" t="str">
            <v>235-4016-10</v>
          </cell>
        </row>
        <row r="2389">
          <cell r="A2389" t="str">
            <v>235-4017-10</v>
          </cell>
        </row>
        <row r="2390">
          <cell r="A2390" t="str">
            <v>235-4018-10</v>
          </cell>
        </row>
        <row r="2391">
          <cell r="A2391" t="str">
            <v>235-4019-10</v>
          </cell>
        </row>
        <row r="2392">
          <cell r="A2392" t="str">
            <v>235-4020-10</v>
          </cell>
        </row>
        <row r="2393">
          <cell r="A2393" t="str">
            <v>235-4100-10</v>
          </cell>
        </row>
        <row r="2394">
          <cell r="A2394" t="str">
            <v>235-4102-10</v>
          </cell>
        </row>
        <row r="2395">
          <cell r="A2395" t="str">
            <v>235-4110-10</v>
          </cell>
        </row>
        <row r="2396">
          <cell r="A2396" t="str">
            <v>235-4195-10</v>
          </cell>
        </row>
        <row r="2397">
          <cell r="A2397" t="str">
            <v>235-4200-10</v>
          </cell>
        </row>
        <row r="2398">
          <cell r="A2398" t="str">
            <v>235-4202-10</v>
          </cell>
        </row>
        <row r="2399">
          <cell r="A2399" t="str">
            <v>235-4300-10</v>
          </cell>
        </row>
        <row r="2400">
          <cell r="A2400" t="str">
            <v>235-4301-10</v>
          </cell>
        </row>
        <row r="2401">
          <cell r="A2401" t="str">
            <v>235-4302-10</v>
          </cell>
        </row>
        <row r="2402">
          <cell r="A2402" t="str">
            <v>235-4310-10</v>
          </cell>
        </row>
        <row r="2403">
          <cell r="A2403" t="str">
            <v>235-4320-10</v>
          </cell>
        </row>
        <row r="2404">
          <cell r="A2404" t="str">
            <v>235-4350-10</v>
          </cell>
        </row>
        <row r="2405">
          <cell r="A2405" t="str">
            <v>235-4400-10</v>
          </cell>
        </row>
        <row r="2406">
          <cell r="A2406" t="str">
            <v>235-4410-10</v>
          </cell>
        </row>
        <row r="2407">
          <cell r="A2407" t="str">
            <v>235-4420-10</v>
          </cell>
        </row>
        <row r="2408">
          <cell r="A2408" t="str">
            <v>235-4450-10</v>
          </cell>
        </row>
        <row r="2409">
          <cell r="A2409" t="str">
            <v>235-4460-10</v>
          </cell>
        </row>
        <row r="2410">
          <cell r="A2410" t="str">
            <v>235-4465-10</v>
          </cell>
        </row>
        <row r="2411">
          <cell r="A2411" t="str">
            <v>235-4500-10</v>
          </cell>
        </row>
        <row r="2412">
          <cell r="A2412" t="str">
            <v>235-4501-10</v>
          </cell>
        </row>
        <row r="2413">
          <cell r="A2413" t="str">
            <v>235-4502-10</v>
          </cell>
        </row>
        <row r="2414">
          <cell r="A2414" t="str">
            <v>235-4504-10</v>
          </cell>
        </row>
        <row r="2415">
          <cell r="A2415" t="str">
            <v>235-4505-10</v>
          </cell>
        </row>
        <row r="2416">
          <cell r="A2416" t="str">
            <v>235-4510-10</v>
          </cell>
        </row>
        <row r="2417">
          <cell r="A2417" t="str">
            <v>235-4515-10</v>
          </cell>
        </row>
        <row r="2418">
          <cell r="A2418" t="str">
            <v>235-4520-10</v>
          </cell>
        </row>
        <row r="2419">
          <cell r="A2419" t="str">
            <v>235-4531-10</v>
          </cell>
        </row>
        <row r="2420">
          <cell r="A2420" t="str">
            <v>235-4540-10</v>
          </cell>
        </row>
        <row r="2421">
          <cell r="A2421" t="str">
            <v>235-4550-10</v>
          </cell>
        </row>
        <row r="2422">
          <cell r="A2422" t="str">
            <v>235-4560-10</v>
          </cell>
        </row>
        <row r="2423">
          <cell r="A2423" t="str">
            <v>235-4570-10</v>
          </cell>
        </row>
        <row r="2424">
          <cell r="A2424" t="str">
            <v>235-4575-10</v>
          </cell>
        </row>
        <row r="2425">
          <cell r="A2425" t="str">
            <v>235-4580-10</v>
          </cell>
        </row>
        <row r="2426">
          <cell r="A2426" t="str">
            <v>235-4585-10</v>
          </cell>
        </row>
        <row r="2427">
          <cell r="A2427" t="str">
            <v>235-4590-10</v>
          </cell>
        </row>
        <row r="2428">
          <cell r="A2428" t="str">
            <v>235-4600-10</v>
          </cell>
        </row>
        <row r="2429">
          <cell r="A2429" t="str">
            <v>235-4602-10</v>
          </cell>
        </row>
        <row r="2430">
          <cell r="A2430" t="str">
            <v>235-4610-10</v>
          </cell>
        </row>
        <row r="2431">
          <cell r="A2431" t="str">
            <v>235-4620-10</v>
          </cell>
        </row>
        <row r="2432">
          <cell r="A2432" t="str">
            <v>235-4625-10</v>
          </cell>
        </row>
        <row r="2433">
          <cell r="A2433" t="str">
            <v>235-4630-10</v>
          </cell>
        </row>
        <row r="2434">
          <cell r="A2434" t="str">
            <v>235-4640-10</v>
          </cell>
        </row>
        <row r="2435">
          <cell r="A2435" t="str">
            <v>235-4645-10</v>
          </cell>
        </row>
        <row r="2436">
          <cell r="A2436" t="str">
            <v>235-4650-10</v>
          </cell>
        </row>
        <row r="2437">
          <cell r="A2437" t="str">
            <v>235-4701-10</v>
          </cell>
        </row>
        <row r="2438">
          <cell r="A2438" t="str">
            <v>235-4702-10</v>
          </cell>
        </row>
        <row r="2439">
          <cell r="A2439" t="str">
            <v>235-4703-10</v>
          </cell>
        </row>
        <row r="2440">
          <cell r="A2440" t="str">
            <v>235-4704-10</v>
          </cell>
        </row>
        <row r="2441">
          <cell r="A2441" t="str">
            <v>235-4706-10</v>
          </cell>
        </row>
        <row r="2442">
          <cell r="A2442" t="str">
            <v>235-4707-10</v>
          </cell>
        </row>
        <row r="2443">
          <cell r="A2443" t="str">
            <v>235-4708-10</v>
          </cell>
        </row>
        <row r="2444">
          <cell r="A2444" t="str">
            <v>235-4709-10</v>
          </cell>
        </row>
        <row r="2445">
          <cell r="A2445" t="str">
            <v>235-4655-10</v>
          </cell>
        </row>
        <row r="2446">
          <cell r="A2446" t="str">
            <v>235-4800-10</v>
          </cell>
        </row>
        <row r="2447">
          <cell r="A2447" t="str">
            <v>235-4810-10</v>
          </cell>
        </row>
        <row r="2448">
          <cell r="A2448" t="str">
            <v>235-5000-10</v>
          </cell>
        </row>
        <row r="2449">
          <cell r="A2449" t="str">
            <v>235-5001-10</v>
          </cell>
        </row>
        <row r="2450">
          <cell r="A2450" t="str">
            <v>235-5002-10</v>
          </cell>
        </row>
        <row r="2451">
          <cell r="A2451" t="str">
            <v>235-5003-10</v>
          </cell>
        </row>
        <row r="2452">
          <cell r="A2452" t="str">
            <v>235-5004-10</v>
          </cell>
        </row>
        <row r="2453">
          <cell r="A2453" t="str">
            <v>235-5006-10</v>
          </cell>
        </row>
        <row r="2454">
          <cell r="A2454" t="str">
            <v>235-5007-10</v>
          </cell>
        </row>
        <row r="2455">
          <cell r="A2455" t="str">
            <v>235-5100-10</v>
          </cell>
        </row>
        <row r="2456">
          <cell r="A2456" t="str">
            <v>235-5200-10</v>
          </cell>
        </row>
        <row r="2457">
          <cell r="A2457" t="str">
            <v>235-5210-10</v>
          </cell>
        </row>
        <row r="2458">
          <cell r="A2458" t="str">
            <v>235-5300-10</v>
          </cell>
        </row>
        <row r="2459">
          <cell r="A2459" t="str">
            <v>235-5400-10</v>
          </cell>
        </row>
        <row r="2460">
          <cell r="A2460" t="str">
            <v>235-5500-10</v>
          </cell>
        </row>
        <row r="2461">
          <cell r="A2461" t="str">
            <v>235-5550-10</v>
          </cell>
        </row>
        <row r="2462">
          <cell r="A2462" t="str">
            <v>235-5560-10</v>
          </cell>
        </row>
        <row r="2463">
          <cell r="A2463" t="str">
            <v>236-4000-10</v>
          </cell>
        </row>
        <row r="2464">
          <cell r="A2464" t="str">
            <v>236-4010-10</v>
          </cell>
        </row>
        <row r="2465">
          <cell r="A2465" t="str">
            <v>236-4015-10</v>
          </cell>
        </row>
        <row r="2466">
          <cell r="A2466" t="str">
            <v>236-4020-10</v>
          </cell>
        </row>
        <row r="2467">
          <cell r="A2467" t="str">
            <v>236-4100-10</v>
          </cell>
        </row>
        <row r="2468">
          <cell r="A2468" t="str">
            <v>236-4200-10</v>
          </cell>
        </row>
        <row r="2469">
          <cell r="A2469" t="str">
            <v>236-4300-10</v>
          </cell>
        </row>
        <row r="2470">
          <cell r="A2470" t="str">
            <v>236-4310-10</v>
          </cell>
        </row>
        <row r="2471">
          <cell r="A2471" t="str">
            <v>236-4400-10</v>
          </cell>
        </row>
        <row r="2472">
          <cell r="A2472" t="str">
            <v>237-4000-10</v>
          </cell>
        </row>
        <row r="2473">
          <cell r="A2473" t="str">
            <v>237-4010-10</v>
          </cell>
        </row>
        <row r="2474">
          <cell r="A2474" t="str">
            <v>237-4015-10</v>
          </cell>
        </row>
        <row r="2475">
          <cell r="A2475" t="str">
            <v>237-4020-10</v>
          </cell>
        </row>
        <row r="2476">
          <cell r="A2476" t="str">
            <v>237-4100-10</v>
          </cell>
        </row>
        <row r="2477">
          <cell r="A2477" t="str">
            <v>237-4200-10</v>
          </cell>
        </row>
        <row r="2478">
          <cell r="A2478" t="str">
            <v>237-4300-10</v>
          </cell>
        </row>
        <row r="2479">
          <cell r="A2479" t="str">
            <v>237-4310-10</v>
          </cell>
        </row>
        <row r="2480">
          <cell r="A2480" t="str">
            <v>237-4400-10</v>
          </cell>
        </row>
        <row r="2481">
          <cell r="A2481" t="str">
            <v>238-4000-10</v>
          </cell>
        </row>
        <row r="2482">
          <cell r="A2482" t="str">
            <v>238-4002-10</v>
          </cell>
        </row>
        <row r="2483">
          <cell r="A2483" t="str">
            <v>238-4010-10</v>
          </cell>
        </row>
        <row r="2484">
          <cell r="A2484" t="str">
            <v>238-4015-10</v>
          </cell>
        </row>
        <row r="2485">
          <cell r="A2485" t="str">
            <v>238-4016-10</v>
          </cell>
        </row>
        <row r="2486">
          <cell r="A2486" t="str">
            <v>238-4017-10</v>
          </cell>
        </row>
        <row r="2487">
          <cell r="A2487" t="str">
            <v>238-4019-10</v>
          </cell>
        </row>
        <row r="2488">
          <cell r="A2488" t="str">
            <v>238-4020-10</v>
          </cell>
        </row>
        <row r="2489">
          <cell r="A2489" t="str">
            <v>238-4100-10</v>
          </cell>
        </row>
        <row r="2490">
          <cell r="A2490" t="str">
            <v>238-4200-10</v>
          </cell>
        </row>
        <row r="2491">
          <cell r="A2491" t="str">
            <v>238-4300-10</v>
          </cell>
        </row>
        <row r="2492">
          <cell r="A2492" t="str">
            <v>238-4310-10</v>
          </cell>
        </row>
        <row r="2493">
          <cell r="A2493" t="str">
            <v>239-4000-10</v>
          </cell>
        </row>
        <row r="2494">
          <cell r="A2494" t="str">
            <v>239-4010-10</v>
          </cell>
        </row>
        <row r="2495">
          <cell r="A2495" t="str">
            <v>239-4015-10</v>
          </cell>
        </row>
        <row r="2496">
          <cell r="A2496" t="str">
            <v>239-4100-10</v>
          </cell>
        </row>
        <row r="2497">
          <cell r="A2497" t="str">
            <v>239-4200-10</v>
          </cell>
        </row>
        <row r="2498">
          <cell r="A2498" t="str">
            <v>240-4000-10</v>
          </cell>
        </row>
        <row r="2499">
          <cell r="A2499" t="str">
            <v>240-4010-10</v>
          </cell>
        </row>
        <row r="2500">
          <cell r="A2500" t="str">
            <v>240-4015-10</v>
          </cell>
        </row>
        <row r="2501">
          <cell r="A2501" t="str">
            <v>240-4020-10</v>
          </cell>
        </row>
        <row r="2502">
          <cell r="A2502" t="str">
            <v>240-4100-10</v>
          </cell>
        </row>
        <row r="2503">
          <cell r="A2503" t="str">
            <v>240-4200-10</v>
          </cell>
        </row>
        <row r="2504">
          <cell r="A2504" t="str">
            <v>240-4300-10</v>
          </cell>
        </row>
        <row r="2505">
          <cell r="A2505" t="str">
            <v>240-4310-10</v>
          </cell>
        </row>
        <row r="2506">
          <cell r="A2506" t="str">
            <v>240-4400-10</v>
          </cell>
        </row>
        <row r="2507">
          <cell r="A2507" t="str">
            <v>241-4000-10</v>
          </cell>
        </row>
        <row r="2508">
          <cell r="A2508" t="str">
            <v>241-4010-10</v>
          </cell>
        </row>
        <row r="2509">
          <cell r="A2509" t="str">
            <v>241-4015-10</v>
          </cell>
        </row>
        <row r="2510">
          <cell r="A2510" t="str">
            <v>241-4100-10</v>
          </cell>
        </row>
        <row r="2511">
          <cell r="A2511" t="str">
            <v>241-4200-10</v>
          </cell>
        </row>
        <row r="2512">
          <cell r="A2512" t="str">
            <v>241-4300-10</v>
          </cell>
        </row>
        <row r="2513">
          <cell r="A2513" t="str">
            <v>241-4310-10</v>
          </cell>
        </row>
        <row r="2514">
          <cell r="A2514" t="str">
            <v>241-4400-10</v>
          </cell>
        </row>
        <row r="2515">
          <cell r="A2515" t="str">
            <v>242-4000-10</v>
          </cell>
        </row>
        <row r="2516">
          <cell r="A2516" t="str">
            <v>242-4010-10</v>
          </cell>
        </row>
        <row r="2517">
          <cell r="A2517" t="str">
            <v>242-4015-10</v>
          </cell>
        </row>
        <row r="2518">
          <cell r="A2518" t="str">
            <v>242-4020-10</v>
          </cell>
        </row>
        <row r="2519">
          <cell r="A2519" t="str">
            <v>242-4100-10</v>
          </cell>
        </row>
        <row r="2520">
          <cell r="A2520" t="str">
            <v>242-4200-10</v>
          </cell>
        </row>
        <row r="2521">
          <cell r="A2521" t="str">
            <v>242-4300-10</v>
          </cell>
        </row>
        <row r="2522">
          <cell r="A2522" t="str">
            <v>242-4400-10</v>
          </cell>
        </row>
        <row r="2523">
          <cell r="A2523" t="str">
            <v>243-4000-10</v>
          </cell>
        </row>
        <row r="2524">
          <cell r="A2524" t="str">
            <v>243-4010-10</v>
          </cell>
        </row>
        <row r="2525">
          <cell r="A2525" t="str">
            <v>243-4015-10</v>
          </cell>
        </row>
        <row r="2526">
          <cell r="A2526" t="str">
            <v>243-4100-10</v>
          </cell>
        </row>
        <row r="2527">
          <cell r="A2527" t="str">
            <v>243-4200-10</v>
          </cell>
        </row>
        <row r="2528">
          <cell r="A2528" t="str">
            <v>243-4310-10</v>
          </cell>
        </row>
        <row r="2529">
          <cell r="A2529" t="str">
            <v>244-4000-10</v>
          </cell>
        </row>
        <row r="2530">
          <cell r="A2530" t="str">
            <v>244-4010-10</v>
          </cell>
        </row>
        <row r="2531">
          <cell r="A2531" t="str">
            <v>244-4015-10</v>
          </cell>
        </row>
        <row r="2532">
          <cell r="A2532" t="str">
            <v>244-4020-10</v>
          </cell>
        </row>
        <row r="2533">
          <cell r="A2533" t="str">
            <v>244-4100-10</v>
          </cell>
        </row>
        <row r="2534">
          <cell r="A2534" t="str">
            <v>244-4200-10</v>
          </cell>
        </row>
        <row r="2535">
          <cell r="A2535" t="str">
            <v>244-4300-10</v>
          </cell>
        </row>
        <row r="2536">
          <cell r="A2536" t="str">
            <v>244-4310-10</v>
          </cell>
        </row>
        <row r="2537">
          <cell r="A2537" t="str">
            <v>244-4400-10</v>
          </cell>
        </row>
        <row r="2538">
          <cell r="A2538" t="str">
            <v>245-4000-10</v>
          </cell>
        </row>
        <row r="2539">
          <cell r="A2539" t="str">
            <v>245-4010-10</v>
          </cell>
        </row>
        <row r="2540">
          <cell r="A2540" t="str">
            <v>245-4015-10</v>
          </cell>
        </row>
        <row r="2541">
          <cell r="A2541" t="str">
            <v>245-4020-10</v>
          </cell>
        </row>
        <row r="2542">
          <cell r="A2542" t="str">
            <v>245-4100-10</v>
          </cell>
        </row>
        <row r="2543">
          <cell r="A2543" t="str">
            <v>245-4200-10</v>
          </cell>
        </row>
        <row r="2544">
          <cell r="A2544" t="str">
            <v>245-4300-10</v>
          </cell>
        </row>
        <row r="2545">
          <cell r="A2545" t="str">
            <v>245-4310-10</v>
          </cell>
        </row>
        <row r="2546">
          <cell r="A2546" t="str">
            <v>245-4400-10</v>
          </cell>
        </row>
        <row r="2547">
          <cell r="A2547" t="str">
            <v>246-3000-10</v>
          </cell>
        </row>
        <row r="2548">
          <cell r="A2548" t="str">
            <v>246-4000-10</v>
          </cell>
        </row>
        <row r="2549">
          <cell r="A2549" t="str">
            <v>246-4010-10</v>
          </cell>
        </row>
        <row r="2550">
          <cell r="A2550" t="str">
            <v>246-4015-10</v>
          </cell>
        </row>
        <row r="2551">
          <cell r="A2551" t="str">
            <v>246-4100-10</v>
          </cell>
        </row>
        <row r="2552">
          <cell r="A2552" t="str">
            <v>246-4200-10</v>
          </cell>
        </row>
        <row r="2553">
          <cell r="A2553" t="str">
            <v>246-4310-10</v>
          </cell>
        </row>
        <row r="2554">
          <cell r="A2554" t="str">
            <v>247-4000-10</v>
          </cell>
        </row>
        <row r="2555">
          <cell r="A2555" t="str">
            <v>247-4010-10</v>
          </cell>
        </row>
        <row r="2556">
          <cell r="A2556" t="str">
            <v>247-4015-10</v>
          </cell>
        </row>
        <row r="2557">
          <cell r="A2557" t="str">
            <v>247-4020-10</v>
          </cell>
        </row>
        <row r="2558">
          <cell r="A2558" t="str">
            <v>247-4100-10</v>
          </cell>
        </row>
        <row r="2559">
          <cell r="A2559" t="str">
            <v>247-4200-10</v>
          </cell>
        </row>
        <row r="2560">
          <cell r="A2560" t="str">
            <v>247-4300-10</v>
          </cell>
        </row>
        <row r="2561">
          <cell r="A2561" t="str">
            <v>247-4310-10</v>
          </cell>
        </row>
        <row r="2562">
          <cell r="A2562" t="str">
            <v>247-4400-10</v>
          </cell>
        </row>
        <row r="2563">
          <cell r="A2563" t="str">
            <v>248-4000-10</v>
          </cell>
        </row>
        <row r="2564">
          <cell r="A2564" t="str">
            <v>248-4010-10</v>
          </cell>
        </row>
        <row r="2565">
          <cell r="A2565" t="str">
            <v>248-4015-10</v>
          </cell>
        </row>
        <row r="2566">
          <cell r="A2566" t="str">
            <v>248-4100-10</v>
          </cell>
        </row>
        <row r="2567">
          <cell r="A2567" t="str">
            <v>248-4200-10</v>
          </cell>
        </row>
        <row r="2568">
          <cell r="A2568" t="str">
            <v>248-4300-10</v>
          </cell>
        </row>
        <row r="2569">
          <cell r="A2569" t="str">
            <v>248-4310-10</v>
          </cell>
        </row>
        <row r="2570">
          <cell r="A2570" t="str">
            <v>249-4000-10</v>
          </cell>
        </row>
        <row r="2571">
          <cell r="A2571" t="str">
            <v>249-4010-10</v>
          </cell>
        </row>
        <row r="2572">
          <cell r="A2572" t="str">
            <v>249-4015-10</v>
          </cell>
        </row>
        <row r="2573">
          <cell r="A2573" t="str">
            <v>249-4100-10</v>
          </cell>
        </row>
        <row r="2574">
          <cell r="A2574" t="str">
            <v>249-4200-10</v>
          </cell>
        </row>
        <row r="2575">
          <cell r="A2575" t="str">
            <v>249-4300-10</v>
          </cell>
        </row>
        <row r="2576">
          <cell r="A2576" t="str">
            <v>249-4310-10</v>
          </cell>
        </row>
        <row r="2577">
          <cell r="A2577" t="str">
            <v>250-4000-10</v>
          </cell>
        </row>
        <row r="2578">
          <cell r="A2578" t="str">
            <v>250-4010-10</v>
          </cell>
        </row>
        <row r="2579">
          <cell r="A2579" t="str">
            <v>250-4015-10</v>
          </cell>
        </row>
        <row r="2580">
          <cell r="A2580" t="str">
            <v>250-4020-10</v>
          </cell>
        </row>
        <row r="2581">
          <cell r="A2581" t="str">
            <v>250-4100-10</v>
          </cell>
        </row>
        <row r="2582">
          <cell r="A2582" t="str">
            <v>250-4200-10</v>
          </cell>
        </row>
        <row r="2583">
          <cell r="A2583" t="str">
            <v>250-4300-10</v>
          </cell>
        </row>
        <row r="2584">
          <cell r="A2584" t="str">
            <v>250-4310-10</v>
          </cell>
        </row>
        <row r="2585">
          <cell r="A2585" t="str">
            <v>251-4000-10</v>
          </cell>
        </row>
        <row r="2586">
          <cell r="A2586" t="str">
            <v>251-4010-10</v>
          </cell>
        </row>
        <row r="2587">
          <cell r="A2587" t="str">
            <v>251-4015-10</v>
          </cell>
        </row>
        <row r="2588">
          <cell r="A2588" t="str">
            <v>251-4020-10</v>
          </cell>
        </row>
        <row r="2589">
          <cell r="A2589" t="str">
            <v>251-4100-10</v>
          </cell>
        </row>
        <row r="2590">
          <cell r="A2590" t="str">
            <v>251-4200-10</v>
          </cell>
        </row>
        <row r="2591">
          <cell r="A2591" t="str">
            <v>251-4300-10</v>
          </cell>
        </row>
        <row r="2592">
          <cell r="A2592" t="str">
            <v>251-4310-10</v>
          </cell>
        </row>
        <row r="2593">
          <cell r="A2593" t="str">
            <v>251-4400-10</v>
          </cell>
        </row>
        <row r="2594">
          <cell r="A2594" t="str">
            <v>252-4000-10</v>
          </cell>
        </row>
        <row r="2595">
          <cell r="A2595" t="str">
            <v>252-4010-10</v>
          </cell>
        </row>
        <row r="2596">
          <cell r="A2596" t="str">
            <v>252-4015-10</v>
          </cell>
        </row>
        <row r="2597">
          <cell r="A2597" t="str">
            <v>252-4020-10</v>
          </cell>
        </row>
        <row r="2598">
          <cell r="A2598" t="str">
            <v>252-4100-10</v>
          </cell>
        </row>
        <row r="2599">
          <cell r="A2599" t="str">
            <v>252-4200-10</v>
          </cell>
        </row>
        <row r="2600">
          <cell r="A2600" t="str">
            <v>252-4300-10</v>
          </cell>
        </row>
        <row r="2601">
          <cell r="A2601" t="str">
            <v>252-4310-10</v>
          </cell>
        </row>
        <row r="2602">
          <cell r="A2602" t="str">
            <v>252-4400-10</v>
          </cell>
        </row>
        <row r="2603">
          <cell r="A2603" t="str">
            <v>253-4000-10</v>
          </cell>
        </row>
        <row r="2604">
          <cell r="A2604" t="str">
            <v>253-4010-10</v>
          </cell>
        </row>
        <row r="2605">
          <cell r="A2605" t="str">
            <v>253-4015-10</v>
          </cell>
        </row>
        <row r="2606">
          <cell r="A2606" t="str">
            <v>253-4100-10</v>
          </cell>
        </row>
        <row r="2607">
          <cell r="A2607" t="str">
            <v>253-4200-10</v>
          </cell>
        </row>
        <row r="2608">
          <cell r="A2608" t="str">
            <v>253-4300-10</v>
          </cell>
        </row>
        <row r="2609">
          <cell r="A2609" t="str">
            <v>253-4310-10</v>
          </cell>
        </row>
        <row r="2610">
          <cell r="A2610" t="str">
            <v>254-4000-10</v>
          </cell>
        </row>
        <row r="2611">
          <cell r="A2611" t="str">
            <v>254-4010-10</v>
          </cell>
        </row>
        <row r="2612">
          <cell r="A2612" t="str">
            <v>254-4015-10</v>
          </cell>
        </row>
        <row r="2613">
          <cell r="A2613" t="str">
            <v>254-4020-10</v>
          </cell>
        </row>
        <row r="2614">
          <cell r="A2614" t="str">
            <v>254-4100-10</v>
          </cell>
        </row>
        <row r="2615">
          <cell r="A2615" t="str">
            <v>254-4200-10</v>
          </cell>
        </row>
        <row r="2616">
          <cell r="A2616" t="str">
            <v>254-4400-10</v>
          </cell>
        </row>
        <row r="2617">
          <cell r="A2617" t="str">
            <v>255-4000-10</v>
          </cell>
        </row>
        <row r="2618">
          <cell r="A2618" t="str">
            <v>255-4010-10</v>
          </cell>
        </row>
        <row r="2619">
          <cell r="A2619" t="str">
            <v>255-4015-10</v>
          </cell>
        </row>
        <row r="2620">
          <cell r="A2620" t="str">
            <v>255-4020-10</v>
          </cell>
        </row>
        <row r="2621">
          <cell r="A2621" t="str">
            <v>255-4100-10</v>
          </cell>
        </row>
        <row r="2622">
          <cell r="A2622" t="str">
            <v>255-4200-10</v>
          </cell>
        </row>
        <row r="2623">
          <cell r="A2623" t="str">
            <v>255-4400-10</v>
          </cell>
        </row>
        <row r="2624">
          <cell r="A2624" t="str">
            <v>256-4000-10</v>
          </cell>
        </row>
        <row r="2625">
          <cell r="A2625" t="str">
            <v>256-4010-10</v>
          </cell>
        </row>
        <row r="2626">
          <cell r="A2626" t="str">
            <v>256-4015-10</v>
          </cell>
        </row>
        <row r="2627">
          <cell r="A2627" t="str">
            <v>256-4020-10</v>
          </cell>
        </row>
        <row r="2628">
          <cell r="A2628" t="str">
            <v>256-4100-10</v>
          </cell>
        </row>
        <row r="2629">
          <cell r="A2629" t="str">
            <v>256-4200-10</v>
          </cell>
        </row>
        <row r="2630">
          <cell r="A2630" t="str">
            <v>256-4400-10</v>
          </cell>
        </row>
        <row r="2631">
          <cell r="A2631" t="str">
            <v>257-4000-10</v>
          </cell>
        </row>
        <row r="2632">
          <cell r="A2632" t="str">
            <v>257-4010-10</v>
          </cell>
        </row>
        <row r="2633">
          <cell r="A2633" t="str">
            <v>257-4015-10</v>
          </cell>
        </row>
        <row r="2634">
          <cell r="A2634" t="str">
            <v>257-4020-10</v>
          </cell>
        </row>
        <row r="2635">
          <cell r="A2635" t="str">
            <v>257-4100-10</v>
          </cell>
        </row>
        <row r="2636">
          <cell r="A2636" t="str">
            <v>257-4200-10</v>
          </cell>
        </row>
        <row r="2637">
          <cell r="A2637" t="str">
            <v>257-4400-10</v>
          </cell>
        </row>
        <row r="2638">
          <cell r="A2638" t="str">
            <v>258-4000-10</v>
          </cell>
        </row>
        <row r="2639">
          <cell r="A2639" t="str">
            <v>259-4000-10</v>
          </cell>
        </row>
        <row r="2640">
          <cell r="A2640" t="str">
            <v>260-4000-10</v>
          </cell>
        </row>
        <row r="2641">
          <cell r="A2641" t="str">
            <v>260-4010-10</v>
          </cell>
        </row>
        <row r="2642">
          <cell r="A2642" t="str">
            <v>260-4015-10</v>
          </cell>
        </row>
        <row r="2643">
          <cell r="A2643" t="str">
            <v>260-4100-10</v>
          </cell>
        </row>
        <row r="2644">
          <cell r="A2644" t="str">
            <v>260-4200-10</v>
          </cell>
        </row>
        <row r="2645">
          <cell r="A2645" t="str">
            <v>260-4300-10</v>
          </cell>
        </row>
        <row r="2646">
          <cell r="A2646" t="str">
            <v>260-4310-10</v>
          </cell>
        </row>
        <row r="2647">
          <cell r="A2647" t="str">
            <v>260-5000-10</v>
          </cell>
        </row>
        <row r="2648">
          <cell r="A2648" t="str">
            <v>260-5001-10</v>
          </cell>
        </row>
        <row r="2649">
          <cell r="A2649" t="str">
            <v>263-4000-10</v>
          </cell>
        </row>
        <row r="2650">
          <cell r="A2650" t="str">
            <v>263-4010-10</v>
          </cell>
        </row>
        <row r="2651">
          <cell r="A2651" t="str">
            <v>263-4015-10</v>
          </cell>
        </row>
        <row r="2652">
          <cell r="A2652" t="str">
            <v>263-4100-10</v>
          </cell>
        </row>
        <row r="2653">
          <cell r="A2653" t="str">
            <v>263-4200-10</v>
          </cell>
        </row>
        <row r="2654">
          <cell r="A2654" t="str">
            <v>263-4300-10</v>
          </cell>
        </row>
        <row r="2655">
          <cell r="A2655" t="str">
            <v>263-4310-10</v>
          </cell>
        </row>
        <row r="2656">
          <cell r="A2656" t="str">
            <v>264-4000-10</v>
          </cell>
        </row>
        <row r="2657">
          <cell r="A2657" t="str">
            <v>264-4001-10</v>
          </cell>
        </row>
        <row r="2658">
          <cell r="A2658" t="str">
            <v>264-4010-10</v>
          </cell>
        </row>
        <row r="2659">
          <cell r="A2659" t="str">
            <v>264-4015-10</v>
          </cell>
        </row>
        <row r="2660">
          <cell r="A2660" t="str">
            <v>264-4020-10</v>
          </cell>
        </row>
        <row r="2661">
          <cell r="A2661" t="str">
            <v>264-4100-10</v>
          </cell>
        </row>
        <row r="2662">
          <cell r="A2662" t="str">
            <v>264-4200-10</v>
          </cell>
        </row>
        <row r="2663">
          <cell r="A2663" t="str">
            <v>264-4300-10</v>
          </cell>
        </row>
        <row r="2664">
          <cell r="A2664" t="str">
            <v>264-4310-10</v>
          </cell>
        </row>
        <row r="2665">
          <cell r="A2665" t="str">
            <v>264-4400-10</v>
          </cell>
        </row>
        <row r="2666">
          <cell r="A2666" t="str">
            <v>264-4499-10</v>
          </cell>
        </row>
        <row r="2667">
          <cell r="A2667" t="str">
            <v>264-5000-10</v>
          </cell>
        </row>
        <row r="2668">
          <cell r="A2668" t="str">
            <v>264-5001-10</v>
          </cell>
        </row>
        <row r="2669">
          <cell r="A2669" t="str">
            <v>265-4000-10</v>
          </cell>
        </row>
        <row r="2670">
          <cell r="A2670" t="str">
            <v>265-4001-10</v>
          </cell>
        </row>
        <row r="2671">
          <cell r="A2671" t="str">
            <v>265-5000-10</v>
          </cell>
        </row>
        <row r="2672">
          <cell r="A2672" t="str">
            <v>265-5001-10</v>
          </cell>
        </row>
        <row r="2673">
          <cell r="A2673" t="str">
            <v>266-4000-10</v>
          </cell>
        </row>
        <row r="2674">
          <cell r="A2674" t="str">
            <v>266-4010-10</v>
          </cell>
        </row>
        <row r="2675">
          <cell r="A2675" t="str">
            <v>266-4015-10</v>
          </cell>
        </row>
        <row r="2676">
          <cell r="A2676" t="str">
            <v>266-4100-10</v>
          </cell>
        </row>
        <row r="2677">
          <cell r="A2677" t="str">
            <v>266-4200-10</v>
          </cell>
        </row>
        <row r="2678">
          <cell r="A2678" t="str">
            <v>266-4300-10</v>
          </cell>
        </row>
        <row r="2679">
          <cell r="A2679" t="str">
            <v>266-4310-10</v>
          </cell>
        </row>
        <row r="2680">
          <cell r="A2680" t="str">
            <v>266-4499-10</v>
          </cell>
        </row>
        <row r="2681">
          <cell r="A2681" t="str">
            <v>266-5000-10</v>
          </cell>
        </row>
        <row r="2682">
          <cell r="A2682" t="str">
            <v>266-5001-10</v>
          </cell>
        </row>
        <row r="2683">
          <cell r="A2683" t="str">
            <v>267-4000-10</v>
          </cell>
        </row>
        <row r="2684">
          <cell r="A2684" t="str">
            <v>267-4001-10</v>
          </cell>
        </row>
        <row r="2685">
          <cell r="A2685" t="str">
            <v>267-4010-10</v>
          </cell>
        </row>
        <row r="2686">
          <cell r="A2686" t="str">
            <v>267-4015-10</v>
          </cell>
        </row>
        <row r="2687">
          <cell r="A2687" t="str">
            <v>267-4020-10</v>
          </cell>
        </row>
        <row r="2688">
          <cell r="A2688" t="str">
            <v>267-4021-10</v>
          </cell>
        </row>
        <row r="2689">
          <cell r="A2689" t="str">
            <v>267-4100-10</v>
          </cell>
        </row>
        <row r="2690">
          <cell r="A2690" t="str">
            <v>267-4200-10</v>
          </cell>
        </row>
        <row r="2691">
          <cell r="A2691" t="str">
            <v>267-4300-10</v>
          </cell>
        </row>
        <row r="2692">
          <cell r="A2692" t="str">
            <v>267-4310-10</v>
          </cell>
        </row>
        <row r="2693">
          <cell r="A2693" t="str">
            <v>267-4400-10</v>
          </cell>
        </row>
        <row r="2694">
          <cell r="A2694" t="str">
            <v>268-4000-10</v>
          </cell>
        </row>
        <row r="2695">
          <cell r="A2695" t="str">
            <v>268-4001-10</v>
          </cell>
        </row>
        <row r="2696">
          <cell r="A2696" t="str">
            <v>268-4010-10</v>
          </cell>
        </row>
        <row r="2697">
          <cell r="A2697" t="str">
            <v>268-4015-10</v>
          </cell>
        </row>
        <row r="2698">
          <cell r="A2698" t="str">
            <v>268-4016-10</v>
          </cell>
        </row>
        <row r="2699">
          <cell r="A2699" t="str">
            <v>268-4020-10</v>
          </cell>
        </row>
        <row r="2700">
          <cell r="A2700" t="str">
            <v>268-4100-10</v>
          </cell>
        </row>
        <row r="2701">
          <cell r="A2701" t="str">
            <v>268-4200-10</v>
          </cell>
        </row>
        <row r="2702">
          <cell r="A2702" t="str">
            <v>268-4300-10</v>
          </cell>
        </row>
        <row r="2703">
          <cell r="A2703" t="str">
            <v>268-4310-10</v>
          </cell>
        </row>
        <row r="2704">
          <cell r="A2704" t="str">
            <v>268-4400-10</v>
          </cell>
        </row>
        <row r="2705">
          <cell r="A2705" t="str">
            <v>268-4499-10</v>
          </cell>
        </row>
        <row r="2706">
          <cell r="A2706" t="str">
            <v>268-5000-10</v>
          </cell>
        </row>
        <row r="2707">
          <cell r="A2707" t="str">
            <v>268-5001-10</v>
          </cell>
        </row>
        <row r="2708">
          <cell r="A2708" t="str">
            <v>269-4000-10</v>
          </cell>
        </row>
        <row r="2709">
          <cell r="A2709" t="str">
            <v>269-4010-10</v>
          </cell>
        </row>
        <row r="2710">
          <cell r="A2710" t="str">
            <v>269-4015-10</v>
          </cell>
        </row>
        <row r="2711">
          <cell r="A2711" t="str">
            <v>269-4020-10</v>
          </cell>
        </row>
        <row r="2712">
          <cell r="A2712" t="str">
            <v>269-4100-10</v>
          </cell>
        </row>
        <row r="2713">
          <cell r="A2713" t="str">
            <v>269-4200-10</v>
          </cell>
        </row>
        <row r="2714">
          <cell r="A2714" t="str">
            <v>269-4300-10</v>
          </cell>
        </row>
        <row r="2715">
          <cell r="A2715" t="str">
            <v>269-4310-10</v>
          </cell>
        </row>
        <row r="2716">
          <cell r="A2716" t="str">
            <v>269-4400-10</v>
          </cell>
        </row>
        <row r="2717">
          <cell r="A2717" t="str">
            <v>272-4000-10</v>
          </cell>
        </row>
        <row r="2718">
          <cell r="A2718" t="str">
            <v>272-4010-10</v>
          </cell>
        </row>
        <row r="2719">
          <cell r="A2719" t="str">
            <v>272-4015-10</v>
          </cell>
        </row>
        <row r="2720">
          <cell r="A2720" t="str">
            <v>272-4020-10</v>
          </cell>
        </row>
        <row r="2721">
          <cell r="A2721" t="str">
            <v>272-4100-10</v>
          </cell>
        </row>
        <row r="2722">
          <cell r="A2722" t="str">
            <v>272-4200-10</v>
          </cell>
        </row>
        <row r="2723">
          <cell r="A2723" t="str">
            <v>272-4300-10</v>
          </cell>
        </row>
        <row r="2724">
          <cell r="A2724" t="str">
            <v>272-4310-10</v>
          </cell>
        </row>
        <row r="2725">
          <cell r="A2725" t="str">
            <v>272-4900-10</v>
          </cell>
        </row>
        <row r="2726">
          <cell r="A2726" t="str">
            <v>272-4901-10</v>
          </cell>
        </row>
        <row r="2727">
          <cell r="A2727" t="str">
            <v>272-4902-10</v>
          </cell>
        </row>
        <row r="2728">
          <cell r="A2728" t="str">
            <v>272-4903-10</v>
          </cell>
        </row>
        <row r="2729">
          <cell r="A2729" t="str">
            <v>272-4904-10</v>
          </cell>
        </row>
        <row r="2730">
          <cell r="A2730" t="str">
            <v>272-4905-10</v>
          </cell>
        </row>
        <row r="2731">
          <cell r="A2731" t="str">
            <v>272-4906-10</v>
          </cell>
        </row>
        <row r="2732">
          <cell r="A2732" t="str">
            <v>272-4907-10</v>
          </cell>
        </row>
        <row r="2733">
          <cell r="A2733" t="str">
            <v>272-4908-10</v>
          </cell>
        </row>
        <row r="2734">
          <cell r="A2734" t="str">
            <v>272-4909-10</v>
          </cell>
        </row>
        <row r="2735">
          <cell r="A2735" t="str">
            <v>272-4910-10</v>
          </cell>
        </row>
        <row r="2736">
          <cell r="A2736" t="str">
            <v>272-4911-10</v>
          </cell>
        </row>
        <row r="2737">
          <cell r="A2737" t="str">
            <v>272-4912-10</v>
          </cell>
        </row>
        <row r="2738">
          <cell r="A2738" t="str">
            <v>272-4913-10</v>
          </cell>
        </row>
        <row r="2739">
          <cell r="A2739" t="str">
            <v>272-4914-10</v>
          </cell>
        </row>
        <row r="2740">
          <cell r="A2740" t="str">
            <v>272-4915-10</v>
          </cell>
        </row>
        <row r="2741">
          <cell r="A2741" t="str">
            <v>272-4916-10</v>
          </cell>
        </row>
        <row r="2742">
          <cell r="A2742" t="str">
            <v>272-4917-10</v>
          </cell>
        </row>
        <row r="2743">
          <cell r="A2743" t="str">
            <v>272-4918-10</v>
          </cell>
        </row>
        <row r="2744">
          <cell r="A2744" t="str">
            <v>272-4919-10</v>
          </cell>
        </row>
        <row r="2745">
          <cell r="A2745" t="str">
            <v>272-4920-10</v>
          </cell>
        </row>
        <row r="2746">
          <cell r="A2746" t="str">
            <v>272-4921-10</v>
          </cell>
        </row>
        <row r="2747">
          <cell r="A2747" t="str">
            <v>272-4922-10</v>
          </cell>
        </row>
        <row r="2748">
          <cell r="A2748" t="str">
            <v>272-4923-10</v>
          </cell>
        </row>
        <row r="2749">
          <cell r="A2749" t="str">
            <v>272-4924-10</v>
          </cell>
        </row>
        <row r="2750">
          <cell r="A2750" t="str">
            <v>272-4925-10</v>
          </cell>
        </row>
        <row r="2751">
          <cell r="A2751" t="str">
            <v>272-4926-10</v>
          </cell>
        </row>
        <row r="2752">
          <cell r="A2752" t="str">
            <v>272-4927-10</v>
          </cell>
        </row>
        <row r="2753">
          <cell r="A2753" t="str">
            <v>272-4928-10</v>
          </cell>
        </row>
        <row r="2754">
          <cell r="A2754" t="str">
            <v>272-4929-10</v>
          </cell>
        </row>
        <row r="2755">
          <cell r="A2755" t="str">
            <v>272-4930-10</v>
          </cell>
        </row>
        <row r="2756">
          <cell r="A2756" t="str">
            <v>272-4931-10</v>
          </cell>
        </row>
        <row r="2757">
          <cell r="A2757" t="str">
            <v>272-4932-10</v>
          </cell>
        </row>
        <row r="2758">
          <cell r="A2758" t="str">
            <v>272-4933-10</v>
          </cell>
        </row>
        <row r="2759">
          <cell r="A2759" t="str">
            <v>272-4934-10</v>
          </cell>
        </row>
        <row r="2760">
          <cell r="A2760" t="str">
            <v>272-4935-10</v>
          </cell>
        </row>
        <row r="2761">
          <cell r="A2761" t="str">
            <v>272-4936-10</v>
          </cell>
        </row>
        <row r="2762">
          <cell r="A2762" t="str">
            <v>272-4937-10</v>
          </cell>
        </row>
        <row r="2763">
          <cell r="A2763" t="str">
            <v>272-4938-10</v>
          </cell>
        </row>
        <row r="2764">
          <cell r="A2764" t="str">
            <v>272-4939-10</v>
          </cell>
        </row>
        <row r="2765">
          <cell r="A2765" t="str">
            <v>272-4940-10</v>
          </cell>
        </row>
        <row r="2766">
          <cell r="A2766" t="str">
            <v>272-4941-10</v>
          </cell>
        </row>
        <row r="2767">
          <cell r="A2767" t="str">
            <v>272-4942-10</v>
          </cell>
        </row>
        <row r="2768">
          <cell r="A2768" t="str">
            <v>272-4943-10</v>
          </cell>
        </row>
        <row r="2769">
          <cell r="A2769" t="str">
            <v>272-4944-10</v>
          </cell>
        </row>
        <row r="2770">
          <cell r="A2770" t="str">
            <v>272-4945-10</v>
          </cell>
        </row>
        <row r="2771">
          <cell r="A2771" t="str">
            <v>272-4946-10</v>
          </cell>
        </row>
        <row r="2772">
          <cell r="A2772" t="str">
            <v>272-4947-10</v>
          </cell>
        </row>
        <row r="2773">
          <cell r="A2773" t="str">
            <v>272-4948-10</v>
          </cell>
        </row>
        <row r="2774">
          <cell r="A2774" t="str">
            <v>272-4949-10</v>
          </cell>
        </row>
        <row r="2775">
          <cell r="A2775" t="str">
            <v>272-4950-10</v>
          </cell>
        </row>
        <row r="2776">
          <cell r="A2776" t="str">
            <v>272-4951-10</v>
          </cell>
        </row>
        <row r="2777">
          <cell r="A2777" t="str">
            <v>272-4952-10</v>
          </cell>
        </row>
        <row r="2778">
          <cell r="A2778" t="str">
            <v>272-4953-10</v>
          </cell>
        </row>
        <row r="2779">
          <cell r="A2779" t="str">
            <v>272-4954-10</v>
          </cell>
        </row>
        <row r="2780">
          <cell r="A2780" t="str">
            <v>272-4955-10</v>
          </cell>
        </row>
        <row r="2781">
          <cell r="A2781" t="str">
            <v>272-4956-10</v>
          </cell>
        </row>
        <row r="2782">
          <cell r="A2782" t="str">
            <v>272-4957-10</v>
          </cell>
        </row>
        <row r="2783">
          <cell r="A2783" t="str">
            <v>272-4958-10</v>
          </cell>
        </row>
        <row r="2784">
          <cell r="A2784" t="str">
            <v>272-4959-10</v>
          </cell>
        </row>
        <row r="2785">
          <cell r="A2785" t="str">
            <v>272-4960-10</v>
          </cell>
        </row>
        <row r="2786">
          <cell r="A2786" t="str">
            <v>272-4961-10</v>
          </cell>
        </row>
        <row r="2787">
          <cell r="A2787" t="str">
            <v>272-4962-10</v>
          </cell>
        </row>
        <row r="2788">
          <cell r="A2788" t="str">
            <v>272-4963-10</v>
          </cell>
        </row>
        <row r="2789">
          <cell r="A2789" t="str">
            <v>272-4964-10</v>
          </cell>
        </row>
        <row r="2790">
          <cell r="A2790" t="str">
            <v>272-4965-10</v>
          </cell>
        </row>
        <row r="2791">
          <cell r="A2791" t="str">
            <v>272-4966-10</v>
          </cell>
        </row>
        <row r="2792">
          <cell r="A2792" t="str">
            <v>272-4994-10</v>
          </cell>
        </row>
        <row r="2793">
          <cell r="A2793" t="str">
            <v>272-4995-10</v>
          </cell>
        </row>
        <row r="2794">
          <cell r="A2794" t="str">
            <v>272-4996-10</v>
          </cell>
        </row>
        <row r="2795">
          <cell r="A2795" t="str">
            <v>272-4997-10</v>
          </cell>
        </row>
        <row r="2796">
          <cell r="A2796" t="str">
            <v>272-4998-10</v>
          </cell>
        </row>
        <row r="2797">
          <cell r="A2797" t="str">
            <v>272-4999-10</v>
          </cell>
        </row>
        <row r="2798">
          <cell r="A2798" t="str">
            <v>273-4000-10</v>
          </cell>
        </row>
        <row r="2799">
          <cell r="A2799" t="str">
            <v>273-4010-10</v>
          </cell>
        </row>
        <row r="2800">
          <cell r="A2800" t="str">
            <v>273-4015-10</v>
          </cell>
        </row>
        <row r="2801">
          <cell r="A2801" t="str">
            <v>273-4100-10</v>
          </cell>
        </row>
        <row r="2802">
          <cell r="A2802" t="str">
            <v>273-4200-10</v>
          </cell>
        </row>
        <row r="2803">
          <cell r="A2803" t="str">
            <v>273-4300-10</v>
          </cell>
        </row>
        <row r="2804">
          <cell r="A2804" t="str">
            <v>273-4900-10</v>
          </cell>
        </row>
        <row r="2805">
          <cell r="A2805" t="str">
            <v>273-4901-10</v>
          </cell>
        </row>
        <row r="2806">
          <cell r="A2806" t="str">
            <v>273-4902-10</v>
          </cell>
        </row>
        <row r="2807">
          <cell r="A2807" t="str">
            <v>273-4903-10</v>
          </cell>
        </row>
        <row r="2808">
          <cell r="A2808" t="str">
            <v>273-4904-10</v>
          </cell>
        </row>
        <row r="2809">
          <cell r="A2809" t="str">
            <v>273-4905-10</v>
          </cell>
        </row>
        <row r="2810">
          <cell r="A2810" t="str">
            <v>273-4906-10</v>
          </cell>
        </row>
        <row r="2811">
          <cell r="A2811" t="str">
            <v>273-4907-10</v>
          </cell>
        </row>
        <row r="2812">
          <cell r="A2812" t="str">
            <v>273-4908-10</v>
          </cell>
        </row>
        <row r="2813">
          <cell r="A2813" t="str">
            <v>273-4909-10</v>
          </cell>
        </row>
        <row r="2814">
          <cell r="A2814" t="str">
            <v>273-4910-10</v>
          </cell>
        </row>
        <row r="2815">
          <cell r="A2815" t="str">
            <v>273-4911-10</v>
          </cell>
        </row>
        <row r="2816">
          <cell r="A2816" t="str">
            <v>273-4912-10</v>
          </cell>
        </row>
        <row r="2817">
          <cell r="A2817" t="str">
            <v>273-4913-10</v>
          </cell>
        </row>
        <row r="2818">
          <cell r="A2818" t="str">
            <v>273-4914-10</v>
          </cell>
        </row>
        <row r="2819">
          <cell r="A2819" t="str">
            <v>273-4915-10</v>
          </cell>
        </row>
        <row r="2820">
          <cell r="A2820" t="str">
            <v>273-4916-10</v>
          </cell>
        </row>
        <row r="2821">
          <cell r="A2821" t="str">
            <v>273-4917-10</v>
          </cell>
        </row>
        <row r="2822">
          <cell r="A2822" t="str">
            <v>273-4918-10</v>
          </cell>
        </row>
        <row r="2823">
          <cell r="A2823" t="str">
            <v>273-4919-10</v>
          </cell>
        </row>
        <row r="2824">
          <cell r="A2824" t="str">
            <v>273-4920-10</v>
          </cell>
        </row>
        <row r="2825">
          <cell r="A2825" t="str">
            <v>273-4921-10</v>
          </cell>
        </row>
        <row r="2826">
          <cell r="A2826" t="str">
            <v>273-4922-10</v>
          </cell>
        </row>
        <row r="2827">
          <cell r="A2827" t="str">
            <v>273-4923-10</v>
          </cell>
        </row>
        <row r="2828">
          <cell r="A2828" t="str">
            <v>273-4924-10</v>
          </cell>
        </row>
        <row r="2829">
          <cell r="A2829" t="str">
            <v>273-4925-10</v>
          </cell>
        </row>
        <row r="2830">
          <cell r="A2830" t="str">
            <v>273-4926-10</v>
          </cell>
        </row>
        <row r="2831">
          <cell r="A2831" t="str">
            <v>273-4927-10</v>
          </cell>
        </row>
        <row r="2832">
          <cell r="A2832" t="str">
            <v>273-4928-10</v>
          </cell>
        </row>
        <row r="2833">
          <cell r="A2833" t="str">
            <v>273-4929-10</v>
          </cell>
        </row>
        <row r="2834">
          <cell r="A2834" t="str">
            <v>273-4930-10</v>
          </cell>
        </row>
        <row r="2835">
          <cell r="A2835" t="str">
            <v>273-4931-10</v>
          </cell>
        </row>
        <row r="2836">
          <cell r="A2836" t="str">
            <v>273-4932-10</v>
          </cell>
        </row>
        <row r="2837">
          <cell r="A2837" t="str">
            <v>273-4933-10</v>
          </cell>
        </row>
        <row r="2838">
          <cell r="A2838" t="str">
            <v>273-4934-10</v>
          </cell>
        </row>
        <row r="2839">
          <cell r="A2839" t="str">
            <v>273-4935-10</v>
          </cell>
        </row>
        <row r="2840">
          <cell r="A2840" t="str">
            <v>273-4936-10</v>
          </cell>
        </row>
        <row r="2841">
          <cell r="A2841" t="str">
            <v>273-4994-10</v>
          </cell>
        </row>
        <row r="2842">
          <cell r="A2842" t="str">
            <v>273-4995-10</v>
          </cell>
        </row>
        <row r="2843">
          <cell r="A2843" t="str">
            <v>273-4996-10</v>
          </cell>
        </row>
        <row r="2844">
          <cell r="A2844" t="str">
            <v>273-4997-10</v>
          </cell>
        </row>
        <row r="2845">
          <cell r="A2845" t="str">
            <v>273-4999-10</v>
          </cell>
        </row>
        <row r="2846">
          <cell r="A2846" t="str">
            <v>274-1015-10</v>
          </cell>
        </row>
        <row r="2847">
          <cell r="A2847" t="str">
            <v>274-4000-10</v>
          </cell>
        </row>
        <row r="2848">
          <cell r="A2848" t="str">
            <v>274-4010-10</v>
          </cell>
        </row>
        <row r="2849">
          <cell r="A2849" t="str">
            <v>274-4015-10</v>
          </cell>
        </row>
        <row r="2850">
          <cell r="A2850" t="str">
            <v>274-4200-10</v>
          </cell>
        </row>
        <row r="2851">
          <cell r="A2851" t="str">
            <v>274-4900-10</v>
          </cell>
        </row>
        <row r="2852">
          <cell r="A2852" t="str">
            <v>274-4901-10</v>
          </cell>
        </row>
        <row r="2853">
          <cell r="A2853" t="str">
            <v>274-4902-10</v>
          </cell>
        </row>
        <row r="2854">
          <cell r="A2854" t="str">
            <v>274-4903-10</v>
          </cell>
        </row>
        <row r="2855">
          <cell r="A2855" t="str">
            <v>274-4904-10</v>
          </cell>
        </row>
        <row r="2856">
          <cell r="A2856" t="str">
            <v>274-4905-10</v>
          </cell>
        </row>
        <row r="2857">
          <cell r="A2857" t="str">
            <v>274-4906-10</v>
          </cell>
        </row>
        <row r="2858">
          <cell r="A2858" t="str">
            <v>274-4907-10</v>
          </cell>
        </row>
        <row r="2859">
          <cell r="A2859" t="str">
            <v>274-4908-10</v>
          </cell>
        </row>
        <row r="2860">
          <cell r="A2860" t="str">
            <v>274-4909-10</v>
          </cell>
        </row>
        <row r="2861">
          <cell r="A2861" t="str">
            <v>274-4910-10</v>
          </cell>
        </row>
        <row r="2862">
          <cell r="A2862" t="str">
            <v>274-4911-10</v>
          </cell>
        </row>
        <row r="2863">
          <cell r="A2863" t="str">
            <v>274-4912-10</v>
          </cell>
        </row>
        <row r="2864">
          <cell r="A2864" t="str">
            <v>274-4913-10</v>
          </cell>
        </row>
        <row r="2865">
          <cell r="A2865" t="str">
            <v>274-4914-10</v>
          </cell>
        </row>
        <row r="2866">
          <cell r="A2866" t="str">
            <v>274-4915-10</v>
          </cell>
        </row>
        <row r="2867">
          <cell r="A2867" t="str">
            <v>274-4916-10</v>
          </cell>
        </row>
        <row r="2868">
          <cell r="A2868" t="str">
            <v>274-4917-10</v>
          </cell>
        </row>
        <row r="2869">
          <cell r="A2869" t="str">
            <v>274-4918-10</v>
          </cell>
        </row>
        <row r="2870">
          <cell r="A2870" t="str">
            <v>274-4919-10</v>
          </cell>
        </row>
        <row r="2871">
          <cell r="A2871" t="str">
            <v>274-4920-10</v>
          </cell>
        </row>
        <row r="2872">
          <cell r="A2872" t="str">
            <v>274-4921-10</v>
          </cell>
        </row>
        <row r="2873">
          <cell r="A2873" t="str">
            <v>274-4922-10</v>
          </cell>
        </row>
        <row r="2874">
          <cell r="A2874" t="str">
            <v>274-4923-10</v>
          </cell>
        </row>
        <row r="2875">
          <cell r="A2875" t="str">
            <v>274-4924-10</v>
          </cell>
        </row>
        <row r="2876">
          <cell r="A2876" t="str">
            <v>274-4925-10</v>
          </cell>
        </row>
        <row r="2877">
          <cell r="A2877" t="str">
            <v>274-4926-10</v>
          </cell>
        </row>
        <row r="2878">
          <cell r="A2878" t="str">
            <v>274-4927-10</v>
          </cell>
        </row>
        <row r="2879">
          <cell r="A2879" t="str">
            <v>274-4928-10</v>
          </cell>
        </row>
        <row r="2880">
          <cell r="A2880" t="str">
            <v>274-4929-10</v>
          </cell>
        </row>
        <row r="2881">
          <cell r="A2881" t="str">
            <v>274-4930-10</v>
          </cell>
        </row>
        <row r="2882">
          <cell r="A2882" t="str">
            <v>274-4931-10</v>
          </cell>
        </row>
        <row r="2883">
          <cell r="A2883" t="str">
            <v>274-4932-10</v>
          </cell>
        </row>
        <row r="2884">
          <cell r="A2884" t="str">
            <v>274-4933-10</v>
          </cell>
        </row>
        <row r="2885">
          <cell r="A2885" t="str">
            <v>274-4934-10</v>
          </cell>
        </row>
        <row r="2886">
          <cell r="A2886" t="str">
            <v>274-4935-10</v>
          </cell>
        </row>
        <row r="2887">
          <cell r="A2887" t="str">
            <v>274-4936-10</v>
          </cell>
        </row>
        <row r="2888">
          <cell r="A2888" t="str">
            <v>274-4937-10</v>
          </cell>
        </row>
        <row r="2889">
          <cell r="A2889" t="str">
            <v>274-4938-10</v>
          </cell>
        </row>
        <row r="2890">
          <cell r="A2890" t="str">
            <v>274-4939-10</v>
          </cell>
        </row>
        <row r="2891">
          <cell r="A2891" t="str">
            <v>274-4940-10</v>
          </cell>
        </row>
        <row r="2892">
          <cell r="A2892" t="str">
            <v>274-4941-10</v>
          </cell>
        </row>
        <row r="2893">
          <cell r="A2893" t="str">
            <v>274-4954-10</v>
          </cell>
        </row>
        <row r="2894">
          <cell r="A2894" t="str">
            <v>274-4994-10</v>
          </cell>
        </row>
        <row r="2895">
          <cell r="A2895" t="str">
            <v>274-4995-10</v>
          </cell>
        </row>
        <row r="2896">
          <cell r="A2896" t="str">
            <v>274-4996-10</v>
          </cell>
        </row>
        <row r="2897">
          <cell r="A2897" t="str">
            <v>274-4997-10</v>
          </cell>
        </row>
        <row r="2898">
          <cell r="A2898" t="str">
            <v>274-4999-10</v>
          </cell>
        </row>
        <row r="2899">
          <cell r="A2899" t="str">
            <v>275-4000-10</v>
          </cell>
        </row>
        <row r="2900">
          <cell r="A2900" t="str">
            <v>275-4010-10</v>
          </cell>
        </row>
        <row r="2901">
          <cell r="A2901" t="str">
            <v>275-4015-10</v>
          </cell>
        </row>
        <row r="2902">
          <cell r="A2902" t="str">
            <v>275-4100-10</v>
          </cell>
        </row>
        <row r="2903">
          <cell r="A2903" t="str">
            <v>275-4200-10</v>
          </cell>
        </row>
        <row r="2904">
          <cell r="A2904" t="str">
            <v>275-4300-10</v>
          </cell>
        </row>
        <row r="2905">
          <cell r="A2905" t="str">
            <v>275-4310-10</v>
          </cell>
        </row>
        <row r="2906">
          <cell r="A2906" t="str">
            <v>276-4000-10</v>
          </cell>
        </row>
        <row r="2907">
          <cell r="A2907" t="str">
            <v>276-4010-10</v>
          </cell>
        </row>
        <row r="2908">
          <cell r="A2908" t="str">
            <v>276-4015-10</v>
          </cell>
        </row>
        <row r="2909">
          <cell r="A2909" t="str">
            <v>276-4100-10</v>
          </cell>
        </row>
        <row r="2910">
          <cell r="A2910" t="str">
            <v>276-4200-10</v>
          </cell>
        </row>
        <row r="2911">
          <cell r="A2911" t="str">
            <v>276-4300-10</v>
          </cell>
        </row>
        <row r="2912">
          <cell r="A2912" t="str">
            <v>276-4310-10</v>
          </cell>
        </row>
        <row r="2913">
          <cell r="A2913" t="str">
            <v>277-4000-10</v>
          </cell>
        </row>
        <row r="2914">
          <cell r="A2914" t="str">
            <v>277-4010-10</v>
          </cell>
        </row>
        <row r="2915">
          <cell r="A2915" t="str">
            <v>277-4015-10</v>
          </cell>
        </row>
        <row r="2916">
          <cell r="A2916" t="str">
            <v>277-4100-10</v>
          </cell>
        </row>
        <row r="2917">
          <cell r="A2917" t="str">
            <v>277-4200-10</v>
          </cell>
        </row>
        <row r="2918">
          <cell r="A2918" t="str">
            <v>277-4300-10</v>
          </cell>
        </row>
        <row r="2919">
          <cell r="A2919" t="str">
            <v>277-4310-10</v>
          </cell>
        </row>
        <row r="2920">
          <cell r="A2920" t="str">
            <v>278-4000-10</v>
          </cell>
        </row>
        <row r="2921">
          <cell r="A2921" t="str">
            <v>278-4010-10</v>
          </cell>
        </row>
        <row r="2922">
          <cell r="A2922" t="str">
            <v>278-4015-10</v>
          </cell>
        </row>
        <row r="2923">
          <cell r="A2923" t="str">
            <v>278-4100-10</v>
          </cell>
        </row>
        <row r="2924">
          <cell r="A2924" t="str">
            <v>278-4200-10</v>
          </cell>
        </row>
        <row r="2925">
          <cell r="A2925" t="str">
            <v>278-4300-10</v>
          </cell>
        </row>
        <row r="2926">
          <cell r="A2926" t="str">
            <v>278-4310-10</v>
          </cell>
        </row>
        <row r="2927">
          <cell r="A2927" t="str">
            <v>279-4000-10</v>
          </cell>
        </row>
        <row r="2928">
          <cell r="A2928" t="str">
            <v>279-4010-10</v>
          </cell>
        </row>
        <row r="2929">
          <cell r="A2929" t="str">
            <v>279-4015-10</v>
          </cell>
        </row>
        <row r="2930">
          <cell r="A2930" t="str">
            <v>279-4100-10</v>
          </cell>
        </row>
        <row r="2931">
          <cell r="A2931" t="str">
            <v>279-4200-10</v>
          </cell>
        </row>
        <row r="2932">
          <cell r="A2932" t="str">
            <v>279-4300-10</v>
          </cell>
        </row>
        <row r="2933">
          <cell r="A2933" t="str">
            <v>279-4310-10</v>
          </cell>
        </row>
        <row r="2934">
          <cell r="A2934" t="str">
            <v>280-4000-10</v>
          </cell>
        </row>
        <row r="2935">
          <cell r="A2935" t="str">
            <v>280-4010-10</v>
          </cell>
        </row>
        <row r="2936">
          <cell r="A2936" t="str">
            <v>280-4015-10</v>
          </cell>
        </row>
        <row r="2937">
          <cell r="A2937" t="str">
            <v>280-4100-10</v>
          </cell>
        </row>
        <row r="2938">
          <cell r="A2938" t="str">
            <v>280-4200-10</v>
          </cell>
        </row>
        <row r="2939">
          <cell r="A2939" t="str">
            <v>280-4300-10</v>
          </cell>
        </row>
        <row r="2940">
          <cell r="A2940" t="str">
            <v>280-4310-10</v>
          </cell>
        </row>
        <row r="2941">
          <cell r="A2941" t="str">
            <v>281-4000-10</v>
          </cell>
        </row>
        <row r="2942">
          <cell r="A2942" t="str">
            <v>281-4010-10</v>
          </cell>
        </row>
        <row r="2943">
          <cell r="A2943" t="str">
            <v>281-4015-10</v>
          </cell>
        </row>
        <row r="2944">
          <cell r="A2944" t="str">
            <v>281-4020-10</v>
          </cell>
        </row>
        <row r="2945">
          <cell r="A2945" t="str">
            <v>281-4100-10</v>
          </cell>
        </row>
        <row r="2946">
          <cell r="A2946" t="str">
            <v>281-4200-10</v>
          </cell>
        </row>
        <row r="2947">
          <cell r="A2947" t="str">
            <v>281-4300-10</v>
          </cell>
        </row>
        <row r="2948">
          <cell r="A2948" t="str">
            <v>281-4310-10</v>
          </cell>
        </row>
        <row r="2949">
          <cell r="A2949" t="str">
            <v>281-4400-10</v>
          </cell>
        </row>
        <row r="2950">
          <cell r="A2950" t="str">
            <v>282-4000-10</v>
          </cell>
        </row>
        <row r="2951">
          <cell r="A2951" t="str">
            <v>282-4010-10</v>
          </cell>
        </row>
        <row r="2952">
          <cell r="A2952" t="str">
            <v>282-4015-10</v>
          </cell>
        </row>
        <row r="2953">
          <cell r="A2953" t="str">
            <v>282-4100-10</v>
          </cell>
        </row>
        <row r="2954">
          <cell r="A2954" t="str">
            <v>282-4200-10</v>
          </cell>
        </row>
        <row r="2955">
          <cell r="A2955" t="str">
            <v>282-4300-10</v>
          </cell>
        </row>
        <row r="2956">
          <cell r="A2956" t="str">
            <v>283-4000-10</v>
          </cell>
        </row>
        <row r="2957">
          <cell r="A2957" t="str">
            <v>284-4000-10</v>
          </cell>
        </row>
        <row r="2958">
          <cell r="A2958" t="str">
            <v>284-4010-10</v>
          </cell>
        </row>
        <row r="2959">
          <cell r="A2959" t="str">
            <v>284-4015-10</v>
          </cell>
        </row>
        <row r="2960">
          <cell r="A2960" t="str">
            <v>284-4100-10</v>
          </cell>
        </row>
        <row r="2961">
          <cell r="A2961" t="str">
            <v>284-4200-10</v>
          </cell>
        </row>
        <row r="2962">
          <cell r="A2962" t="str">
            <v>284-4300-10</v>
          </cell>
        </row>
        <row r="2963">
          <cell r="A2963" t="str">
            <v>284-4310-10</v>
          </cell>
        </row>
        <row r="2964">
          <cell r="A2964" t="str">
            <v>285-4000-10</v>
          </cell>
        </row>
        <row r="2965">
          <cell r="A2965" t="str">
            <v>285-4010-10</v>
          </cell>
        </row>
        <row r="2966">
          <cell r="A2966" t="str">
            <v>285-4015-10</v>
          </cell>
        </row>
        <row r="2967">
          <cell r="A2967" t="str">
            <v>285-4100-10</v>
          </cell>
        </row>
        <row r="2968">
          <cell r="A2968" t="str">
            <v>285-4200-10</v>
          </cell>
        </row>
        <row r="2969">
          <cell r="A2969" t="str">
            <v>285-4300-10</v>
          </cell>
        </row>
        <row r="2970">
          <cell r="A2970" t="str">
            <v>285-4310-10</v>
          </cell>
        </row>
        <row r="2971">
          <cell r="A2971" t="str">
            <v>286-4000-10</v>
          </cell>
        </row>
        <row r="2972">
          <cell r="A2972" t="str">
            <v>286-4010-10</v>
          </cell>
        </row>
        <row r="2973">
          <cell r="A2973" t="str">
            <v>286-4015-10</v>
          </cell>
        </row>
        <row r="2974">
          <cell r="A2974" t="str">
            <v>286-4100-10</v>
          </cell>
        </row>
        <row r="2975">
          <cell r="A2975" t="str">
            <v>286-4200-10</v>
          </cell>
        </row>
        <row r="2976">
          <cell r="A2976" t="str">
            <v>286-4300-10</v>
          </cell>
        </row>
        <row r="2977">
          <cell r="A2977" t="str">
            <v>286-4310-10</v>
          </cell>
        </row>
        <row r="2978">
          <cell r="A2978" t="str">
            <v>287-4000-10</v>
          </cell>
        </row>
        <row r="2979">
          <cell r="A2979" t="str">
            <v>287-4010-10</v>
          </cell>
        </row>
        <row r="2980">
          <cell r="A2980" t="str">
            <v>287-4015-10</v>
          </cell>
        </row>
        <row r="2981">
          <cell r="A2981" t="str">
            <v>287-4100-10</v>
          </cell>
        </row>
        <row r="2982">
          <cell r="A2982" t="str">
            <v>287-4200-10</v>
          </cell>
        </row>
        <row r="2983">
          <cell r="A2983" t="str">
            <v>287-4300-10</v>
          </cell>
        </row>
        <row r="2984">
          <cell r="A2984" t="str">
            <v>287-4310-10</v>
          </cell>
        </row>
        <row r="2985">
          <cell r="A2985" t="str">
            <v>288-4000-10</v>
          </cell>
        </row>
        <row r="2986">
          <cell r="A2986" t="str">
            <v>288-4010-10</v>
          </cell>
        </row>
        <row r="2987">
          <cell r="A2987" t="str">
            <v>288-4015-10</v>
          </cell>
        </row>
        <row r="2988">
          <cell r="A2988" t="str">
            <v>288-4100-10</v>
          </cell>
        </row>
        <row r="2989">
          <cell r="A2989" t="str">
            <v>288-4200-10</v>
          </cell>
        </row>
        <row r="2990">
          <cell r="A2990" t="str">
            <v>288-4300-10</v>
          </cell>
        </row>
        <row r="2991">
          <cell r="A2991" t="str">
            <v>288-4310-10</v>
          </cell>
        </row>
        <row r="2992">
          <cell r="A2992" t="str">
            <v>289-4000-10</v>
          </cell>
        </row>
        <row r="2993">
          <cell r="A2993" t="str">
            <v>289-4010-10</v>
          </cell>
        </row>
        <row r="2994">
          <cell r="A2994" t="str">
            <v>289-4015-10</v>
          </cell>
        </row>
        <row r="2995">
          <cell r="A2995" t="str">
            <v>289-4020-10</v>
          </cell>
        </row>
        <row r="2996">
          <cell r="A2996" t="str">
            <v>289-4100-10</v>
          </cell>
        </row>
        <row r="2997">
          <cell r="A2997" t="str">
            <v>289-4200-10</v>
          </cell>
        </row>
        <row r="2998">
          <cell r="A2998" t="str">
            <v>289-4300-10</v>
          </cell>
        </row>
        <row r="2999">
          <cell r="A2999" t="str">
            <v>289-4310-10</v>
          </cell>
        </row>
        <row r="3000">
          <cell r="A3000" t="str">
            <v>289-4400-10</v>
          </cell>
        </row>
        <row r="3001">
          <cell r="A3001" t="str">
            <v>290-4000-10</v>
          </cell>
        </row>
        <row r="3002">
          <cell r="A3002" t="str">
            <v>290-4010-10</v>
          </cell>
        </row>
        <row r="3003">
          <cell r="A3003" t="str">
            <v>290-4015-10</v>
          </cell>
        </row>
        <row r="3004">
          <cell r="A3004" t="str">
            <v>290-4100-10</v>
          </cell>
        </row>
        <row r="3005">
          <cell r="A3005" t="str">
            <v>290-4200-10</v>
          </cell>
        </row>
        <row r="3006">
          <cell r="A3006" t="str">
            <v>290-4300-10</v>
          </cell>
        </row>
        <row r="3007">
          <cell r="A3007" t="str">
            <v>290-4310-10</v>
          </cell>
        </row>
        <row r="3008">
          <cell r="A3008" t="str">
            <v>291-4000-10</v>
          </cell>
        </row>
        <row r="3009">
          <cell r="A3009" t="str">
            <v>291-4010-10</v>
          </cell>
        </row>
        <row r="3010">
          <cell r="A3010" t="str">
            <v>291-4015-10</v>
          </cell>
        </row>
        <row r="3011">
          <cell r="A3011" t="str">
            <v>291-4100-10</v>
          </cell>
        </row>
        <row r="3012">
          <cell r="A3012" t="str">
            <v>291-4200-10</v>
          </cell>
        </row>
        <row r="3013">
          <cell r="A3013" t="str">
            <v>291-4300-10</v>
          </cell>
        </row>
        <row r="3014">
          <cell r="A3014" t="str">
            <v>291-4310-10</v>
          </cell>
        </row>
        <row r="3015">
          <cell r="A3015" t="str">
            <v>292-4000-10</v>
          </cell>
        </row>
        <row r="3016">
          <cell r="A3016" t="str">
            <v>292-4010-10</v>
          </cell>
        </row>
        <row r="3017">
          <cell r="A3017" t="str">
            <v>292-4015-10</v>
          </cell>
        </row>
        <row r="3018">
          <cell r="A3018" t="str">
            <v>292-4100-10</v>
          </cell>
        </row>
        <row r="3019">
          <cell r="A3019" t="str">
            <v>292-4200-10</v>
          </cell>
        </row>
        <row r="3020">
          <cell r="A3020" t="str">
            <v>292-4300-10</v>
          </cell>
        </row>
        <row r="3021">
          <cell r="A3021" t="str">
            <v>293-4000-10</v>
          </cell>
        </row>
        <row r="3022">
          <cell r="A3022" t="str">
            <v>293-4010-10</v>
          </cell>
        </row>
        <row r="3023">
          <cell r="A3023" t="str">
            <v>293-4015-10</v>
          </cell>
        </row>
        <row r="3024">
          <cell r="A3024" t="str">
            <v>293-4100-10</v>
          </cell>
        </row>
        <row r="3025">
          <cell r="A3025" t="str">
            <v>293-4200-10</v>
          </cell>
        </row>
        <row r="3026">
          <cell r="A3026" t="str">
            <v>293-4300-10</v>
          </cell>
        </row>
        <row r="3027">
          <cell r="A3027" t="str">
            <v>294-4000-10</v>
          </cell>
        </row>
        <row r="3028">
          <cell r="A3028" t="str">
            <v>294-4010-10</v>
          </cell>
        </row>
        <row r="3029">
          <cell r="A3029" t="str">
            <v>294-4015-10</v>
          </cell>
        </row>
        <row r="3030">
          <cell r="A3030" t="str">
            <v>294-4100-10</v>
          </cell>
        </row>
        <row r="3031">
          <cell r="A3031" t="str">
            <v>294-4200-10</v>
          </cell>
        </row>
        <row r="3032">
          <cell r="A3032" t="str">
            <v>294-4300-10</v>
          </cell>
        </row>
        <row r="3033">
          <cell r="A3033" t="str">
            <v>295-4000-10</v>
          </cell>
        </row>
        <row r="3034">
          <cell r="A3034" t="str">
            <v>295-4010-10</v>
          </cell>
        </row>
        <row r="3035">
          <cell r="A3035" t="str">
            <v>295-4015-10</v>
          </cell>
        </row>
        <row r="3036">
          <cell r="A3036" t="str">
            <v>295-4100-10</v>
          </cell>
        </row>
        <row r="3037">
          <cell r="A3037" t="str">
            <v>295-4200-10</v>
          </cell>
        </row>
        <row r="3038">
          <cell r="A3038" t="str">
            <v>295-4300-10</v>
          </cell>
        </row>
        <row r="3039">
          <cell r="A3039" t="str">
            <v>296-4000-10</v>
          </cell>
        </row>
        <row r="3040">
          <cell r="A3040" t="str">
            <v>296-4010-10</v>
          </cell>
        </row>
        <row r="3041">
          <cell r="A3041" t="str">
            <v>296-4015-10</v>
          </cell>
        </row>
        <row r="3042">
          <cell r="A3042" t="str">
            <v>296-4100-10</v>
          </cell>
        </row>
        <row r="3043">
          <cell r="A3043" t="str">
            <v>296-4200-10</v>
          </cell>
        </row>
        <row r="3044">
          <cell r="A3044" t="str">
            <v>296-4300-10</v>
          </cell>
        </row>
        <row r="3045">
          <cell r="A3045" t="str">
            <v>297-4000-10</v>
          </cell>
        </row>
        <row r="3046">
          <cell r="A3046" t="str">
            <v>297-4010-10</v>
          </cell>
        </row>
        <row r="3047">
          <cell r="A3047" t="str">
            <v>297-4015-10</v>
          </cell>
        </row>
        <row r="3048">
          <cell r="A3048" t="str">
            <v>297-4100-10</v>
          </cell>
        </row>
        <row r="3049">
          <cell r="A3049" t="str">
            <v>297-4200-10</v>
          </cell>
        </row>
        <row r="3050">
          <cell r="A3050" t="str">
            <v>297-4300-10</v>
          </cell>
        </row>
        <row r="3051">
          <cell r="A3051" t="str">
            <v>298-4000-10</v>
          </cell>
        </row>
        <row r="3052">
          <cell r="A3052" t="str">
            <v>298-4010-10</v>
          </cell>
        </row>
        <row r="3053">
          <cell r="A3053" t="str">
            <v>298-4015-10</v>
          </cell>
        </row>
        <row r="3054">
          <cell r="A3054" t="str">
            <v>298-4020-10</v>
          </cell>
        </row>
        <row r="3055">
          <cell r="A3055" t="str">
            <v>298-4100-10</v>
          </cell>
        </row>
        <row r="3056">
          <cell r="A3056" t="str">
            <v>298-4200-10</v>
          </cell>
        </row>
        <row r="3057">
          <cell r="A3057" t="str">
            <v>298-4300-10</v>
          </cell>
        </row>
        <row r="3058">
          <cell r="A3058" t="str">
            <v>298-4400-10</v>
          </cell>
        </row>
        <row r="3059">
          <cell r="A3059" t="str">
            <v>299-4000-10</v>
          </cell>
        </row>
        <row r="3060">
          <cell r="A3060" t="str">
            <v>299-4010-10</v>
          </cell>
        </row>
        <row r="3061">
          <cell r="A3061" t="str">
            <v>299-4015-10</v>
          </cell>
        </row>
        <row r="3062">
          <cell r="A3062" t="str">
            <v>299-4100-10</v>
          </cell>
        </row>
        <row r="3063">
          <cell r="A3063" t="str">
            <v>299-4200-10</v>
          </cell>
        </row>
        <row r="3064">
          <cell r="A3064" t="str">
            <v>299-4300-10</v>
          </cell>
        </row>
        <row r="3065">
          <cell r="A3065" t="str">
            <v>310-6110-10</v>
          </cell>
        </row>
        <row r="3066">
          <cell r="A3066" t="str">
            <v>310-6150-10</v>
          </cell>
        </row>
        <row r="3067">
          <cell r="A3067" t="str">
            <v>310-6640-10</v>
          </cell>
        </row>
        <row r="3068">
          <cell r="A3068" t="str">
            <v>320-6640-10</v>
          </cell>
        </row>
        <row r="3069">
          <cell r="A3069" t="str">
            <v>330-6110-10</v>
          </cell>
        </row>
        <row r="3070">
          <cell r="A3070" t="str">
            <v>330-6150-10</v>
          </cell>
        </row>
        <row r="3071">
          <cell r="A3071" t="str">
            <v>330-6640-10</v>
          </cell>
        </row>
        <row r="3072">
          <cell r="A3072" t="str">
            <v>390-4803-10</v>
          </cell>
        </row>
        <row r="3073">
          <cell r="A3073" t="str">
            <v>390-4813-10</v>
          </cell>
        </row>
        <row r="3074">
          <cell r="A3074" t="str">
            <v>390-6804-10</v>
          </cell>
        </row>
        <row r="3075">
          <cell r="A3075" t="str">
            <v>410-6110-10</v>
          </cell>
        </row>
        <row r="3076">
          <cell r="A3076" t="str">
            <v>410-6150-10</v>
          </cell>
        </row>
        <row r="3077">
          <cell r="A3077" t="str">
            <v>410-6780-10</v>
          </cell>
        </row>
        <row r="3078">
          <cell r="A3078" t="str">
            <v>420-6110-10</v>
          </cell>
        </row>
        <row r="3079">
          <cell r="A3079" t="str">
            <v>420-6150-10</v>
          </cell>
        </row>
        <row r="3080">
          <cell r="A3080" t="str">
            <v>420-6780-10</v>
          </cell>
        </row>
        <row r="3081">
          <cell r="A3081" t="str">
            <v>430-6090-10</v>
          </cell>
        </row>
        <row r="3082">
          <cell r="A3082" t="str">
            <v>430-6110-10</v>
          </cell>
        </row>
        <row r="3083">
          <cell r="A3083" t="str">
            <v>430-6150-10</v>
          </cell>
        </row>
        <row r="3084">
          <cell r="A3084" t="str">
            <v>440-6780-10</v>
          </cell>
        </row>
        <row r="3085">
          <cell r="A3085" t="str">
            <v>440-6785-10</v>
          </cell>
        </row>
        <row r="3086">
          <cell r="A3086" t="str">
            <v>450-6110-10</v>
          </cell>
        </row>
        <row r="3087">
          <cell r="A3087" t="str">
            <v>450-6150-10</v>
          </cell>
        </row>
        <row r="3088">
          <cell r="A3088" t="str">
            <v>450-6780-10</v>
          </cell>
        </row>
        <row r="3089">
          <cell r="A3089" t="str">
            <v>460-6110-10</v>
          </cell>
        </row>
        <row r="3090">
          <cell r="A3090" t="str">
            <v>460-6150-10</v>
          </cell>
        </row>
        <row r="3091">
          <cell r="A3091" t="str">
            <v>460-6640-10</v>
          </cell>
        </row>
        <row r="3092">
          <cell r="A3092" t="str">
            <v>460-6780-10</v>
          </cell>
        </row>
        <row r="3093">
          <cell r="A3093" t="str">
            <v>510-6235-10</v>
          </cell>
        </row>
        <row r="3094">
          <cell r="A3094" t="str">
            <v>520-6110-10</v>
          </cell>
        </row>
        <row r="3095">
          <cell r="A3095" t="str">
            <v>520-6150-10</v>
          </cell>
        </row>
        <row r="3096">
          <cell r="A3096" t="str">
            <v>520-6640-10</v>
          </cell>
        </row>
        <row r="3097">
          <cell r="A3097" t="str">
            <v>520-6735-10</v>
          </cell>
        </row>
        <row r="3098">
          <cell r="A3098" t="str">
            <v>520-6911-10</v>
          </cell>
        </row>
        <row r="3099">
          <cell r="A3099" t="str">
            <v>530-6110-10</v>
          </cell>
        </row>
        <row r="3100">
          <cell r="A3100" t="str">
            <v>530-6150-10</v>
          </cell>
        </row>
        <row r="3101">
          <cell r="A3101" t="str">
            <v>530-6640-10</v>
          </cell>
        </row>
        <row r="3102">
          <cell r="A3102" t="str">
            <v>610-6090-10</v>
          </cell>
        </row>
        <row r="3103">
          <cell r="A3103" t="str">
            <v>610-6100-10</v>
          </cell>
        </row>
        <row r="3104">
          <cell r="A3104" t="str">
            <v>610-6110-10</v>
          </cell>
        </row>
        <row r="3105">
          <cell r="A3105" t="str">
            <v>610-6150-10</v>
          </cell>
        </row>
        <row r="3106">
          <cell r="A3106" t="str">
            <v>610-6911-10</v>
          </cell>
        </row>
        <row r="3107">
          <cell r="A3107" t="str">
            <v>620-6090-10</v>
          </cell>
        </row>
        <row r="3108">
          <cell r="A3108" t="str">
            <v>620-6100-10</v>
          </cell>
        </row>
        <row r="3109">
          <cell r="A3109" t="str">
            <v>620-6110-10</v>
          </cell>
        </row>
        <row r="3110">
          <cell r="A3110" t="str">
            <v>620-6150-10</v>
          </cell>
        </row>
        <row r="3111">
          <cell r="A3111" t="str">
            <v>630-6090-10</v>
          </cell>
        </row>
        <row r="3112">
          <cell r="A3112" t="str">
            <v>630-6100-10</v>
          </cell>
        </row>
        <row r="3113">
          <cell r="A3113" t="str">
            <v>630-6110-10</v>
          </cell>
        </row>
        <row r="3114">
          <cell r="A3114" t="str">
            <v>630-6150-10</v>
          </cell>
        </row>
        <row r="3115">
          <cell r="A3115" t="str">
            <v>640-6090-10</v>
          </cell>
        </row>
        <row r="3116">
          <cell r="A3116" t="str">
            <v>640-6100-10</v>
          </cell>
        </row>
        <row r="3117">
          <cell r="A3117" t="str">
            <v>640-6110-10</v>
          </cell>
        </row>
        <row r="3118">
          <cell r="A3118" t="str">
            <v>640-6150-10</v>
          </cell>
        </row>
        <row r="3119">
          <cell r="A3119" t="str">
            <v>640-6640-10</v>
          </cell>
        </row>
        <row r="3120">
          <cell r="A3120" t="str">
            <v>650-4800-10</v>
          </cell>
        </row>
        <row r="3121">
          <cell r="A3121" t="str">
            <v>650-4810-10</v>
          </cell>
        </row>
        <row r="3122">
          <cell r="A3122" t="str">
            <v>650-6090-10</v>
          </cell>
        </row>
        <row r="3123">
          <cell r="A3123" t="str">
            <v>650-6100-10</v>
          </cell>
        </row>
        <row r="3124">
          <cell r="A3124" t="str">
            <v>650-6110-10</v>
          </cell>
        </row>
        <row r="3125">
          <cell r="A3125" t="str">
            <v>650-6150-10</v>
          </cell>
        </row>
        <row r="3126">
          <cell r="A3126" t="str">
            <v>650-6640-10</v>
          </cell>
        </row>
        <row r="3127">
          <cell r="A3127" t="str">
            <v>650-6911-10</v>
          </cell>
        </row>
        <row r="3128">
          <cell r="A3128" t="str">
            <v>660-4800-10</v>
          </cell>
        </row>
        <row r="3129">
          <cell r="A3129" t="str">
            <v>660-4810-10</v>
          </cell>
        </row>
        <row r="3130">
          <cell r="A3130" t="str">
            <v>660-4811-10</v>
          </cell>
        </row>
        <row r="3131">
          <cell r="A3131" t="str">
            <v>660-6090-10</v>
          </cell>
        </row>
        <row r="3132">
          <cell r="A3132" t="str">
            <v>660-6100-10</v>
          </cell>
        </row>
        <row r="3133">
          <cell r="A3133" t="str">
            <v>660-6110-10</v>
          </cell>
        </row>
        <row r="3134">
          <cell r="A3134" t="str">
            <v>660-6150-10</v>
          </cell>
        </row>
        <row r="3135">
          <cell r="A3135" t="str">
            <v>660-6640-10</v>
          </cell>
        </row>
        <row r="3136">
          <cell r="A3136" t="str">
            <v>660-6911-10</v>
          </cell>
        </row>
        <row r="3137">
          <cell r="A3137" t="str">
            <v>660-8145-10</v>
          </cell>
        </row>
        <row r="3138">
          <cell r="A3138" t="str">
            <v>690-6090-10</v>
          </cell>
        </row>
        <row r="3139">
          <cell r="A3139" t="str">
            <v>690-6100-10</v>
          </cell>
        </row>
        <row r="3140">
          <cell r="A3140" t="str">
            <v>690-6110-10</v>
          </cell>
        </row>
        <row r="3141">
          <cell r="A3141" t="str">
            <v>690-6150-10</v>
          </cell>
        </row>
        <row r="3142">
          <cell r="A3142" t="str">
            <v>690-6640-10</v>
          </cell>
        </row>
        <row r="3143">
          <cell r="A3143" t="str">
            <v>690-6911-10</v>
          </cell>
        </row>
        <row r="3144">
          <cell r="A3144" t="str">
            <v>690-8145-10</v>
          </cell>
        </row>
        <row r="3145">
          <cell r="A3145" t="str">
            <v>710-4800-10</v>
          </cell>
        </row>
        <row r="3146">
          <cell r="A3146" t="str">
            <v>710-4810-10</v>
          </cell>
        </row>
        <row r="3147">
          <cell r="A3147" t="str">
            <v>710-6090-10</v>
          </cell>
        </row>
        <row r="3148">
          <cell r="A3148" t="str">
            <v>710-6100-10</v>
          </cell>
        </row>
        <row r="3149">
          <cell r="A3149" t="str">
            <v>710-6110-10</v>
          </cell>
        </row>
        <row r="3150">
          <cell r="A3150" t="str">
            <v>710-6150-10</v>
          </cell>
        </row>
        <row r="3151">
          <cell r="A3151" t="str">
            <v>710-6640-10</v>
          </cell>
        </row>
        <row r="3152">
          <cell r="A3152" t="str">
            <v>710-6911-10</v>
          </cell>
        </row>
        <row r="3153">
          <cell r="A3153" t="str">
            <v>710-8145-10</v>
          </cell>
        </row>
        <row r="3154">
          <cell r="A3154" t="str">
            <v>720-4350-10</v>
          </cell>
        </row>
        <row r="3155">
          <cell r="A3155" t="str">
            <v>720-6090-10</v>
          </cell>
        </row>
        <row r="3156">
          <cell r="A3156" t="str">
            <v>720-6100-10</v>
          </cell>
        </row>
        <row r="3157">
          <cell r="A3157" t="str">
            <v>720-6110-10</v>
          </cell>
        </row>
        <row r="3158">
          <cell r="A3158" t="str">
            <v>720-6150-10</v>
          </cell>
        </row>
        <row r="3159">
          <cell r="A3159" t="str">
            <v>740-4800-10</v>
          </cell>
        </row>
        <row r="3160">
          <cell r="A3160" t="str">
            <v>740-4801-10</v>
          </cell>
        </row>
        <row r="3161">
          <cell r="A3161" t="str">
            <v>740-4810-10</v>
          </cell>
        </row>
        <row r="3162">
          <cell r="A3162" t="str">
            <v>740-4811-10</v>
          </cell>
        </row>
        <row r="3163">
          <cell r="A3163" t="str">
            <v>740-6090-10</v>
          </cell>
        </row>
        <row r="3164">
          <cell r="A3164" t="str">
            <v>740-6100-10</v>
          </cell>
        </row>
        <row r="3165">
          <cell r="A3165" t="str">
            <v>740-6110-10</v>
          </cell>
        </row>
        <row r="3166">
          <cell r="A3166" t="str">
            <v>740-6150-10</v>
          </cell>
        </row>
        <row r="3167">
          <cell r="A3167" t="str">
            <v>740-6461-10</v>
          </cell>
        </row>
        <row r="3168">
          <cell r="A3168" t="str">
            <v>740-6911-10</v>
          </cell>
        </row>
        <row r="3169">
          <cell r="A3169" t="str">
            <v>760-4800-10</v>
          </cell>
        </row>
        <row r="3170">
          <cell r="A3170" t="str">
            <v>760-4810-10</v>
          </cell>
        </row>
        <row r="3171">
          <cell r="A3171" t="str">
            <v>760-6090-10</v>
          </cell>
        </row>
        <row r="3172">
          <cell r="A3172" t="str">
            <v>760-6100-10</v>
          </cell>
        </row>
        <row r="3173">
          <cell r="A3173" t="str">
            <v>760-6110-10</v>
          </cell>
        </row>
        <row r="3174">
          <cell r="A3174" t="str">
            <v>760-6150-10</v>
          </cell>
        </row>
        <row r="3175">
          <cell r="A3175" t="str">
            <v>760-6911-10</v>
          </cell>
        </row>
        <row r="3176">
          <cell r="A3176" t="str">
            <v>760-8145-10</v>
          </cell>
        </row>
        <row r="3177">
          <cell r="A3177" t="str">
            <v>800-4800-10</v>
          </cell>
        </row>
        <row r="3178">
          <cell r="A3178" t="str">
            <v>800-4810-10</v>
          </cell>
        </row>
        <row r="3179">
          <cell r="A3179" t="str">
            <v>810-6110-10</v>
          </cell>
        </row>
        <row r="3180">
          <cell r="A3180" t="str">
            <v>810-6150-10</v>
          </cell>
        </row>
        <row r="3181">
          <cell r="A3181" t="str">
            <v>810-6640-10</v>
          </cell>
        </row>
        <row r="3182">
          <cell r="A3182" t="str">
            <v>810-6911-10</v>
          </cell>
        </row>
        <row r="3183">
          <cell r="A3183" t="str">
            <v>810-8145-10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 Data"/>
      <sheetName val="FA Continuity Schedule 2013"/>
      <sheetName val="Reconcile FA to GL"/>
      <sheetName val="Reconcile FA to GL After Depr R"/>
      <sheetName val="Reconcile FA to GL Revised v2"/>
      <sheetName val="Revised Final FA to GL Recon Ma"/>
      <sheetName val="Reconcile FA to GL FINAL Mar.14"/>
      <sheetName val="Scotts Depr"/>
      <sheetName val="YE Final FA check"/>
      <sheetName val="Depr Exp Accts Bal YE 2013"/>
      <sheetName val="2013 YE gain or loss on disposa"/>
      <sheetName val="2013 YE gain or loss on dis (2"/>
      <sheetName val="Oshawa PUC-F"/>
      <sheetName val="Oshawa PUC-F Rev'd 3.14.14 4PM"/>
      <sheetName val="Sheet1"/>
      <sheetName val="Sheet2"/>
    </sheetNames>
    <sheetDataSet>
      <sheetData sheetId="0">
        <row r="1">
          <cell r="A1" t="str">
            <v>YEAR1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>
        <row r="18">
          <cell r="A18" t="str">
            <v>100-1495-10</v>
          </cell>
          <cell r="B18" t="str">
            <v>1820 Equipment - MS2 Hillcroft St</v>
          </cell>
          <cell r="C18">
            <v>5493.39</v>
          </cell>
          <cell r="D18">
            <v>-1495.47</v>
          </cell>
          <cell r="E18">
            <v>3997.92</v>
          </cell>
        </row>
        <row r="19">
          <cell r="A19" t="str">
            <v>100-1540-10</v>
          </cell>
          <cell r="B19" t="str">
            <v>1835 Subtransmission Feeders</v>
          </cell>
          <cell r="C19">
            <v>606.79999999999995</v>
          </cell>
          <cell r="D19">
            <v>-7529.24</v>
          </cell>
          <cell r="E19">
            <v>-6922.44</v>
          </cell>
        </row>
        <row r="20">
          <cell r="A20" t="str">
            <v>100-1545-10</v>
          </cell>
          <cell r="B20" t="str">
            <v>1835 Overhead Distribution</v>
          </cell>
          <cell r="C20">
            <v>1844934</v>
          </cell>
          <cell r="D20">
            <v>-242458.68</v>
          </cell>
          <cell r="E20">
            <v>1602475.32</v>
          </cell>
        </row>
        <row r="21">
          <cell r="A21" t="str">
            <v>100-1547-10</v>
          </cell>
          <cell r="B21" t="str">
            <v>1830 Poles,Towers &amp; Fixtures</v>
          </cell>
          <cell r="C21">
            <v>5172093.5</v>
          </cell>
          <cell r="D21">
            <v>-589262.02</v>
          </cell>
          <cell r="E21">
            <v>4582831.4800000004</v>
          </cell>
        </row>
        <row r="22">
          <cell r="A22" t="str">
            <v>100-1550-10</v>
          </cell>
          <cell r="B22" t="str">
            <v>1845 Underground Distribution</v>
          </cell>
          <cell r="C22">
            <v>2290728.21</v>
          </cell>
          <cell r="D22">
            <v>-118631.21</v>
          </cell>
          <cell r="E22">
            <v>2172097</v>
          </cell>
        </row>
        <row r="23">
          <cell r="A23" t="str">
            <v>100-1555-10</v>
          </cell>
          <cell r="B23" t="str">
            <v>1850 Distribution transformers</v>
          </cell>
          <cell r="C23">
            <v>4151223.7</v>
          </cell>
          <cell r="D23">
            <v>-1467578.75</v>
          </cell>
          <cell r="E23">
            <v>2683644.9500000002</v>
          </cell>
        </row>
        <row r="24">
          <cell r="A24" t="str">
            <v>100-1560-10</v>
          </cell>
          <cell r="B24" t="str">
            <v>1860 Distribution Meters</v>
          </cell>
          <cell r="C24">
            <v>611748.75</v>
          </cell>
          <cell r="D24">
            <v>-39672.480000000003</v>
          </cell>
          <cell r="E24">
            <v>572076.27</v>
          </cell>
        </row>
        <row r="25">
          <cell r="A25" t="str">
            <v>100-1565-10</v>
          </cell>
          <cell r="B25" t="str">
            <v>1915 General Office Equipment</v>
          </cell>
          <cell r="C25">
            <v>31130.54</v>
          </cell>
          <cell r="D25">
            <v>0</v>
          </cell>
          <cell r="E25">
            <v>31130.54</v>
          </cell>
        </row>
        <row r="26">
          <cell r="A26" t="str">
            <v>100-1570-10</v>
          </cell>
          <cell r="B26" t="str">
            <v>1955 Telephone System</v>
          </cell>
          <cell r="C26">
            <v>4279.59</v>
          </cell>
          <cell r="D26">
            <v>0</v>
          </cell>
          <cell r="E26">
            <v>4279.59</v>
          </cell>
        </row>
        <row r="27">
          <cell r="A27" t="str">
            <v>100-1575-10</v>
          </cell>
          <cell r="B27" t="str">
            <v>1920 Computer Hardware</v>
          </cell>
          <cell r="C27">
            <v>242212.92</v>
          </cell>
          <cell r="D27">
            <v>0</v>
          </cell>
          <cell r="E27">
            <v>242212.92</v>
          </cell>
        </row>
        <row r="28">
          <cell r="A28" t="str">
            <v>100-1580-10</v>
          </cell>
          <cell r="B28" t="str">
            <v>1611 Computer Software</v>
          </cell>
          <cell r="C28">
            <v>381760.59</v>
          </cell>
          <cell r="D28">
            <v>-4388.8500000000004</v>
          </cell>
          <cell r="E28">
            <v>377371.74</v>
          </cell>
        </row>
        <row r="29">
          <cell r="A29" t="str">
            <v>100-1585-10</v>
          </cell>
          <cell r="B29" t="str">
            <v>1945 Meter Reading Equipment</v>
          </cell>
          <cell r="C29">
            <v>20084.71</v>
          </cell>
          <cell r="D29">
            <v>-915.96</v>
          </cell>
          <cell r="E29">
            <v>19168.75</v>
          </cell>
        </row>
        <row r="30">
          <cell r="A30" t="str">
            <v>100-1600-10</v>
          </cell>
          <cell r="B30" t="str">
            <v>1910 Leasehold Improvements</v>
          </cell>
          <cell r="C30">
            <v>18265</v>
          </cell>
          <cell r="D30">
            <v>0</v>
          </cell>
          <cell r="E30">
            <v>18265</v>
          </cell>
        </row>
        <row r="31">
          <cell r="A31" t="str">
            <v>100-1605-10</v>
          </cell>
          <cell r="B31" t="str">
            <v>1930 Rolling Stock And Equipment</v>
          </cell>
          <cell r="C31">
            <v>104931.86</v>
          </cell>
          <cell r="D31">
            <v>-304735.58</v>
          </cell>
          <cell r="E31">
            <v>-199803.72</v>
          </cell>
        </row>
        <row r="32">
          <cell r="A32" t="str">
            <v>100-1610-10</v>
          </cell>
          <cell r="B32" t="str">
            <v>1940 Misc. Equipment/Tools &amp; Instruments</v>
          </cell>
          <cell r="C32">
            <v>207435.26</v>
          </cell>
          <cell r="D32">
            <v>-76705.77</v>
          </cell>
          <cell r="E32">
            <v>130729.49</v>
          </cell>
        </row>
        <row r="33">
          <cell r="A33" t="str">
            <v>100-1670-10</v>
          </cell>
          <cell r="B33" t="str">
            <v>1995 FA Contra Distribution Meters</v>
          </cell>
          <cell r="C33">
            <v>2379.38</v>
          </cell>
          <cell r="D33">
            <v>-10483.1</v>
          </cell>
          <cell r="E33">
            <v>-8103.72</v>
          </cell>
        </row>
        <row r="34">
          <cell r="A34" t="str">
            <v>100-1671-10</v>
          </cell>
          <cell r="B34" t="str">
            <v>1995 FA Contra Poles, Towers, Fixtures</v>
          </cell>
          <cell r="C34">
            <v>215650.7</v>
          </cell>
          <cell r="D34">
            <v>-807571.35</v>
          </cell>
          <cell r="E34">
            <v>-591920.65</v>
          </cell>
        </row>
        <row r="35">
          <cell r="A35" t="str">
            <v>100-1672-10</v>
          </cell>
          <cell r="B35" t="str">
            <v>1995 FA Contra Distribution Transformers</v>
          </cell>
          <cell r="C35">
            <v>453745.94</v>
          </cell>
          <cell r="D35">
            <v>-926888.73</v>
          </cell>
          <cell r="E35">
            <v>-473142.79</v>
          </cell>
        </row>
        <row r="36">
          <cell r="A36" t="str">
            <v>100-1673-10</v>
          </cell>
          <cell r="B36" t="str">
            <v>1995 FA Contra Overhead Distribution</v>
          </cell>
          <cell r="C36">
            <v>118703.2</v>
          </cell>
          <cell r="D36">
            <v>-350627.4</v>
          </cell>
          <cell r="E36">
            <v>-231924.2</v>
          </cell>
        </row>
        <row r="37">
          <cell r="A37" t="str">
            <v>100-1674-10</v>
          </cell>
          <cell r="B37" t="str">
            <v>1995 FA Contra Underground Distribution</v>
          </cell>
          <cell r="C37">
            <v>207954.4</v>
          </cell>
          <cell r="D37">
            <v>-580592.25</v>
          </cell>
          <cell r="E37">
            <v>-372637.85</v>
          </cell>
        </row>
        <row r="38">
          <cell r="A38" t="str">
            <v>100-1675-10</v>
          </cell>
          <cell r="B38" t="str">
            <v>1995 FA Contra Tools</v>
          </cell>
          <cell r="C38">
            <v>5281.64</v>
          </cell>
          <cell r="D38">
            <v>-10837.24</v>
          </cell>
          <cell r="E38">
            <v>-5555.6</v>
          </cell>
        </row>
        <row r="39">
          <cell r="A39" t="str">
            <v>100-1698-10</v>
          </cell>
          <cell r="B39" t="str">
            <v>1995 FA Contra Clearing Account</v>
          </cell>
          <cell r="C39">
            <v>2577141.2599999998</v>
          </cell>
          <cell r="D39">
            <v>-900894.14</v>
          </cell>
          <cell r="E39">
            <v>1676247.12</v>
          </cell>
        </row>
        <row r="40">
          <cell r="A40" t="str">
            <v>100-1699-10</v>
          </cell>
          <cell r="B40" t="str">
            <v>1845 Fixed Asset Clearing Account</v>
          </cell>
          <cell r="C40">
            <v>2714087.41</v>
          </cell>
          <cell r="D40">
            <v>-15189749.939999999</v>
          </cell>
          <cell r="E40">
            <v>-12475662.529999999</v>
          </cell>
        </row>
        <row r="41">
          <cell r="A41" t="str">
            <v>100-1705-10</v>
          </cell>
          <cell r="B41" t="str">
            <v>2105 Accum Dep'n - MS11 Buildings &amp; Other Cons</v>
          </cell>
          <cell r="C41">
            <v>0</v>
          </cell>
          <cell r="D41">
            <v>-3413.1</v>
          </cell>
          <cell r="E41">
            <v>-3413.1</v>
          </cell>
        </row>
        <row r="42">
          <cell r="A42" t="str">
            <v>100-1706-10</v>
          </cell>
          <cell r="B42" t="str">
            <v>2105 Accum Dep'n - MS12 Buildings &amp; Other Cons</v>
          </cell>
          <cell r="C42">
            <v>0</v>
          </cell>
          <cell r="D42">
            <v>-3792.14</v>
          </cell>
          <cell r="E42">
            <v>-3792.14</v>
          </cell>
        </row>
        <row r="43">
          <cell r="A43" t="str">
            <v>100-1707-10</v>
          </cell>
          <cell r="B43" t="str">
            <v>2105 Accum Dep'n - MS13 Buildings &amp; Other Cons</v>
          </cell>
          <cell r="C43">
            <v>0</v>
          </cell>
          <cell r="D43">
            <v>-245.29</v>
          </cell>
          <cell r="E43">
            <v>-245.29</v>
          </cell>
        </row>
        <row r="44">
          <cell r="A44" t="str">
            <v>100-1708-10</v>
          </cell>
          <cell r="B44" t="str">
            <v>2105 Accum Dep'n - MS14 Buildings &amp; Other Cons</v>
          </cell>
          <cell r="C44">
            <v>0</v>
          </cell>
          <cell r="D44">
            <v>-24.38</v>
          </cell>
          <cell r="E44">
            <v>-24.38</v>
          </cell>
        </row>
        <row r="45">
          <cell r="A45" t="str">
            <v>100-1709-10</v>
          </cell>
          <cell r="B45" t="str">
            <v>2105 Accum Dep'n - MS15 Buildings &amp; Other Cons</v>
          </cell>
          <cell r="C45">
            <v>0</v>
          </cell>
          <cell r="D45">
            <v>-6721.97</v>
          </cell>
          <cell r="E45">
            <v>-6721.97</v>
          </cell>
        </row>
        <row r="46">
          <cell r="A46" t="str">
            <v>100-1710-10</v>
          </cell>
          <cell r="B46" t="str">
            <v>2105 Accum Dep'n - MS2 Equipment</v>
          </cell>
          <cell r="C46">
            <v>282.5</v>
          </cell>
          <cell r="D46">
            <v>-60117.72</v>
          </cell>
          <cell r="E46">
            <v>-59835.22</v>
          </cell>
        </row>
        <row r="47">
          <cell r="A47" t="str">
            <v>100-1711-10</v>
          </cell>
          <cell r="B47" t="str">
            <v>2105 Accmu Dep'n - MS5 Equipment</v>
          </cell>
          <cell r="C47">
            <v>0</v>
          </cell>
          <cell r="D47">
            <v>-24497.61</v>
          </cell>
          <cell r="E47">
            <v>-24497.61</v>
          </cell>
        </row>
        <row r="48">
          <cell r="A48" t="str">
            <v>100-1712-10</v>
          </cell>
          <cell r="B48" t="str">
            <v>2105 Accmu Dep'n - MS7 Equipment</v>
          </cell>
          <cell r="C48">
            <v>0</v>
          </cell>
          <cell r="D48">
            <v>-7554.14</v>
          </cell>
          <cell r="E48">
            <v>-7554.14</v>
          </cell>
        </row>
        <row r="49">
          <cell r="A49" t="str">
            <v>100-1713-10</v>
          </cell>
          <cell r="B49" t="str">
            <v>2105 Accmu Dep'n - MS10 Equipment</v>
          </cell>
          <cell r="C49">
            <v>0</v>
          </cell>
          <cell r="D49">
            <v>-23785.31</v>
          </cell>
          <cell r="E49">
            <v>-23785.31</v>
          </cell>
        </row>
        <row r="50">
          <cell r="A50" t="str">
            <v>100-1714-10</v>
          </cell>
          <cell r="B50" t="str">
            <v>2105 Accmu Dep'n - MS11 Equipment</v>
          </cell>
          <cell r="C50">
            <v>0</v>
          </cell>
          <cell r="D50">
            <v>-67979.600000000006</v>
          </cell>
          <cell r="E50">
            <v>-67979.600000000006</v>
          </cell>
        </row>
        <row r="51">
          <cell r="A51" t="str">
            <v>100-1715-10</v>
          </cell>
          <cell r="B51" t="str">
            <v>2105 Accum Dep'n-Subtransmission Feeders</v>
          </cell>
          <cell r="C51">
            <v>278.38</v>
          </cell>
          <cell r="D51">
            <v>-2558.46</v>
          </cell>
          <cell r="E51">
            <v>-2280.08</v>
          </cell>
        </row>
        <row r="52">
          <cell r="A52" t="str">
            <v>100-1716-10</v>
          </cell>
          <cell r="B52" t="str">
            <v>2105 Accmu Dep'n - MS13 Equipment</v>
          </cell>
          <cell r="C52">
            <v>0.01</v>
          </cell>
          <cell r="D52">
            <v>-40113.269999999997</v>
          </cell>
          <cell r="E52">
            <v>-40113.26</v>
          </cell>
        </row>
        <row r="53">
          <cell r="A53" t="str">
            <v>100-1717-10</v>
          </cell>
          <cell r="B53" t="str">
            <v>2105 Accmu Dep'n - MS14 Equipment</v>
          </cell>
          <cell r="C53">
            <v>0.01</v>
          </cell>
          <cell r="D53">
            <v>-19059.400000000001</v>
          </cell>
          <cell r="E53">
            <v>-19059.39</v>
          </cell>
        </row>
        <row r="54">
          <cell r="A54" t="str">
            <v>100-1718-10</v>
          </cell>
          <cell r="B54" t="str">
            <v>2105 Accmu Dep'n - MS15 Equipment</v>
          </cell>
          <cell r="C54">
            <v>0</v>
          </cell>
          <cell r="D54">
            <v>-62136.7</v>
          </cell>
          <cell r="E54">
            <v>-62136.7</v>
          </cell>
        </row>
        <row r="55">
          <cell r="A55" t="str">
            <v>100-1719-10</v>
          </cell>
          <cell r="B55" t="str">
            <v>2105 Accmu Dep'n - MS9 Equipment</v>
          </cell>
          <cell r="C55">
            <v>0</v>
          </cell>
          <cell r="D55">
            <v>-17586.919999999998</v>
          </cell>
          <cell r="E55">
            <v>-17586.919999999998</v>
          </cell>
        </row>
        <row r="56">
          <cell r="A56" t="str">
            <v>100-1720-10</v>
          </cell>
          <cell r="B56" t="str">
            <v>2105 Accum Dep'n-Overhead Distribution</v>
          </cell>
          <cell r="C56">
            <v>178.88</v>
          </cell>
          <cell r="D56">
            <v>-229797.31</v>
          </cell>
          <cell r="E56">
            <v>-229618.43</v>
          </cell>
        </row>
        <row r="57">
          <cell r="A57" t="str">
            <v>100-1721-10</v>
          </cell>
          <cell r="B57" t="str">
            <v>2105 Acc Dep'n-Poles, Towers, Fixtures</v>
          </cell>
          <cell r="C57">
            <v>205.07</v>
          </cell>
          <cell r="D57">
            <v>-481372.02</v>
          </cell>
          <cell r="E57">
            <v>-481166.95</v>
          </cell>
        </row>
        <row r="58">
          <cell r="A58" t="str">
            <v>100-1725-10</v>
          </cell>
          <cell r="B58" t="str">
            <v>2105 Accum Dep'n-Underground Dist'n</v>
          </cell>
          <cell r="C58">
            <v>416.71</v>
          </cell>
          <cell r="D58">
            <v>-767645.9</v>
          </cell>
          <cell r="E58">
            <v>-767229.19</v>
          </cell>
        </row>
        <row r="59">
          <cell r="A59" t="str">
            <v>100-1730-10</v>
          </cell>
          <cell r="B59" t="str">
            <v>2105 Accum Dep'n-Dist'n Transformers</v>
          </cell>
          <cell r="C59">
            <v>2572.27</v>
          </cell>
          <cell r="D59">
            <v>-747688.21</v>
          </cell>
          <cell r="E59">
            <v>-745115.94</v>
          </cell>
        </row>
        <row r="60">
          <cell r="A60" t="str">
            <v>100-1735-10</v>
          </cell>
          <cell r="B60" t="str">
            <v>2105 Accum Dep'n-Distribution Meters</v>
          </cell>
          <cell r="C60">
            <v>0.11</v>
          </cell>
          <cell r="D60">
            <v>-747564.75</v>
          </cell>
          <cell r="E60">
            <v>-747564.64</v>
          </cell>
        </row>
        <row r="61">
          <cell r="A61" t="str">
            <v>100-1740-10</v>
          </cell>
          <cell r="B61" t="str">
            <v>2105 Accum Dep'n-Gen. Office Equipment</v>
          </cell>
          <cell r="C61">
            <v>0</v>
          </cell>
          <cell r="D61">
            <v>-9661.1200000000008</v>
          </cell>
          <cell r="E61">
            <v>-9661.1200000000008</v>
          </cell>
        </row>
        <row r="62">
          <cell r="A62" t="str">
            <v>100-1741-10</v>
          </cell>
          <cell r="B62" t="str">
            <v>2105 Accum Dep'n Telephone System</v>
          </cell>
          <cell r="C62">
            <v>0</v>
          </cell>
          <cell r="D62">
            <v>-20481.990000000002</v>
          </cell>
          <cell r="E62">
            <v>-20481.990000000002</v>
          </cell>
        </row>
        <row r="63">
          <cell r="A63" t="str">
            <v>100-1742-10</v>
          </cell>
          <cell r="B63" t="str">
            <v>2105 Accmu Dep'n Misc Equipment</v>
          </cell>
          <cell r="C63">
            <v>0</v>
          </cell>
          <cell r="D63">
            <v>-19187.22</v>
          </cell>
          <cell r="E63">
            <v>-19187.22</v>
          </cell>
        </row>
        <row r="64">
          <cell r="A64" t="str">
            <v>100-1744-10</v>
          </cell>
          <cell r="B64" t="str">
            <v>2105 Accum Dep'n-Computer Software</v>
          </cell>
          <cell r="C64">
            <v>0</v>
          </cell>
          <cell r="D64">
            <v>-377030.41</v>
          </cell>
          <cell r="E64">
            <v>-377030.41</v>
          </cell>
        </row>
        <row r="65">
          <cell r="A65" t="str">
            <v>100-1745-10</v>
          </cell>
          <cell r="B65" t="str">
            <v>2105 Accum Dep'n-Computer Hardware Equip</v>
          </cell>
          <cell r="C65">
            <v>0</v>
          </cell>
          <cell r="D65">
            <v>-86793.600000000006</v>
          </cell>
          <cell r="E65">
            <v>-86793.600000000006</v>
          </cell>
        </row>
        <row r="66">
          <cell r="A66" t="str">
            <v>100-1746-10</v>
          </cell>
          <cell r="B66" t="str">
            <v>2105 Accum Dep'n - Meter reading equipt</v>
          </cell>
          <cell r="C66">
            <v>0</v>
          </cell>
          <cell r="D66">
            <v>-15888.03</v>
          </cell>
          <cell r="E66">
            <v>-15888.03</v>
          </cell>
        </row>
        <row r="67">
          <cell r="A67" t="str">
            <v>100-1755-10</v>
          </cell>
          <cell r="B67" t="str">
            <v>2105 Accum Dep'n-Rolling Stock &amp; Equip</v>
          </cell>
          <cell r="C67">
            <v>284607.28000000003</v>
          </cell>
          <cell r="D67">
            <v>-368588.97</v>
          </cell>
          <cell r="E67">
            <v>-83981.69</v>
          </cell>
        </row>
        <row r="68">
          <cell r="A68" t="str">
            <v>100-1760-10</v>
          </cell>
          <cell r="B68" t="str">
            <v>2105 Accum Dep'n-Misc. Equipment-Tools</v>
          </cell>
          <cell r="C68">
            <v>3680</v>
          </cell>
          <cell r="D68">
            <v>-203814.31</v>
          </cell>
          <cell r="E68">
            <v>-200134.31</v>
          </cell>
        </row>
        <row r="69">
          <cell r="A69" t="str">
            <v>100-1770-10</v>
          </cell>
          <cell r="B69" t="str">
            <v>2105 Accum Dep'n-Load Mgmt. Controls</v>
          </cell>
          <cell r="C69">
            <v>0</v>
          </cell>
          <cell r="D69">
            <v>-17446.5</v>
          </cell>
          <cell r="E69">
            <v>-17446.5</v>
          </cell>
        </row>
        <row r="70">
          <cell r="A70" t="str">
            <v>100-1775-10</v>
          </cell>
          <cell r="B70" t="str">
            <v>2105 Amortization-Leasehold Improvements</v>
          </cell>
          <cell r="C70">
            <v>0</v>
          </cell>
          <cell r="D70">
            <v>-153805.57999999999</v>
          </cell>
          <cell r="E70">
            <v>-153805.57999999999</v>
          </cell>
        </row>
        <row r="71">
          <cell r="A71" t="str">
            <v>100-1790-10</v>
          </cell>
          <cell r="B71" t="str">
            <v>2105 ContraAcc Dep Distrib Meters</v>
          </cell>
          <cell r="C71">
            <v>7861.76</v>
          </cell>
          <cell r="D71">
            <v>0</v>
          </cell>
          <cell r="E71">
            <v>7861.76</v>
          </cell>
        </row>
        <row r="72">
          <cell r="A72" t="str">
            <v>100-1791-10</v>
          </cell>
          <cell r="B72" t="str">
            <v>2105 ContraAcc Dep Poles, Towers, Fixtures</v>
          </cell>
          <cell r="C72">
            <v>125294.03</v>
          </cell>
          <cell r="D72">
            <v>-3193.88</v>
          </cell>
          <cell r="E72">
            <v>122100.15</v>
          </cell>
        </row>
        <row r="73">
          <cell r="A73" t="str">
            <v>100-1792-10</v>
          </cell>
          <cell r="B73" t="str">
            <v>2105 ContraAcc Dep Distribution Transformers</v>
          </cell>
          <cell r="C73">
            <v>232593.33</v>
          </cell>
          <cell r="D73">
            <v>-2864.64</v>
          </cell>
          <cell r="E73">
            <v>229728.69</v>
          </cell>
        </row>
        <row r="74">
          <cell r="A74" t="str">
            <v>100-1793-10</v>
          </cell>
          <cell r="B74" t="str">
            <v>2105 ContraAcc Dep Overhead Distribution</v>
          </cell>
          <cell r="C74">
            <v>57277.7</v>
          </cell>
          <cell r="D74">
            <v>-913.7</v>
          </cell>
          <cell r="E74">
            <v>56364</v>
          </cell>
        </row>
        <row r="75">
          <cell r="A75" t="str">
            <v>100-1794-10</v>
          </cell>
          <cell r="B75" t="str">
            <v>2105 ContraAcc Dep Underground Distribution</v>
          </cell>
          <cell r="C75">
            <v>227750.9</v>
          </cell>
          <cell r="D75">
            <v>-68.88</v>
          </cell>
          <cell r="E75">
            <v>227682.02</v>
          </cell>
        </row>
        <row r="76">
          <cell r="A76" t="str">
            <v>100-1795-10</v>
          </cell>
          <cell r="B76" t="str">
            <v>2105 ContraAcc Dep Tools</v>
          </cell>
          <cell r="C76">
            <v>25557.14</v>
          </cell>
          <cell r="D76">
            <v>-1387.1</v>
          </cell>
          <cell r="E76">
            <v>24170.04</v>
          </cell>
        </row>
        <row r="77">
          <cell r="A77" t="str">
            <v>100-1796-10</v>
          </cell>
          <cell r="B77" t="str">
            <v>2105 ContraAcc Dep Equipment</v>
          </cell>
          <cell r="C77">
            <v>15641.47</v>
          </cell>
          <cell r="D77">
            <v>0</v>
          </cell>
          <cell r="E77">
            <v>15641.47</v>
          </cell>
        </row>
        <row r="78">
          <cell r="A78" t="str">
            <v>100-2070-10</v>
          </cell>
          <cell r="B78" t="str">
            <v>2220 Suspense</v>
          </cell>
          <cell r="C78">
            <v>12401</v>
          </cell>
          <cell r="D78">
            <v>0</v>
          </cell>
          <cell r="E78">
            <v>12401</v>
          </cell>
        </row>
        <row r="79">
          <cell r="A79" t="str">
            <v>210-6840-10</v>
          </cell>
          <cell r="B79" t="str">
            <v>4355 Gain on Disposal - PP&amp;E &amp; Other Property</v>
          </cell>
          <cell r="C79">
            <v>7928.25</v>
          </cell>
          <cell r="D79">
            <v>-12401</v>
          </cell>
          <cell r="E79">
            <v>-4472.75</v>
          </cell>
        </row>
        <row r="80">
          <cell r="A80" t="str">
            <v>System:</v>
          </cell>
          <cell r="B80">
            <v>41712</v>
          </cell>
          <cell r="C80">
            <v>0.68111111111111111</v>
          </cell>
          <cell r="D80" t="str">
            <v>Oshawa PUC Networks Inc.</v>
          </cell>
          <cell r="E80" t="str">
            <v>Page:</v>
          </cell>
          <cell r="F80">
            <v>2</v>
          </cell>
        </row>
        <row r="81">
          <cell r="A81" t="str">
            <v>Fixed Assets to General Ledger Reconciliation - Summary</v>
          </cell>
        </row>
        <row r="82">
          <cell r="A82" t="str">
            <v>Account Number</v>
          </cell>
          <cell r="B82" t="str">
            <v>Description</v>
          </cell>
          <cell r="C82" t="str">
            <v>Debit</v>
          </cell>
          <cell r="D82" t="str">
            <v>Credit</v>
          </cell>
          <cell r="E82" t="str">
            <v>Net</v>
          </cell>
        </row>
        <row r="83">
          <cell r="A83" t="str">
            <v>-----------------------------------------------------------------------</v>
          </cell>
          <cell r="B83" t="str">
            <v>-------------------------------------------------------------</v>
          </cell>
        </row>
        <row r="84">
          <cell r="A84" t="str">
            <v>210-8010-10</v>
          </cell>
          <cell r="B84" t="str">
            <v>5705 Dep'n Expense- Buildings-Other Const</v>
          </cell>
          <cell r="C84">
            <v>14196.88</v>
          </cell>
          <cell r="D84">
            <v>0</v>
          </cell>
          <cell r="E84">
            <v>14196.88</v>
          </cell>
        </row>
        <row r="85">
          <cell r="A85" t="str">
            <v>210-8020-10</v>
          </cell>
          <cell r="B85" t="str">
            <v>5705 Dep'n Expense - MS Equipment</v>
          </cell>
          <cell r="C85">
            <v>322830.67</v>
          </cell>
          <cell r="D85">
            <v>-282.52</v>
          </cell>
          <cell r="E85">
            <v>322548.15000000002</v>
          </cell>
        </row>
        <row r="86">
          <cell r="A86" t="str">
            <v>210-8030-10</v>
          </cell>
          <cell r="B86" t="str">
            <v>5705 Dep'n Expense - Subtransmission Feeders</v>
          </cell>
          <cell r="C86">
            <v>2558.46</v>
          </cell>
          <cell r="D86">
            <v>-278.38</v>
          </cell>
          <cell r="E86">
            <v>2280.08</v>
          </cell>
        </row>
        <row r="87">
          <cell r="A87" t="str">
            <v>210-8040-10</v>
          </cell>
          <cell r="B87" t="str">
            <v>5705 Dep'n Expense - Overhead Distribution</v>
          </cell>
          <cell r="C87">
            <v>229797.31</v>
          </cell>
          <cell r="D87">
            <v>-178.88</v>
          </cell>
          <cell r="E87">
            <v>229618.43</v>
          </cell>
        </row>
        <row r="88">
          <cell r="A88" t="str">
            <v>210-8041-10</v>
          </cell>
          <cell r="B88" t="str">
            <v>5705 Depr'n Exp - Poles, Towers, Fixtures</v>
          </cell>
          <cell r="C88">
            <v>481372.02</v>
          </cell>
          <cell r="D88">
            <v>-205.07</v>
          </cell>
          <cell r="E88">
            <v>481166.95</v>
          </cell>
        </row>
        <row r="89">
          <cell r="A89" t="str">
            <v>210-8050-10</v>
          </cell>
          <cell r="B89" t="str">
            <v>5705 Dep'n Expense- Underground Dist'n</v>
          </cell>
          <cell r="C89">
            <v>767645.9</v>
          </cell>
          <cell r="D89">
            <v>-416.71</v>
          </cell>
          <cell r="E89">
            <v>767229.19</v>
          </cell>
        </row>
        <row r="90">
          <cell r="A90" t="str">
            <v>210-8060-10</v>
          </cell>
          <cell r="B90" t="str">
            <v>5705 Dep'n Expense - Dist'n Transformers</v>
          </cell>
          <cell r="C90">
            <v>747688.21</v>
          </cell>
          <cell r="D90">
            <v>-2572.27</v>
          </cell>
          <cell r="E90">
            <v>745115.94</v>
          </cell>
        </row>
        <row r="91">
          <cell r="A91" t="str">
            <v>210-8070-10</v>
          </cell>
          <cell r="B91" t="str">
            <v>5705 Dep'n Expense - Distribution Meters</v>
          </cell>
          <cell r="C91">
            <v>747564.75</v>
          </cell>
          <cell r="D91">
            <v>-0.11</v>
          </cell>
          <cell r="E91">
            <v>747564.64</v>
          </cell>
        </row>
        <row r="92">
          <cell r="A92" t="str">
            <v>210-8071-10</v>
          </cell>
          <cell r="B92" t="str">
            <v>5705 Expense Amortization</v>
          </cell>
          <cell r="C92">
            <v>8428.2000000000007</v>
          </cell>
          <cell r="D92">
            <v>-691976.33</v>
          </cell>
          <cell r="E92">
            <v>-683548.13</v>
          </cell>
        </row>
        <row r="93">
          <cell r="A93" t="str">
            <v>210-8080-10</v>
          </cell>
          <cell r="B93" t="str">
            <v>5705 Dep'n Expense - Gen Office Equipment</v>
          </cell>
          <cell r="C93">
            <v>49330.33</v>
          </cell>
          <cell r="D93">
            <v>0</v>
          </cell>
          <cell r="E93">
            <v>49330.33</v>
          </cell>
        </row>
        <row r="94">
          <cell r="A94" t="str">
            <v>210-8090-10</v>
          </cell>
          <cell r="B94" t="str">
            <v>5705 Dep'n Expense - Computer Hardware Equip</v>
          </cell>
          <cell r="C94">
            <v>86793.600000000006</v>
          </cell>
          <cell r="D94">
            <v>0</v>
          </cell>
          <cell r="E94">
            <v>86793.600000000006</v>
          </cell>
        </row>
        <row r="95">
          <cell r="A95" t="str">
            <v>210-8091-10</v>
          </cell>
          <cell r="B95" t="str">
            <v>5705 Dep'n Expense-Computer Software</v>
          </cell>
          <cell r="C95">
            <v>377030.41</v>
          </cell>
          <cell r="D95">
            <v>0</v>
          </cell>
          <cell r="E95">
            <v>377030.41</v>
          </cell>
        </row>
        <row r="96">
          <cell r="A96" t="str">
            <v>210-8110-10</v>
          </cell>
          <cell r="B96" t="str">
            <v>5705 Dep'n Expense - Rolling Stock &amp; Equip</v>
          </cell>
          <cell r="C96">
            <v>368588.97</v>
          </cell>
          <cell r="D96">
            <v>-43390.12</v>
          </cell>
          <cell r="E96">
            <v>325198.84999999998</v>
          </cell>
        </row>
        <row r="97">
          <cell r="A97" t="str">
            <v>210-8120-10</v>
          </cell>
          <cell r="B97" t="str">
            <v>5705 Dep'n Expense - Misc. Equipment-Tools</v>
          </cell>
          <cell r="C97">
            <v>219702.34</v>
          </cell>
          <cell r="D97">
            <v>-3680</v>
          </cell>
          <cell r="E97">
            <v>216022.34</v>
          </cell>
        </row>
        <row r="98">
          <cell r="A98" t="str">
            <v>210-8140-10</v>
          </cell>
          <cell r="B98" t="str">
            <v>5705 Dep'n Expense - Load Mgt. Controls</v>
          </cell>
          <cell r="C98">
            <v>17446.5</v>
          </cell>
          <cell r="D98">
            <v>0</v>
          </cell>
          <cell r="E98">
            <v>17446.5</v>
          </cell>
        </row>
        <row r="99">
          <cell r="A99" t="str">
            <v>210-8150-10</v>
          </cell>
          <cell r="B99" t="str">
            <v>5705 Amort. Expense - Leasehold Improvements</v>
          </cell>
          <cell r="C99">
            <v>153805.57999999999</v>
          </cell>
          <cell r="D99">
            <v>0</v>
          </cell>
          <cell r="E99">
            <v>153805.57999999999</v>
          </cell>
        </row>
      </sheetData>
      <sheetData sheetId="7" refreshError="1"/>
      <sheetData sheetId="8">
        <row r="8">
          <cell r="B8" t="str">
            <v>100-1400-10</v>
          </cell>
          <cell r="C8" t="str">
            <v>1805 Land</v>
          </cell>
          <cell r="D8">
            <v>293875.46999999997</v>
          </cell>
          <cell r="E8">
            <v>0</v>
          </cell>
          <cell r="F8">
            <v>0</v>
          </cell>
          <cell r="G8">
            <v>0</v>
          </cell>
          <cell r="H8">
            <v>293875.46999999997</v>
          </cell>
        </row>
        <row r="9">
          <cell r="B9" t="str">
            <v>100-1401-10</v>
          </cell>
          <cell r="C9" t="str">
            <v>2320 Asset Retirement Obligation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B10" t="str">
            <v>100-1402-10</v>
          </cell>
          <cell r="C10" t="str">
            <v>1606 Organization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B11" t="str">
            <v>100-1404-10</v>
          </cell>
          <cell r="C11" t="str">
            <v>1610 Misc. Intangible Plant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B12" t="str">
            <v>100-1405-10</v>
          </cell>
          <cell r="C12" t="str">
            <v>1908 Buildings - Storehouse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3">
          <cell r="B13" t="str">
            <v>100-1406-10</v>
          </cell>
          <cell r="C13" t="str">
            <v>1806 Land Rights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</row>
        <row r="14">
          <cell r="B14" t="str">
            <v>100-1410-10</v>
          </cell>
          <cell r="C14" t="str">
            <v>1908 Buildings - Office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100-1415-10</v>
          </cell>
          <cell r="C15" t="str">
            <v>1908 Buildings - Operations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B16" t="str">
            <v>100-1420-10</v>
          </cell>
          <cell r="C16" t="str">
            <v>1908 Buildings - Meter Shop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B17" t="str">
            <v>100-1425-10</v>
          </cell>
          <cell r="C17" t="str">
            <v>1908 Buildings - Garage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B18" t="str">
            <v>100-1430-10</v>
          </cell>
          <cell r="C18" t="str">
            <v>1908 Yard Fencing And Paving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B19" t="str">
            <v>100-1435-10</v>
          </cell>
          <cell r="C19" t="str">
            <v>1908 Central Heating Plant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B20" t="str">
            <v>100-1440-10</v>
          </cell>
          <cell r="C20" t="str">
            <v>1908 Pole Racks &amp; Lighting - Pole Yard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B21" t="str">
            <v>100-1445-10</v>
          </cell>
          <cell r="C21" t="str">
            <v>1908 Office Heating &amp; Cooling System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B22" t="str">
            <v>100-1450-10</v>
          </cell>
          <cell r="C22" t="str">
            <v>1908 Workshop Heating &amp; Cooling System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3">
          <cell r="B23" t="str">
            <v>100-1451-10</v>
          </cell>
          <cell r="C23" t="str">
            <v>1808 Station Doors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B24" t="str">
            <v>100-1452-10</v>
          </cell>
          <cell r="C24" t="str">
            <v>1808 Station Fence/Parking/Landscape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B25" t="str">
            <v>100-1453-10</v>
          </cell>
          <cell r="C25" t="str">
            <v>1808 Station Building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B26" t="str">
            <v>100-1455-10</v>
          </cell>
          <cell r="C26" t="str">
            <v>1808 Buildings - MS7 Taunton Rd E</v>
          </cell>
          <cell r="D26">
            <v>45178.27</v>
          </cell>
          <cell r="E26">
            <v>0</v>
          </cell>
          <cell r="F26">
            <v>0</v>
          </cell>
          <cell r="G26">
            <v>0</v>
          </cell>
          <cell r="H26">
            <v>45178.27</v>
          </cell>
        </row>
        <row r="27">
          <cell r="B27" t="str">
            <v>100-1460-10</v>
          </cell>
          <cell r="C27" t="str">
            <v>1808 Buildings - MS8 Stevenson Rd S</v>
          </cell>
          <cell r="D27">
            <v>17696.669999999998</v>
          </cell>
          <cell r="E27">
            <v>0</v>
          </cell>
          <cell r="F27">
            <v>0</v>
          </cell>
          <cell r="G27">
            <v>0</v>
          </cell>
          <cell r="H27">
            <v>17696.669999999998</v>
          </cell>
        </row>
        <row r="28">
          <cell r="B28" t="str">
            <v>100-1465-10</v>
          </cell>
          <cell r="C28" t="str">
            <v>1808 Buildings - MS10 Keewatin St.</v>
          </cell>
          <cell r="D28">
            <v>139739.18</v>
          </cell>
          <cell r="E28">
            <v>0</v>
          </cell>
          <cell r="F28">
            <v>0</v>
          </cell>
          <cell r="G28">
            <v>0</v>
          </cell>
          <cell r="H28">
            <v>139739.18</v>
          </cell>
        </row>
        <row r="29">
          <cell r="B29" t="str">
            <v>100-1470-10</v>
          </cell>
          <cell r="C29" t="str">
            <v>1808 Buildings - MS11 Bloor St. W.</v>
          </cell>
          <cell r="D29">
            <v>45222.45</v>
          </cell>
          <cell r="E29">
            <v>0</v>
          </cell>
          <cell r="F29">
            <v>0</v>
          </cell>
          <cell r="G29">
            <v>0</v>
          </cell>
          <cell r="H29">
            <v>45222.45</v>
          </cell>
        </row>
        <row r="30">
          <cell r="B30" t="str">
            <v>100-1475-10</v>
          </cell>
          <cell r="C30" t="str">
            <v>1808 Buildings - MS12 Colborne &amp; Arena</v>
          </cell>
          <cell r="D30">
            <v>104815.64</v>
          </cell>
          <cell r="E30">
            <v>0</v>
          </cell>
          <cell r="F30">
            <v>0</v>
          </cell>
          <cell r="G30">
            <v>0</v>
          </cell>
          <cell r="H30">
            <v>104815.64</v>
          </cell>
        </row>
        <row r="31">
          <cell r="B31" t="str">
            <v>100-1480-10</v>
          </cell>
          <cell r="C31" t="str">
            <v>1808 Buildings - MS13 Wentworth  &amp;</v>
          </cell>
          <cell r="D31">
            <v>43115.08</v>
          </cell>
          <cell r="E31">
            <v>0</v>
          </cell>
          <cell r="F31">
            <v>0</v>
          </cell>
          <cell r="G31">
            <v>0</v>
          </cell>
          <cell r="H31">
            <v>43115.08</v>
          </cell>
        </row>
        <row r="32">
          <cell r="B32" t="str">
            <v>100-1485-10</v>
          </cell>
          <cell r="C32" t="str">
            <v>1808 Buildings - MS14 Court St.</v>
          </cell>
          <cell r="D32">
            <v>17738.97</v>
          </cell>
          <cell r="E32">
            <v>0</v>
          </cell>
          <cell r="F32">
            <v>0</v>
          </cell>
          <cell r="G32">
            <v>0</v>
          </cell>
          <cell r="H32">
            <v>17738.97</v>
          </cell>
        </row>
        <row r="33">
          <cell r="B33" t="str">
            <v>100-1490-10</v>
          </cell>
          <cell r="C33" t="str">
            <v>1808 Buildings - MS15 Harmony Rd N</v>
          </cell>
          <cell r="D33">
            <v>302793.74</v>
          </cell>
          <cell r="E33">
            <v>0</v>
          </cell>
          <cell r="F33">
            <v>0</v>
          </cell>
          <cell r="G33">
            <v>0</v>
          </cell>
          <cell r="H33">
            <v>302793.74</v>
          </cell>
        </row>
        <row r="34">
          <cell r="B34" t="str">
            <v>100-1491-10</v>
          </cell>
          <cell r="C34" t="str">
            <v>1808 Buildings - MS New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B35" t="str">
            <v>100-1495-10</v>
          </cell>
          <cell r="C35" t="str">
            <v>1820 Equipment - MS2 Hillcroft St</v>
          </cell>
          <cell r="D35">
            <v>3158178.77</v>
          </cell>
          <cell r="E35">
            <v>9591.35</v>
          </cell>
          <cell r="F35">
            <v>5593.43</v>
          </cell>
          <cell r="G35">
            <v>3997.92</v>
          </cell>
          <cell r="H35">
            <v>3162176.69</v>
          </cell>
        </row>
        <row r="36">
          <cell r="B36" t="str">
            <v>100-1500-10</v>
          </cell>
          <cell r="C36" t="str">
            <v>1820 Equipment - MS5 Stevenson Rd N</v>
          </cell>
          <cell r="D36">
            <v>1856697.06</v>
          </cell>
          <cell r="E36">
            <v>0</v>
          </cell>
          <cell r="F36">
            <v>0</v>
          </cell>
          <cell r="G36">
            <v>0</v>
          </cell>
          <cell r="H36">
            <v>1856697.06</v>
          </cell>
        </row>
        <row r="37">
          <cell r="B37" t="str">
            <v>100-1501-10</v>
          </cell>
          <cell r="C37" t="str">
            <v>1820 Power Transformers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B38" t="str">
            <v>100-1502-10</v>
          </cell>
          <cell r="C38" t="str">
            <v>1820 Station Relays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B39" t="str">
            <v>100-1503-10</v>
          </cell>
          <cell r="C39" t="str">
            <v>1820 Station Switches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B40" t="str">
            <v>100-1505-10</v>
          </cell>
          <cell r="C40" t="str">
            <v>1820 Equipment - MS7 Taunton Rd E</v>
          </cell>
          <cell r="D40">
            <v>1186336.06</v>
          </cell>
          <cell r="E40">
            <v>0</v>
          </cell>
          <cell r="F40">
            <v>0</v>
          </cell>
          <cell r="G40">
            <v>0</v>
          </cell>
          <cell r="H40">
            <v>1186336.06</v>
          </cell>
        </row>
        <row r="41">
          <cell r="B41" t="str">
            <v>100-1506-10</v>
          </cell>
          <cell r="C41" t="str">
            <v>1820 Station Switchgear/Breakers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B42" t="str">
            <v>100-1507-10</v>
          </cell>
          <cell r="C42" t="str">
            <v>1835 Streetlights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B43" t="str">
            <v>100-1508-10</v>
          </cell>
          <cell r="C43" t="str">
            <v>1820 Station Independent Breakers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100-1510-10</v>
          </cell>
          <cell r="C44" t="str">
            <v>1820 Equipment - MS8 Stevenson Rd 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100-1515-10</v>
          </cell>
          <cell r="C45" t="str">
            <v>1820 Equipment - MS10 Keewatin St.</v>
          </cell>
          <cell r="D45">
            <v>1711632.89</v>
          </cell>
          <cell r="E45">
            <v>0</v>
          </cell>
          <cell r="F45">
            <v>0</v>
          </cell>
          <cell r="G45">
            <v>0</v>
          </cell>
          <cell r="H45">
            <v>1711632.89</v>
          </cell>
        </row>
        <row r="46">
          <cell r="B46" t="str">
            <v>100-1520-10</v>
          </cell>
          <cell r="C46" t="str">
            <v>1820 Equipment - MS11 Bloor St. W</v>
          </cell>
          <cell r="D46">
            <v>3456991.52</v>
          </cell>
          <cell r="E46">
            <v>0</v>
          </cell>
          <cell r="F46">
            <v>0</v>
          </cell>
          <cell r="G46">
            <v>0</v>
          </cell>
          <cell r="H46">
            <v>3456991.52</v>
          </cell>
        </row>
        <row r="47">
          <cell r="B47" t="str">
            <v>100-1525-10</v>
          </cell>
          <cell r="C47" t="str">
            <v>1820 Equipment - MS13 Wentworth</v>
          </cell>
          <cell r="D47">
            <v>2093980.64</v>
          </cell>
          <cell r="E47">
            <v>0</v>
          </cell>
          <cell r="F47">
            <v>0</v>
          </cell>
          <cell r="G47">
            <v>0</v>
          </cell>
          <cell r="H47">
            <v>2093980.64</v>
          </cell>
        </row>
        <row r="48">
          <cell r="B48" t="str">
            <v>100-1530-10</v>
          </cell>
          <cell r="C48" t="str">
            <v>1820 Equipment - MS14 Court St</v>
          </cell>
          <cell r="D48">
            <v>1652049.68</v>
          </cell>
          <cell r="E48">
            <v>0</v>
          </cell>
          <cell r="F48">
            <v>0</v>
          </cell>
          <cell r="G48">
            <v>0</v>
          </cell>
          <cell r="H48">
            <v>1652049.68</v>
          </cell>
        </row>
        <row r="49">
          <cell r="B49" t="str">
            <v>100-1535-10</v>
          </cell>
          <cell r="C49" t="str">
            <v>1820 Equipment - MS15 Harmony</v>
          </cell>
          <cell r="D49">
            <v>3009713.68</v>
          </cell>
          <cell r="E49">
            <v>0</v>
          </cell>
          <cell r="F49">
            <v>0</v>
          </cell>
          <cell r="G49">
            <v>0</v>
          </cell>
          <cell r="H49">
            <v>3009713.68</v>
          </cell>
        </row>
        <row r="50">
          <cell r="B50" t="str">
            <v>100-1536-10</v>
          </cell>
          <cell r="C50" t="str">
            <v>1820 Equipment - MS #9 Conlin</v>
          </cell>
          <cell r="D50">
            <v>1046301.09</v>
          </cell>
          <cell r="E50">
            <v>0</v>
          </cell>
          <cell r="F50">
            <v>0</v>
          </cell>
          <cell r="G50">
            <v>0</v>
          </cell>
          <cell r="H50">
            <v>1046301.09</v>
          </cell>
        </row>
        <row r="51">
          <cell r="B51" t="str">
            <v>100-1540-10</v>
          </cell>
          <cell r="C51" t="str">
            <v>1835 Subtransmission Feeders</v>
          </cell>
          <cell r="D51">
            <v>910327.28</v>
          </cell>
          <cell r="E51">
            <v>480.22</v>
          </cell>
          <cell r="F51">
            <v>7402.66</v>
          </cell>
          <cell r="G51">
            <v>-6922.44</v>
          </cell>
          <cell r="H51">
            <v>903404.84</v>
          </cell>
        </row>
        <row r="52">
          <cell r="B52" t="str">
            <v>100-1541-10</v>
          </cell>
          <cell r="C52" t="str">
            <v>1955 Fibre Optic Distribution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3">
          <cell r="B53" t="str">
            <v>100-1542-10</v>
          </cell>
          <cell r="C53" t="str">
            <v>1830 Fully Dressed Wood Poles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</row>
        <row r="54">
          <cell r="B54" t="str">
            <v>100-1543-10</v>
          </cell>
          <cell r="C54" t="str">
            <v>1830 Fully Dressed Poles - Cross Arm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B55" t="str">
            <v>100-1544-10</v>
          </cell>
          <cell r="C55" t="str">
            <v>1830 Fully Dressed Concrete Poles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</row>
        <row r="56">
          <cell r="B56" t="str">
            <v>100-1545-10</v>
          </cell>
          <cell r="C56" t="str">
            <v>1835 Overhead Distribution</v>
          </cell>
          <cell r="D56">
            <v>17825916.379999999</v>
          </cell>
          <cell r="E56">
            <v>1734154.21</v>
          </cell>
          <cell r="F56">
            <v>131678.89000000001</v>
          </cell>
          <cell r="G56">
            <v>1602475.32</v>
          </cell>
          <cell r="H56">
            <v>19428391.699999999</v>
          </cell>
        </row>
        <row r="57">
          <cell r="B57" t="str">
            <v>100-1546-10</v>
          </cell>
          <cell r="C57" t="str">
            <v>1825 Storage Battery Equipmt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B58" t="str">
            <v>100-1547-10</v>
          </cell>
          <cell r="C58" t="str">
            <v>1830 Poles,Towers &amp; Fixtures</v>
          </cell>
          <cell r="D58">
            <v>30605849.859999999</v>
          </cell>
          <cell r="E58">
            <v>4795213.62</v>
          </cell>
          <cell r="F58">
            <v>212382.14</v>
          </cell>
          <cell r="G58">
            <v>4582831.4800000004</v>
          </cell>
          <cell r="H58">
            <v>35188681.340000004</v>
          </cell>
        </row>
        <row r="59">
          <cell r="B59" t="str">
            <v>100-1548-10</v>
          </cell>
          <cell r="C59" t="str">
            <v>1850 Overhead Transformers &amp; Voltage Regulators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</row>
        <row r="60">
          <cell r="B60" t="str">
            <v>100-1549-10</v>
          </cell>
          <cell r="C60" t="str">
            <v>1835 Overhead Line Switches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</row>
        <row r="61">
          <cell r="B61" t="str">
            <v>100-1550-10</v>
          </cell>
          <cell r="C61" t="str">
            <v>1845 Underground Distribution</v>
          </cell>
          <cell r="D61">
            <v>38893905.780000001</v>
          </cell>
          <cell r="E61">
            <v>2232481.89</v>
          </cell>
          <cell r="F61">
            <v>60384.89</v>
          </cell>
          <cell r="G61">
            <v>2172097</v>
          </cell>
          <cell r="H61">
            <v>41066002.780000001</v>
          </cell>
        </row>
        <row r="62">
          <cell r="B62" t="str">
            <v>100-1551-10</v>
          </cell>
          <cell r="C62" t="str">
            <v>1840 Distribution Conduit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</row>
        <row r="63">
          <cell r="B63" t="str">
            <v>100-1552-10</v>
          </cell>
          <cell r="C63" t="str">
            <v>1835 Overhead Conductors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100-1555-10</v>
          </cell>
          <cell r="C64" t="str">
            <v>1850 Distribution transformers</v>
          </cell>
          <cell r="D64">
            <v>50434072.530000001</v>
          </cell>
          <cell r="E64">
            <v>4100487.3</v>
          </cell>
          <cell r="F64">
            <v>1416842.35</v>
          </cell>
          <cell r="G64">
            <v>2683644.9500000002</v>
          </cell>
          <cell r="H64">
            <v>53117717.479999997</v>
          </cell>
        </row>
        <row r="65">
          <cell r="B65" t="str">
            <v>100-1556-10</v>
          </cell>
          <cell r="C65" t="str">
            <v>1860 Industrial/Commercial Energy Meters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B66" t="str">
            <v>100-1557-10</v>
          </cell>
          <cell r="C66" t="str">
            <v>1860 Current &amp; Potential Transformer (CT &amp; PT)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100-1558-10</v>
          </cell>
          <cell r="C67" t="str">
            <v>1860 Residential Energy Meters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100-1559-10</v>
          </cell>
          <cell r="C68" t="str">
            <v>1860 Smart Meters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B69" t="str">
            <v>100-1560-10</v>
          </cell>
          <cell r="C69" t="str">
            <v>1860 Distribution Meters</v>
          </cell>
          <cell r="D69">
            <v>16401980.93</v>
          </cell>
          <cell r="E69">
            <v>574602.80000000005</v>
          </cell>
          <cell r="F69">
            <v>2526.5300000000002</v>
          </cell>
          <cell r="G69">
            <v>572076.27</v>
          </cell>
          <cell r="H69">
            <v>16974057.199999999</v>
          </cell>
        </row>
        <row r="70">
          <cell r="B70" t="str">
            <v>100-1561-10</v>
          </cell>
          <cell r="C70" t="str">
            <v>1995 Fixed Assets Contra Account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B71" t="str">
            <v>100-1562-10</v>
          </cell>
          <cell r="C71" t="str">
            <v>1860 Distribution Meters - Stranded</v>
          </cell>
          <cell r="D71">
            <v>-6485929</v>
          </cell>
          <cell r="E71">
            <v>0</v>
          </cell>
          <cell r="F71">
            <v>0</v>
          </cell>
          <cell r="G71">
            <v>0</v>
          </cell>
          <cell r="H71">
            <v>-6485929</v>
          </cell>
        </row>
        <row r="72">
          <cell r="B72" t="str">
            <v>100-1563-10</v>
          </cell>
          <cell r="C72" t="str">
            <v>1860 Collectors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B73" t="str">
            <v>100-1564-10</v>
          </cell>
          <cell r="C73" t="str">
            <v>1875 Street Lighting / Signal Systems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B74" t="str">
            <v>100-1565-10</v>
          </cell>
          <cell r="C74" t="str">
            <v>1915 General Office Equipment</v>
          </cell>
          <cell r="D74">
            <v>691807.79</v>
          </cell>
          <cell r="E74">
            <v>31130.54</v>
          </cell>
          <cell r="F74">
            <v>0</v>
          </cell>
          <cell r="G74">
            <v>31130.54</v>
          </cell>
          <cell r="H74">
            <v>722938.33</v>
          </cell>
        </row>
        <row r="75">
          <cell r="B75" t="str">
            <v>100-1566-10</v>
          </cell>
          <cell r="C75" t="str">
            <v>1905 Land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B76" t="str">
            <v>100-1567-10</v>
          </cell>
          <cell r="C76" t="str">
            <v>1955 Telephone Equipment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B77" t="str">
            <v>100-1568-10</v>
          </cell>
          <cell r="C77" t="str">
            <v>1906 Land Rights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B78" t="str">
            <v>100-1570-10</v>
          </cell>
          <cell r="C78" t="str">
            <v>1955 Telephone System</v>
          </cell>
          <cell r="D78">
            <v>317364.12</v>
          </cell>
          <cell r="E78">
            <v>4279.59</v>
          </cell>
          <cell r="F78">
            <v>0</v>
          </cell>
          <cell r="G78">
            <v>4279.59</v>
          </cell>
          <cell r="H78">
            <v>321643.71000000002</v>
          </cell>
        </row>
        <row r="79">
          <cell r="B79" t="str">
            <v>100-1571-10</v>
          </cell>
          <cell r="C79" t="str">
            <v>1915 Office Equipment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B80" t="str">
            <v>100-1572-10</v>
          </cell>
          <cell r="C80" t="str">
            <v>1960 Misc. Equipmt</v>
          </cell>
          <cell r="D80">
            <v>157645.01</v>
          </cell>
          <cell r="E80">
            <v>0</v>
          </cell>
          <cell r="F80">
            <v>0</v>
          </cell>
          <cell r="G80">
            <v>0</v>
          </cell>
          <cell r="H80">
            <v>157645.01</v>
          </cell>
        </row>
        <row r="81">
          <cell r="B81" t="str">
            <v>100-1575-10</v>
          </cell>
          <cell r="C81" t="str">
            <v>1920 Computer Hardware</v>
          </cell>
          <cell r="D81">
            <v>2297729.69</v>
          </cell>
          <cell r="E81">
            <v>242342.9</v>
          </cell>
          <cell r="F81">
            <v>129.97999999999999</v>
          </cell>
          <cell r="G81">
            <v>242212.92</v>
          </cell>
          <cell r="H81">
            <v>2539942.61</v>
          </cell>
        </row>
        <row r="82">
          <cell r="B82" t="str">
            <v>100-1576-10</v>
          </cell>
          <cell r="C82" t="str">
            <v>1920 Computer Hardware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B83" t="str">
            <v>100-1580-10</v>
          </cell>
          <cell r="C83" t="str">
            <v>1611 Computer Software</v>
          </cell>
          <cell r="D83">
            <v>1174804.3899999999</v>
          </cell>
          <cell r="E83">
            <v>381760.59</v>
          </cell>
          <cell r="F83">
            <v>4388.8500000000004</v>
          </cell>
          <cell r="G83">
            <v>377371.74</v>
          </cell>
          <cell r="H83">
            <v>1552176.13</v>
          </cell>
        </row>
        <row r="84">
          <cell r="B84" t="str">
            <v>100-1581-10</v>
          </cell>
          <cell r="C84" t="str">
            <v>1925 computer Software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B85" t="str">
            <v>100-1585-10</v>
          </cell>
          <cell r="C85" t="str">
            <v>1945 Meter Reading Equipment</v>
          </cell>
          <cell r="D85">
            <v>439465</v>
          </cell>
          <cell r="E85">
            <v>20084.71</v>
          </cell>
          <cell r="F85">
            <v>915.96</v>
          </cell>
          <cell r="G85">
            <v>19168.75</v>
          </cell>
          <cell r="H85">
            <v>458633.75</v>
          </cell>
        </row>
        <row r="86">
          <cell r="B86" t="str">
            <v>100-1587-10</v>
          </cell>
          <cell r="C86" t="str">
            <v>1950 Power Operated Equipmt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B87" t="str">
            <v>100-1590-10</v>
          </cell>
          <cell r="C87" t="str">
            <v>1980 CAD (AM/FM) System - Engineering</v>
          </cell>
          <cell r="D87">
            <v>293582.38</v>
          </cell>
          <cell r="E87">
            <v>0</v>
          </cell>
          <cell r="F87">
            <v>0</v>
          </cell>
          <cell r="G87">
            <v>0</v>
          </cell>
          <cell r="H87">
            <v>293582.38</v>
          </cell>
        </row>
        <row r="88">
          <cell r="B88" t="str">
            <v>100-1591-10</v>
          </cell>
          <cell r="C88" t="str">
            <v>1845 Pad Mounted Transformers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B89" t="str">
            <v>100-1592-10</v>
          </cell>
          <cell r="C89" t="str">
            <v>1845 Underground Vaults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B90" t="str">
            <v>100-1593-10</v>
          </cell>
          <cell r="C90" t="str">
            <v>1845 Underground Vault Switches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B91" t="str">
            <v>100-1594-10</v>
          </cell>
          <cell r="C91" t="str">
            <v>1845 Cable Chambers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B92" t="str">
            <v>100-1595-10</v>
          </cell>
          <cell r="C92" t="str">
            <v>1935 Stores Warehouse Equipment</v>
          </cell>
          <cell r="D92">
            <v>24516</v>
          </cell>
          <cell r="E92">
            <v>0</v>
          </cell>
          <cell r="F92">
            <v>0</v>
          </cell>
          <cell r="G92">
            <v>0</v>
          </cell>
          <cell r="H92">
            <v>24516</v>
          </cell>
        </row>
        <row r="93">
          <cell r="B93" t="str">
            <v>100-1596-10</v>
          </cell>
          <cell r="C93" t="str">
            <v>1945 Measurement &amp; Testing Equipment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B94" t="str">
            <v>100-1597-10</v>
          </cell>
          <cell r="C94" t="str">
            <v>1940 Tools, Shop, Garage Equipment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B95" t="str">
            <v>100-1598-10</v>
          </cell>
          <cell r="C95" t="str">
            <v>1935 Stores Equipment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B96" t="str">
            <v>100-1599-10</v>
          </cell>
          <cell r="C96" t="str">
            <v>1835 Grounding Wire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B97" t="str">
            <v>100-1600-10</v>
          </cell>
          <cell r="C97" t="str">
            <v>1910 Leasehold Improvements</v>
          </cell>
          <cell r="D97">
            <v>922339.97</v>
          </cell>
          <cell r="E97">
            <v>36530</v>
          </cell>
          <cell r="F97">
            <v>18265</v>
          </cell>
          <cell r="G97">
            <v>18265</v>
          </cell>
          <cell r="H97">
            <v>940604.97</v>
          </cell>
        </row>
        <row r="98">
          <cell r="B98" t="str">
            <v>100-1601-10</v>
          </cell>
          <cell r="C98" t="str">
            <v>1845 Primary TR XLPE Cables NI in Duct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B99" t="str">
            <v>100-1602-10</v>
          </cell>
          <cell r="C99" t="str">
            <v>1845 Secondary Cables NI Direct Buried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B100" t="str">
            <v>100-1603-10</v>
          </cell>
          <cell r="C100" t="str">
            <v>1845 Secondary Cables NI in Duct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B101" t="str">
            <v>100-1604-10</v>
          </cell>
          <cell r="C101" t="str">
            <v>1845 Concrete Encased Duct Banks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B102" t="str">
            <v>100-1605-10</v>
          </cell>
          <cell r="C102" t="str">
            <v>1930 Rolling Stock And Equipment</v>
          </cell>
          <cell r="D102">
            <v>6963886.8499999996</v>
          </cell>
          <cell r="E102">
            <v>81141.69</v>
          </cell>
          <cell r="F102">
            <v>280945.40999999997</v>
          </cell>
          <cell r="G102">
            <v>-199803.72</v>
          </cell>
          <cell r="H102">
            <v>6764083.1299999999</v>
          </cell>
        </row>
        <row r="103">
          <cell r="B103" t="str">
            <v>100-1606-10</v>
          </cell>
          <cell r="C103" t="str">
            <v>1930 Vehicles - Bucket Trucks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B104" t="str">
            <v>100-1607-10</v>
          </cell>
          <cell r="C104" t="str">
            <v>1930 Vehicles - Pickup Trucks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B105" t="str">
            <v>100-1608-10</v>
          </cell>
          <cell r="C105" t="str">
            <v>1930 Vehicles - Trailers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B106" t="str">
            <v>100-1610-10</v>
          </cell>
          <cell r="C106" t="str">
            <v>1940 Misc. Equipment/Tools &amp; Instruments</v>
          </cell>
          <cell r="D106">
            <v>2260872.41</v>
          </cell>
          <cell r="E106">
            <v>227749.57</v>
          </cell>
          <cell r="F106">
            <v>97020.08</v>
          </cell>
          <cell r="G106">
            <v>130729.49</v>
          </cell>
          <cell r="H106">
            <v>2391601.9</v>
          </cell>
        </row>
        <row r="107">
          <cell r="B107" t="str">
            <v>100-1611-10</v>
          </cell>
          <cell r="C107" t="str">
            <v>1845 Ducts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B108" t="str">
            <v>100-1612-10</v>
          </cell>
          <cell r="C108" t="str">
            <v>1960 Water Htr Rentals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B109" t="str">
            <v>100-1613-10</v>
          </cell>
          <cell r="C109" t="str">
            <v>1845 Pad Mounted Switchgear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B110" t="str">
            <v>100-1614-10</v>
          </cell>
          <cell r="C110" t="str">
            <v>1845 Underground Foundations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B111" t="str">
            <v>100-1615-10</v>
          </cell>
          <cell r="C111" t="str">
            <v>1970 Wtr Htr Controls - Customer Premises</v>
          </cell>
          <cell r="D111">
            <v>107034.76</v>
          </cell>
          <cell r="E111">
            <v>0</v>
          </cell>
          <cell r="F111">
            <v>0</v>
          </cell>
          <cell r="G111">
            <v>0</v>
          </cell>
          <cell r="H111">
            <v>107034.76</v>
          </cell>
        </row>
        <row r="112">
          <cell r="B112" t="str">
            <v>100-1616-10</v>
          </cell>
          <cell r="C112" t="str">
            <v>1845 Submersible/Vault Transformers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B113" t="str">
            <v>100-1617-10</v>
          </cell>
          <cell r="C113" t="str">
            <v>1975 Monitoring &amp; Control Systems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B114" t="str">
            <v>100-1618-10</v>
          </cell>
          <cell r="C114" t="str">
            <v>1910 Leasehold Improvements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B115" t="str">
            <v>100-1619-10</v>
          </cell>
          <cell r="C115" t="str">
            <v>1980 CAD (AM/FM) System - Engineering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B116" t="str">
            <v>100-1620-10</v>
          </cell>
          <cell r="C116" t="str">
            <v>1975 Wtr Htr Controls - Utility</v>
          </cell>
          <cell r="D116">
            <v>49092.77</v>
          </cell>
          <cell r="E116">
            <v>0</v>
          </cell>
          <cell r="F116">
            <v>0</v>
          </cell>
          <cell r="G116">
            <v>0</v>
          </cell>
          <cell r="H116">
            <v>49092.77</v>
          </cell>
        </row>
        <row r="117">
          <cell r="B117" t="str">
            <v>100-1625-10</v>
          </cell>
          <cell r="C117" t="str">
            <v>1975 Scada/Load Management Systems</v>
          </cell>
          <cell r="D117">
            <v>972600.66</v>
          </cell>
          <cell r="E117">
            <v>0</v>
          </cell>
          <cell r="F117">
            <v>0</v>
          </cell>
          <cell r="G117">
            <v>0</v>
          </cell>
          <cell r="H117">
            <v>972600.66</v>
          </cell>
        </row>
        <row r="118">
          <cell r="B118" t="str">
            <v>100-1627-10</v>
          </cell>
          <cell r="C118" t="str">
            <v>1985 Sentinel Light Rentals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B119" t="str">
            <v>100-1628-10</v>
          </cell>
          <cell r="C119" t="str">
            <v>1990 Other Tangible Property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B120" t="str">
            <v>100-1629-10</v>
          </cell>
          <cell r="C120" t="str">
            <v>2005 Property Under Capital Lease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B121" t="str">
            <v>100-1630-10</v>
          </cell>
          <cell r="C121" t="str">
            <v>2055 Construction In Progress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B122" t="str">
            <v>100-1631-10</v>
          </cell>
          <cell r="C122" t="str">
            <v>1995 FA Contra - Station Doors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B123" t="str">
            <v>100-1632-10</v>
          </cell>
          <cell r="C123" t="str">
            <v>1995 FA Contra - Station Fence/Parking/Landscape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B124" t="str">
            <v>100-1633-10</v>
          </cell>
          <cell r="C124" t="str">
            <v>1995 FA Contra - Station Building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B125" t="str">
            <v>100-1634-10</v>
          </cell>
          <cell r="C125" t="str">
            <v>1995 FA Contra - Power Transformers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B126" t="str">
            <v>100-1635-10</v>
          </cell>
          <cell r="C126" t="str">
            <v>1995 FA Contra - Station Relays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B127" t="str">
            <v>100-1636-10</v>
          </cell>
          <cell r="C127" t="str">
            <v>1995 FA Contra - Station Switches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B128" t="str">
            <v>100-1637-10</v>
          </cell>
          <cell r="C128" t="str">
            <v>1995 FA Contra - Station Switchgear/Breakers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B129" t="str">
            <v>100-1638-10</v>
          </cell>
          <cell r="C129" t="str">
            <v>1995 FA Contra - Streetlights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B130" t="str">
            <v>100-1639-10</v>
          </cell>
          <cell r="C130" t="str">
            <v>1995 FA Contra - Station Independent Breakers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B131" t="str">
            <v>100-1640-10</v>
          </cell>
          <cell r="C131" t="str">
            <v>1995 FA Contra - Fibre Optic Distribution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B132" t="str">
            <v>100-1641-10</v>
          </cell>
          <cell r="C132" t="str">
            <v>1995 FA Contra - Fully Dressed Wood Poles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B133" t="str">
            <v>100-1642-10</v>
          </cell>
          <cell r="C133" t="str">
            <v>1995 FA Contra - Fully Dressed Poles - Cross Arm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B134" t="str">
            <v>100-1643-10</v>
          </cell>
          <cell r="C134" t="str">
            <v>1995 FA Contra - Fully Dressed Concrete Poles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B135" t="str">
            <v>100-1644-10</v>
          </cell>
          <cell r="C135" t="str">
            <v>1995 FA Contra - OH Transformers &amp; Voltage Regul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B136" t="str">
            <v>100-1645-10</v>
          </cell>
          <cell r="C136" t="str">
            <v>1995 FA Contra - Overhead Line Switches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B137" t="str">
            <v>100-1646-10</v>
          </cell>
          <cell r="C137" t="str">
            <v>2075 Rooftop Solar - GM Centre 150kw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B138" t="str">
            <v>100-1647-10</v>
          </cell>
          <cell r="C138" t="str">
            <v>2075 Rooftop Solar - Civic Complex 40kw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B139" t="str">
            <v>100-1648-10</v>
          </cell>
          <cell r="C139" t="str">
            <v>2075 Rooftop Solar - Donevan Rec Ctr 100kw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B140" t="str">
            <v>100-1649-10</v>
          </cell>
          <cell r="C140" t="str">
            <v>1995 FA Contra - Underground Vault Switches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B141" t="str">
            <v>100-1650-10</v>
          </cell>
          <cell r="C141" t="str">
            <v>1955 Fibre Optics Distribution</v>
          </cell>
          <cell r="D141">
            <v>96488.45</v>
          </cell>
          <cell r="E141">
            <v>0</v>
          </cell>
          <cell r="F141">
            <v>0</v>
          </cell>
          <cell r="G141">
            <v>0</v>
          </cell>
          <cell r="H141">
            <v>96488.45</v>
          </cell>
        </row>
        <row r="142">
          <cell r="B142" t="str">
            <v>100-1651-10</v>
          </cell>
          <cell r="C142" t="str">
            <v>1910 Leasehold Improvements-Disposal</v>
          </cell>
          <cell r="D142">
            <v>-32826.54</v>
          </cell>
          <cell r="E142">
            <v>0</v>
          </cell>
          <cell r="F142">
            <v>0</v>
          </cell>
          <cell r="G142">
            <v>0</v>
          </cell>
          <cell r="H142">
            <v>-32826.54</v>
          </cell>
        </row>
        <row r="143">
          <cell r="B143" t="str">
            <v>100-1652-10</v>
          </cell>
          <cell r="C143" t="str">
            <v>1995 FA Contra - Cable Chambers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100-1653-10</v>
          </cell>
          <cell r="C144" t="str">
            <v>1995 FA Contra - Primary TR XLPE Cables NI in Duct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B145" t="str">
            <v>100-1654-10</v>
          </cell>
          <cell r="C145" t="str">
            <v>1995 FA Contra - Secondary Cables NI Direct Buried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100-1655-10</v>
          </cell>
          <cell r="C146" t="str">
            <v>1930 Rolling &amp; Equip. - FA Disposal</v>
          </cell>
          <cell r="D146">
            <v>-2628948.7400000002</v>
          </cell>
          <cell r="E146">
            <v>0</v>
          </cell>
          <cell r="F146">
            <v>0</v>
          </cell>
          <cell r="G146">
            <v>0</v>
          </cell>
          <cell r="H146">
            <v>-2628948.7400000002</v>
          </cell>
        </row>
        <row r="147">
          <cell r="B147" t="str">
            <v>100-1656-10</v>
          </cell>
          <cell r="C147" t="str">
            <v>1860 Distribution Meters - FA Disposal</v>
          </cell>
          <cell r="D147">
            <v>-52451.24</v>
          </cell>
          <cell r="E147">
            <v>0</v>
          </cell>
          <cell r="F147">
            <v>0</v>
          </cell>
          <cell r="G147">
            <v>0</v>
          </cell>
          <cell r="H147">
            <v>-52451.24</v>
          </cell>
        </row>
        <row r="148">
          <cell r="B148" t="str">
            <v>100-1657-10</v>
          </cell>
          <cell r="C148" t="str">
            <v>1808 Buildings - FA Disposal</v>
          </cell>
          <cell r="D148">
            <v>-6887.53</v>
          </cell>
          <cell r="E148">
            <v>0</v>
          </cell>
          <cell r="F148">
            <v>0</v>
          </cell>
          <cell r="G148">
            <v>0</v>
          </cell>
          <cell r="H148">
            <v>-6887.53</v>
          </cell>
        </row>
        <row r="149">
          <cell r="B149" t="str">
            <v>100-1658-10</v>
          </cell>
          <cell r="C149" t="str">
            <v>1835 OH Distribution - Disposal</v>
          </cell>
          <cell r="D149">
            <v>-48000</v>
          </cell>
          <cell r="E149">
            <v>0</v>
          </cell>
          <cell r="F149">
            <v>0</v>
          </cell>
          <cell r="G149">
            <v>0</v>
          </cell>
          <cell r="H149">
            <v>-48000</v>
          </cell>
        </row>
        <row r="150">
          <cell r="B150" t="str">
            <v>100-1659-10</v>
          </cell>
          <cell r="C150" t="str">
            <v>1995 FA Contra - Secondary Cables NI in Duct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100-1660-10</v>
          </cell>
          <cell r="C151" t="str">
            <v>1995 FA Contra - Concrete Encased Duct Banks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100-1661-10</v>
          </cell>
          <cell r="C152" t="str">
            <v>1995 FA Contra - Ducts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B153" t="str">
            <v>100-1662-10</v>
          </cell>
          <cell r="C153" t="str">
            <v>1995 FA Contra - Pad Mounted Switchgear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B154" t="str">
            <v>100-1663-10</v>
          </cell>
          <cell r="C154" t="str">
            <v>1995 FA Contra - Underground Foundations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B155" t="str">
            <v>100-1664-10</v>
          </cell>
          <cell r="C155" t="str">
            <v>1995 FA Contra - Submersible/Vault Transformers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B156" t="str">
            <v>100-1665-10</v>
          </cell>
          <cell r="C156" t="str">
            <v>1995 FA Contra - Indust/Comm Energy Meters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B157" t="str">
            <v>100-1666-10</v>
          </cell>
          <cell r="C157" t="str">
            <v>1995 FA Contra - Current &amp; Potential Transf (CTPT)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B158" t="str">
            <v>100-1667-10</v>
          </cell>
          <cell r="C158" t="str">
            <v>1995 FA Contra - Residential Energy Meters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B159" t="str">
            <v>100-1668-10</v>
          </cell>
          <cell r="C159" t="str">
            <v>1995 FA Contra - Smart Meters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B160" t="str">
            <v>100-1669-10</v>
          </cell>
          <cell r="C160" t="str">
            <v>1995 FA Contra - Collectors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B161" t="str">
            <v>100-1670-10</v>
          </cell>
          <cell r="C161" t="str">
            <v>1995 FA Contra Distribution Meters</v>
          </cell>
          <cell r="D161">
            <v>-210054.45</v>
          </cell>
          <cell r="E161">
            <v>2352.77</v>
          </cell>
          <cell r="F161">
            <v>10456.49</v>
          </cell>
          <cell r="G161">
            <v>-8103.72</v>
          </cell>
          <cell r="H161">
            <v>-218158.17</v>
          </cell>
        </row>
        <row r="162">
          <cell r="B162" t="str">
            <v>100-1671-10</v>
          </cell>
          <cell r="C162" t="str">
            <v>1995 FA Contra Poles, Towers, Fixtures</v>
          </cell>
          <cell r="D162">
            <v>-6109628.4000000004</v>
          </cell>
          <cell r="E162">
            <v>203956.96</v>
          </cell>
          <cell r="F162">
            <v>795877.61</v>
          </cell>
          <cell r="G162">
            <v>-591920.65</v>
          </cell>
          <cell r="H162">
            <v>-6701549.0499999998</v>
          </cell>
        </row>
        <row r="163">
          <cell r="B163" t="str">
            <v>100-1672-10</v>
          </cell>
          <cell r="C163" t="str">
            <v>1995 FA Contra Distribution Transformers</v>
          </cell>
          <cell r="D163">
            <v>-10479155.720000001</v>
          </cell>
          <cell r="E163">
            <v>383919.37</v>
          </cell>
          <cell r="F163">
            <v>857062.16</v>
          </cell>
          <cell r="G163">
            <v>-473142.79</v>
          </cell>
          <cell r="H163">
            <v>-10952298.51</v>
          </cell>
        </row>
        <row r="164">
          <cell r="B164" t="str">
            <v>100-1673-10</v>
          </cell>
          <cell r="C164" t="str">
            <v>1995 FA Contra Overhead Distribution</v>
          </cell>
          <cell r="D164">
            <v>-3450375.7</v>
          </cell>
          <cell r="E164">
            <v>98403.58</v>
          </cell>
          <cell r="F164">
            <v>330327.78000000003</v>
          </cell>
          <cell r="G164">
            <v>-231924.2</v>
          </cell>
          <cell r="H164">
            <v>-3682299.9</v>
          </cell>
        </row>
        <row r="165">
          <cell r="B165" t="str">
            <v>100-1674-10</v>
          </cell>
          <cell r="C165" t="str">
            <v>1995 FA Contra Underground Distribution</v>
          </cell>
          <cell r="D165">
            <v>-9458671.8200000003</v>
          </cell>
          <cell r="E165">
            <v>23282.58</v>
          </cell>
          <cell r="F165">
            <v>395920.43</v>
          </cell>
          <cell r="G165">
            <v>-372637.85</v>
          </cell>
          <cell r="H165">
            <v>-9831309.6699999999</v>
          </cell>
        </row>
        <row r="166">
          <cell r="B166" t="str">
            <v>100-1675-10</v>
          </cell>
          <cell r="C166" t="str">
            <v>1995 FA Contra Tools</v>
          </cell>
          <cell r="D166">
            <v>-169355.39</v>
          </cell>
          <cell r="E166">
            <v>1800.08</v>
          </cell>
          <cell r="F166">
            <v>7355.68</v>
          </cell>
          <cell r="G166">
            <v>-5555.6</v>
          </cell>
          <cell r="H166">
            <v>-174910.99</v>
          </cell>
        </row>
        <row r="167">
          <cell r="B167" t="str">
            <v>100-1676-10</v>
          </cell>
          <cell r="C167" t="str">
            <v>1995 FA Contra Equipment MS</v>
          </cell>
          <cell r="D167">
            <v>-751631.52</v>
          </cell>
          <cell r="E167">
            <v>0</v>
          </cell>
          <cell r="F167">
            <v>0</v>
          </cell>
          <cell r="G167">
            <v>0</v>
          </cell>
          <cell r="H167">
            <v>-751631.52</v>
          </cell>
        </row>
        <row r="168">
          <cell r="B168" t="str">
            <v>100-1677-10</v>
          </cell>
          <cell r="C168" t="str">
            <v>1995 FA Contra - Telephone Equipment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B169" t="str">
            <v>100-1678-10</v>
          </cell>
          <cell r="C169" t="str">
            <v>1995 FA Contra - Office Equipment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B170" t="str">
            <v>100-1679-10</v>
          </cell>
          <cell r="C170" t="str">
            <v>1995 FA Contra - Computer Hardware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B171" t="str">
            <v>100-1680-10</v>
          </cell>
          <cell r="C171" t="str">
            <v>1995 FA Contra - Computer Software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B172" t="str">
            <v>100-1681-10</v>
          </cell>
          <cell r="C172" t="str">
            <v>1995 FA Contra - Vehicles - Bucket Trucks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B173" t="str">
            <v>100-1682-10</v>
          </cell>
          <cell r="C173" t="str">
            <v>1995 FA Contra - Vehicles - Pickup Trucks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100-1683-10</v>
          </cell>
          <cell r="C174" t="str">
            <v>1995 FA Contra - Vehicles - Trailers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B175" t="str">
            <v>100-1684-10</v>
          </cell>
          <cell r="C175" t="str">
            <v>1995 FA Contra - Measurement &amp; Testing Equipment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B176" t="str">
            <v>100-1685-10</v>
          </cell>
          <cell r="C176" t="str">
            <v>1995 FA Contra - Tools, Shop, Garage Equipment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B177" t="str">
            <v>100-1686-10</v>
          </cell>
          <cell r="C177" t="str">
            <v>1995 FA Contra - Stores Equipment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B178" t="str">
            <v>100-1687-10</v>
          </cell>
          <cell r="C178" t="str">
            <v>2105 Accum Dep Leasehold Impr. - Disposal</v>
          </cell>
          <cell r="D178">
            <v>32826.54</v>
          </cell>
          <cell r="E178">
            <v>0</v>
          </cell>
          <cell r="F178">
            <v>0</v>
          </cell>
          <cell r="G178">
            <v>0</v>
          </cell>
          <cell r="H178">
            <v>32826.54</v>
          </cell>
        </row>
        <row r="179">
          <cell r="B179" t="str">
            <v>100-1688-10</v>
          </cell>
          <cell r="C179" t="str">
            <v>1995 FA Contra - Grounding Wire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B180" t="str">
            <v>100-1689-10</v>
          </cell>
          <cell r="C180" t="str">
            <v>1995 FA Contra - Monitoring &amp; Control Systems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B181" t="str">
            <v>100-1690-10</v>
          </cell>
          <cell r="C181" t="str">
            <v>1995 FA Contra - Leasehold Improvements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B182" t="str">
            <v>100-1691-10</v>
          </cell>
          <cell r="C182" t="str">
            <v>1995 FA Contra - CAD (AM/FM) System - Engineering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B183" t="str">
            <v>100-1698-10</v>
          </cell>
          <cell r="C183" t="str">
            <v>1995 FA Contra Clearing Account</v>
          </cell>
          <cell r="D183">
            <v>0</v>
          </cell>
          <cell r="E183">
            <v>4560149.1900000004</v>
          </cell>
          <cell r="F183">
            <v>4560149.72</v>
          </cell>
          <cell r="G183">
            <v>-0.53</v>
          </cell>
          <cell r="H183">
            <v>-0.53</v>
          </cell>
        </row>
        <row r="184">
          <cell r="B184" t="str">
            <v>100-1699-10</v>
          </cell>
          <cell r="C184" t="str">
            <v>1845 Fixed Asset Clearing Account</v>
          </cell>
          <cell r="D184">
            <v>44485.3</v>
          </cell>
          <cell r="E184">
            <v>22326286.670000002</v>
          </cell>
          <cell r="F184">
            <v>22378196.82</v>
          </cell>
          <cell r="G184">
            <v>-51910.14</v>
          </cell>
          <cell r="H184">
            <v>-7424.84</v>
          </cell>
        </row>
        <row r="185">
          <cell r="B185" t="str">
            <v>100-1700-10</v>
          </cell>
          <cell r="C185" t="str">
            <v>2105 Accum Dep'n-Buildings-Brick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B186" t="str">
            <v>100-1702-10</v>
          </cell>
          <cell r="C186" t="str">
            <v>2105 Accum Dep'n - MS7 Bldgs &amp; Other Construction</v>
          </cell>
          <cell r="D186">
            <v>-19246.22</v>
          </cell>
          <cell r="E186">
            <v>0</v>
          </cell>
          <cell r="F186">
            <v>0</v>
          </cell>
          <cell r="G186">
            <v>0</v>
          </cell>
          <cell r="H186">
            <v>-19246.22</v>
          </cell>
        </row>
        <row r="187">
          <cell r="B187" t="str">
            <v>100-1703-10</v>
          </cell>
          <cell r="C187" t="str">
            <v>2105 Accum Dep'n - MS8 Bldg &amp; Other Construction</v>
          </cell>
          <cell r="D187">
            <v>-10080.69</v>
          </cell>
          <cell r="E187">
            <v>0</v>
          </cell>
          <cell r="F187">
            <v>0</v>
          </cell>
          <cell r="G187">
            <v>0</v>
          </cell>
          <cell r="H187">
            <v>-10080.69</v>
          </cell>
        </row>
        <row r="188">
          <cell r="B188" t="str">
            <v>100-1704-10</v>
          </cell>
          <cell r="C188" t="str">
            <v>2105 Accum Dep'n - MS10 Bldgs &amp; Other Construction</v>
          </cell>
          <cell r="D188">
            <v>-88415.98</v>
          </cell>
          <cell r="E188">
            <v>0</v>
          </cell>
          <cell r="F188">
            <v>0</v>
          </cell>
          <cell r="G188">
            <v>0</v>
          </cell>
          <cell r="H188">
            <v>-88415.98</v>
          </cell>
        </row>
        <row r="189">
          <cell r="B189" t="str">
            <v>100-1705-10</v>
          </cell>
          <cell r="C189" t="str">
            <v>2105 Accum Dep'n - MS11 Buildings &amp; Other Const</v>
          </cell>
          <cell r="D189">
            <v>-22695.360000000001</v>
          </cell>
          <cell r="E189">
            <v>0</v>
          </cell>
          <cell r="F189">
            <v>3413.1</v>
          </cell>
          <cell r="G189">
            <v>-3413.1</v>
          </cell>
          <cell r="H189">
            <v>-26108.46</v>
          </cell>
        </row>
        <row r="190">
          <cell r="B190" t="str">
            <v>100-1706-10</v>
          </cell>
          <cell r="C190" t="str">
            <v>2105 Accum Dep'n - MS12 Buildings &amp; Other Constr</v>
          </cell>
          <cell r="D190">
            <v>-44678.26</v>
          </cell>
          <cell r="E190">
            <v>0</v>
          </cell>
          <cell r="F190">
            <v>3792.14</v>
          </cell>
          <cell r="G190">
            <v>-3792.14</v>
          </cell>
          <cell r="H190">
            <v>-48470.400000000001</v>
          </cell>
        </row>
        <row r="191">
          <cell r="B191" t="str">
            <v>100-1707-10</v>
          </cell>
          <cell r="C191" t="str">
            <v>2105 Accum Dep'n - MS13 Buildings &amp; Other Constr</v>
          </cell>
          <cell r="D191">
            <v>-34618.800000000003</v>
          </cell>
          <cell r="E191">
            <v>0</v>
          </cell>
          <cell r="F191">
            <v>245.29</v>
          </cell>
          <cell r="G191">
            <v>-245.29</v>
          </cell>
          <cell r="H191">
            <v>-34864.089999999997</v>
          </cell>
        </row>
        <row r="192">
          <cell r="B192" t="str">
            <v>100-1708-10</v>
          </cell>
          <cell r="C192" t="str">
            <v>2105 Accum Dep'n - MS14 Buildings &amp; Other Constr</v>
          </cell>
          <cell r="D192">
            <v>-16909.5</v>
          </cell>
          <cell r="E192">
            <v>0</v>
          </cell>
          <cell r="F192">
            <v>24.38</v>
          </cell>
          <cell r="G192">
            <v>-24.38</v>
          </cell>
          <cell r="H192">
            <v>-16933.88</v>
          </cell>
        </row>
        <row r="193">
          <cell r="B193" t="str">
            <v>100-1709-10</v>
          </cell>
          <cell r="C193" t="str">
            <v>2105 Accum Dep'n - MS15 Buildings &amp; Other Constr</v>
          </cell>
          <cell r="D193">
            <v>-144116.75</v>
          </cell>
          <cell r="E193">
            <v>0</v>
          </cell>
          <cell r="F193">
            <v>6721.97</v>
          </cell>
          <cell r="G193">
            <v>-6721.97</v>
          </cell>
          <cell r="H193">
            <v>-150838.72</v>
          </cell>
        </row>
        <row r="194">
          <cell r="B194" t="str">
            <v>100-1710-10</v>
          </cell>
          <cell r="C194" t="str">
            <v>2105 Accum Dep'n - MS2 Equipment</v>
          </cell>
          <cell r="D194">
            <v>-874587.45</v>
          </cell>
          <cell r="E194">
            <v>0</v>
          </cell>
          <cell r="F194">
            <v>59835.22</v>
          </cell>
          <cell r="G194">
            <v>-59835.22</v>
          </cell>
          <cell r="H194">
            <v>-934422.67</v>
          </cell>
        </row>
        <row r="195">
          <cell r="B195" t="str">
            <v>100-1711-10</v>
          </cell>
          <cell r="C195" t="str">
            <v>2105 Accmu Dep'n - MS5 Equipment</v>
          </cell>
          <cell r="D195">
            <v>-1261539.77</v>
          </cell>
          <cell r="E195">
            <v>0</v>
          </cell>
          <cell r="F195">
            <v>24497.61</v>
          </cell>
          <cell r="G195">
            <v>-24497.61</v>
          </cell>
          <cell r="H195">
            <v>-1286037.3799999999</v>
          </cell>
        </row>
        <row r="196">
          <cell r="B196" t="str">
            <v>100-1712-10</v>
          </cell>
          <cell r="C196" t="str">
            <v>2105 Accmu Dep'n - MS7 Equipment</v>
          </cell>
          <cell r="D196">
            <v>-1039507.92</v>
          </cell>
          <cell r="E196">
            <v>0</v>
          </cell>
          <cell r="F196">
            <v>7554.14</v>
          </cell>
          <cell r="G196">
            <v>-7554.14</v>
          </cell>
          <cell r="H196">
            <v>-1047062.06</v>
          </cell>
        </row>
        <row r="197">
          <cell r="B197" t="str">
            <v>100-1713-10</v>
          </cell>
          <cell r="C197" t="str">
            <v>2105 Accmu Dep'n - MS10 Equipment</v>
          </cell>
          <cell r="D197">
            <v>-1031541.5</v>
          </cell>
          <cell r="E197">
            <v>0</v>
          </cell>
          <cell r="F197">
            <v>23785.31</v>
          </cell>
          <cell r="G197">
            <v>-23785.31</v>
          </cell>
          <cell r="H197">
            <v>-1055326.81</v>
          </cell>
        </row>
        <row r="198">
          <cell r="B198" t="str">
            <v>100-1714-10</v>
          </cell>
          <cell r="C198" t="str">
            <v>2105 Accmu Dep'n - MS11 Equipment</v>
          </cell>
          <cell r="D198">
            <v>-859009.68</v>
          </cell>
          <cell r="E198">
            <v>0</v>
          </cell>
          <cell r="F198">
            <v>67979.600000000006</v>
          </cell>
          <cell r="G198">
            <v>-67979.600000000006</v>
          </cell>
          <cell r="H198">
            <v>-926989.28</v>
          </cell>
        </row>
        <row r="199">
          <cell r="B199" t="str">
            <v>100-1715-10</v>
          </cell>
          <cell r="C199" t="str">
            <v>2105 Accum Dep'n-Subtransmission Feeders</v>
          </cell>
          <cell r="D199">
            <v>-794920.35</v>
          </cell>
          <cell r="E199">
            <v>278.32</v>
          </cell>
          <cell r="F199">
            <v>2558.4</v>
          </cell>
          <cell r="G199">
            <v>-2280.08</v>
          </cell>
          <cell r="H199">
            <v>-797200.43</v>
          </cell>
        </row>
        <row r="200">
          <cell r="B200" t="str">
            <v>100-1716-10</v>
          </cell>
          <cell r="C200" t="str">
            <v>2105 Accmu Dep'n - MS13 Equipment</v>
          </cell>
          <cell r="D200">
            <v>-579527.44999999995</v>
          </cell>
          <cell r="E200">
            <v>0</v>
          </cell>
          <cell r="F200">
            <v>40113.26</v>
          </cell>
          <cell r="G200">
            <v>-40113.26</v>
          </cell>
          <cell r="H200">
            <v>-619640.71</v>
          </cell>
        </row>
        <row r="201">
          <cell r="B201" t="str">
            <v>100-1717-10</v>
          </cell>
          <cell r="C201" t="str">
            <v>2105 Accmu Dep'n - MS14 Equipment</v>
          </cell>
          <cell r="D201">
            <v>-1030827.5</v>
          </cell>
          <cell r="E201">
            <v>0</v>
          </cell>
          <cell r="F201">
            <v>19059.39</v>
          </cell>
          <cell r="G201">
            <v>-19059.39</v>
          </cell>
          <cell r="H201">
            <v>-1049886.8899999999</v>
          </cell>
        </row>
        <row r="202">
          <cell r="B202" t="str">
            <v>100-1718-10</v>
          </cell>
          <cell r="C202" t="str">
            <v>2105 Accmu Dep'n - MS15 Equipment</v>
          </cell>
          <cell r="D202">
            <v>-648044.26</v>
          </cell>
          <cell r="E202">
            <v>0</v>
          </cell>
          <cell r="F202">
            <v>62136.7</v>
          </cell>
          <cell r="G202">
            <v>-62136.7</v>
          </cell>
          <cell r="H202">
            <v>-710180.96</v>
          </cell>
        </row>
        <row r="203">
          <cell r="B203" t="str">
            <v>100-1719-10</v>
          </cell>
          <cell r="C203" t="str">
            <v>2105 Accmu Dep'n - MS9 Equipment</v>
          </cell>
          <cell r="D203">
            <v>-199628.18</v>
          </cell>
          <cell r="E203">
            <v>0</v>
          </cell>
          <cell r="F203">
            <v>17586.919999999998</v>
          </cell>
          <cell r="G203">
            <v>-17586.919999999998</v>
          </cell>
          <cell r="H203">
            <v>-217215.1</v>
          </cell>
        </row>
        <row r="204">
          <cell r="B204" t="str">
            <v>100-1720-10</v>
          </cell>
          <cell r="C204" t="str">
            <v>2105 Accum Dep'n-Overhead Distribution</v>
          </cell>
          <cell r="D204">
            <v>-8561308.3200000003</v>
          </cell>
          <cell r="E204">
            <v>178.21</v>
          </cell>
          <cell r="F204">
            <v>229796.64</v>
          </cell>
          <cell r="G204">
            <v>-229618.43</v>
          </cell>
          <cell r="H204">
            <v>-8790926.75</v>
          </cell>
        </row>
        <row r="205">
          <cell r="B205" t="str">
            <v>100-1721-10</v>
          </cell>
          <cell r="C205" t="str">
            <v>2105 Acc Dep'n-Poles, Towers, Fixtures</v>
          </cell>
          <cell r="D205">
            <v>-14023397.039999999</v>
          </cell>
          <cell r="E205">
            <v>204.95</v>
          </cell>
          <cell r="F205">
            <v>481371.9</v>
          </cell>
          <cell r="G205">
            <v>-481166.95</v>
          </cell>
          <cell r="H205">
            <v>-14504563.99</v>
          </cell>
        </row>
        <row r="206">
          <cell r="B206" t="str">
            <v>100-1725-10</v>
          </cell>
          <cell r="C206" t="str">
            <v>2105 Accum Dep'n-Underground Dist'n</v>
          </cell>
          <cell r="D206">
            <v>-17158325.09</v>
          </cell>
          <cell r="E206">
            <v>416.17</v>
          </cell>
          <cell r="F206">
            <v>767645.36</v>
          </cell>
          <cell r="G206">
            <v>-767229.19</v>
          </cell>
          <cell r="H206">
            <v>-17925554.280000001</v>
          </cell>
        </row>
        <row r="207">
          <cell r="B207" t="str">
            <v>100-1730-10</v>
          </cell>
          <cell r="C207" t="str">
            <v>2105 Accum Dep'n-Dist'n Transformers</v>
          </cell>
          <cell r="D207">
            <v>-29255983.559999999</v>
          </cell>
          <cell r="E207">
            <v>2572.25</v>
          </cell>
          <cell r="F207">
            <v>747688.19</v>
          </cell>
          <cell r="G207">
            <v>-745115.94</v>
          </cell>
          <cell r="H207">
            <v>-30001099.5</v>
          </cell>
        </row>
        <row r="208">
          <cell r="B208" t="str">
            <v>100-1735-10</v>
          </cell>
          <cell r="C208" t="str">
            <v>2105 Accum Dep'n-Distribution Meters</v>
          </cell>
          <cell r="D208">
            <v>-7789732.9199999999</v>
          </cell>
          <cell r="E208">
            <v>0</v>
          </cell>
          <cell r="F208">
            <v>747564.64</v>
          </cell>
          <cell r="G208">
            <v>-747564.64</v>
          </cell>
          <cell r="H208">
            <v>-8537297.5600000005</v>
          </cell>
        </row>
        <row r="209">
          <cell r="B209" t="str">
            <v>100-1736-10</v>
          </cell>
          <cell r="C209" t="str">
            <v>2105 Accum Ammortization-contra</v>
          </cell>
          <cell r="D209">
            <v>-534475.09</v>
          </cell>
          <cell r="E209">
            <v>0</v>
          </cell>
          <cell r="F209">
            <v>0</v>
          </cell>
          <cell r="G209">
            <v>0</v>
          </cell>
          <cell r="H209">
            <v>-534475.09</v>
          </cell>
        </row>
        <row r="210">
          <cell r="B210" t="str">
            <v>100-1740-10</v>
          </cell>
          <cell r="C210" t="str">
            <v>2105 Accum Dep'n-Gen. Office Equipment</v>
          </cell>
          <cell r="D210">
            <v>-663741.84</v>
          </cell>
          <cell r="E210">
            <v>0</v>
          </cell>
          <cell r="F210">
            <v>9661.1200000000008</v>
          </cell>
          <cell r="G210">
            <v>-9661.1200000000008</v>
          </cell>
          <cell r="H210">
            <v>-673402.96</v>
          </cell>
        </row>
        <row r="211">
          <cell r="B211" t="str">
            <v>100-1741-10</v>
          </cell>
          <cell r="C211" t="str">
            <v>2105 Accum Dep'n Telephone System</v>
          </cell>
          <cell r="D211">
            <v>-167634.07</v>
          </cell>
          <cell r="E211">
            <v>0</v>
          </cell>
          <cell r="F211">
            <v>20481.990000000002</v>
          </cell>
          <cell r="G211">
            <v>-20481.990000000002</v>
          </cell>
          <cell r="H211">
            <v>-188116.06</v>
          </cell>
        </row>
        <row r="212">
          <cell r="B212" t="str">
            <v>100-1742-10</v>
          </cell>
          <cell r="C212" t="str">
            <v>2105 Accmu Dep'n Misc Equipment</v>
          </cell>
          <cell r="D212">
            <v>-68028.34</v>
          </cell>
          <cell r="E212">
            <v>1119559</v>
          </cell>
          <cell r="F212">
            <v>1138746.22</v>
          </cell>
          <cell r="G212">
            <v>-19187.22</v>
          </cell>
          <cell r="H212">
            <v>-87215.56</v>
          </cell>
        </row>
        <row r="213">
          <cell r="B213" t="str">
            <v>100-1744-10</v>
          </cell>
          <cell r="C213" t="str">
            <v>2105 Accum Dep'n-Computer Software</v>
          </cell>
          <cell r="D213">
            <v>-572404.14</v>
          </cell>
          <cell r="E213">
            <v>0</v>
          </cell>
          <cell r="F213">
            <v>377030.41</v>
          </cell>
          <cell r="G213">
            <v>-377030.41</v>
          </cell>
          <cell r="H213">
            <v>-949434.55</v>
          </cell>
        </row>
        <row r="214">
          <cell r="B214" t="str">
            <v>100-1745-10</v>
          </cell>
          <cell r="C214" t="str">
            <v>2105 Accum Dep'n-Computer Hardware Equip</v>
          </cell>
          <cell r="D214">
            <v>-2138971.5299999998</v>
          </cell>
          <cell r="E214">
            <v>0</v>
          </cell>
          <cell r="F214">
            <v>86793.600000000006</v>
          </cell>
          <cell r="G214">
            <v>-86793.600000000006</v>
          </cell>
          <cell r="H214">
            <v>-2225765.13</v>
          </cell>
        </row>
        <row r="215">
          <cell r="B215" t="str">
            <v>100-1746-10</v>
          </cell>
          <cell r="C215" t="str">
            <v>2105 Accum Dep'n - Meter reading equipt</v>
          </cell>
          <cell r="D215">
            <v>-282081.57</v>
          </cell>
          <cell r="E215">
            <v>0</v>
          </cell>
          <cell r="F215">
            <v>15888.03</v>
          </cell>
          <cell r="G215">
            <v>-15888.03</v>
          </cell>
          <cell r="H215">
            <v>-297969.59999999998</v>
          </cell>
        </row>
        <row r="216">
          <cell r="B216" t="str">
            <v>100-1747-10</v>
          </cell>
          <cell r="C216" t="str">
            <v>2105 Accum Dep'n CAD AM/FM System</v>
          </cell>
          <cell r="D216">
            <v>-293583.09999999998</v>
          </cell>
          <cell r="E216">
            <v>0</v>
          </cell>
          <cell r="F216">
            <v>0</v>
          </cell>
          <cell r="G216">
            <v>0</v>
          </cell>
          <cell r="H216">
            <v>-293583.09999999998</v>
          </cell>
        </row>
        <row r="217">
          <cell r="B217" t="str">
            <v>100-1750-10</v>
          </cell>
          <cell r="C217" t="str">
            <v>2105 Accum Dep'n-Stores Warehouse Equip</v>
          </cell>
          <cell r="D217">
            <v>-24515.95</v>
          </cell>
          <cell r="E217">
            <v>0</v>
          </cell>
          <cell r="F217">
            <v>0</v>
          </cell>
          <cell r="G217">
            <v>0</v>
          </cell>
          <cell r="H217">
            <v>-24515.95</v>
          </cell>
        </row>
        <row r="218">
          <cell r="B218" t="str">
            <v>100-1755-10</v>
          </cell>
          <cell r="C218" t="str">
            <v>2105 Accum Dep'n-Rolling Stock &amp; Equip</v>
          </cell>
          <cell r="D218">
            <v>-4726227.33</v>
          </cell>
          <cell r="E218">
            <v>244701.21</v>
          </cell>
          <cell r="F218">
            <v>328682.90000000002</v>
          </cell>
          <cell r="G218">
            <v>-83981.69</v>
          </cell>
          <cell r="H218">
            <v>-4810209.0199999996</v>
          </cell>
        </row>
        <row r="219">
          <cell r="B219" t="str">
            <v>100-1760-10</v>
          </cell>
          <cell r="C219" t="str">
            <v>2105 Accum Dep'n-Misc. Equipment-Tools</v>
          </cell>
          <cell r="D219">
            <v>-1706221.02</v>
          </cell>
          <cell r="E219">
            <v>3665.48</v>
          </cell>
          <cell r="F219">
            <v>203799.79</v>
          </cell>
          <cell r="G219">
            <v>-200134.31</v>
          </cell>
          <cell r="H219">
            <v>-1906355.33</v>
          </cell>
        </row>
        <row r="220">
          <cell r="B220" t="str">
            <v>100-1765-10</v>
          </cell>
          <cell r="C220" t="str">
            <v>2105 Accum Dep'n-Water Heater Controls</v>
          </cell>
          <cell r="D220">
            <v>-107034.72</v>
          </cell>
          <cell r="E220">
            <v>0</v>
          </cell>
          <cell r="F220">
            <v>0</v>
          </cell>
          <cell r="G220">
            <v>0</v>
          </cell>
          <cell r="H220">
            <v>-107034.72</v>
          </cell>
        </row>
        <row r="221">
          <cell r="B221" t="str">
            <v>100-1770-10</v>
          </cell>
          <cell r="C221" t="str">
            <v>2105 Accum Dep'n-Load Mgmt. Controls</v>
          </cell>
          <cell r="D221">
            <v>-710738.66</v>
          </cell>
          <cell r="E221">
            <v>0</v>
          </cell>
          <cell r="F221">
            <v>17446.5</v>
          </cell>
          <cell r="G221">
            <v>-17446.5</v>
          </cell>
          <cell r="H221">
            <v>-728185.16</v>
          </cell>
        </row>
        <row r="222">
          <cell r="B222" t="str">
            <v>100-1771-10</v>
          </cell>
          <cell r="C222" t="str">
            <v>2105 Accum Dep'n Water Heater Controls</v>
          </cell>
          <cell r="D222">
            <v>-49092.77</v>
          </cell>
          <cell r="E222">
            <v>0</v>
          </cell>
          <cell r="F222">
            <v>0</v>
          </cell>
          <cell r="G222">
            <v>0</v>
          </cell>
          <cell r="H222">
            <v>-49092.77</v>
          </cell>
        </row>
        <row r="223">
          <cell r="B223" t="str">
            <v>100-1775-10</v>
          </cell>
          <cell r="C223" t="str">
            <v>2105 Amortization-Leasehold Improvements</v>
          </cell>
          <cell r="D223">
            <v>-409295.87</v>
          </cell>
          <cell r="E223">
            <v>0</v>
          </cell>
          <cell r="F223">
            <v>153805.57999999999</v>
          </cell>
          <cell r="G223">
            <v>-153805.57999999999</v>
          </cell>
          <cell r="H223">
            <v>-563101.44999999995</v>
          </cell>
        </row>
        <row r="224">
          <cell r="B224" t="str">
            <v>100-1780-10</v>
          </cell>
          <cell r="C224" t="str">
            <v>2105 Accum Dep'n-Fibre Optics</v>
          </cell>
          <cell r="D224">
            <v>-96488.44</v>
          </cell>
          <cell r="E224">
            <v>0</v>
          </cell>
          <cell r="F224">
            <v>0</v>
          </cell>
          <cell r="G224">
            <v>0</v>
          </cell>
          <cell r="H224">
            <v>-96488.44</v>
          </cell>
        </row>
        <row r="225">
          <cell r="B225" t="str">
            <v>100-1785-10</v>
          </cell>
          <cell r="C225" t="str">
            <v>2105 Accum Dep Rolling &amp; Equip - Disposal</v>
          </cell>
          <cell r="D225">
            <v>2628948.7400000002</v>
          </cell>
          <cell r="E225">
            <v>0</v>
          </cell>
          <cell r="F225">
            <v>0</v>
          </cell>
          <cell r="G225">
            <v>0</v>
          </cell>
          <cell r="H225">
            <v>2628948.7400000002</v>
          </cell>
        </row>
        <row r="226">
          <cell r="B226" t="str">
            <v>100-1786-10</v>
          </cell>
          <cell r="C226" t="str">
            <v>2105 Accum Distribution Meter - Disposal</v>
          </cell>
          <cell r="D226">
            <v>4595146.5</v>
          </cell>
          <cell r="E226">
            <v>0</v>
          </cell>
          <cell r="F226">
            <v>0</v>
          </cell>
          <cell r="G226">
            <v>0</v>
          </cell>
          <cell r="H226">
            <v>4595146.5</v>
          </cell>
        </row>
        <row r="227">
          <cell r="B227" t="str">
            <v>100-1787-10</v>
          </cell>
          <cell r="C227" t="str">
            <v>2105 Accum Dep Building - Disposal</v>
          </cell>
          <cell r="D227">
            <v>6887.53</v>
          </cell>
          <cell r="E227">
            <v>0</v>
          </cell>
          <cell r="F227">
            <v>0</v>
          </cell>
          <cell r="G227">
            <v>0</v>
          </cell>
          <cell r="H227">
            <v>6887.53</v>
          </cell>
        </row>
        <row r="228">
          <cell r="B228" t="str">
            <v>100-1788-10</v>
          </cell>
          <cell r="C228" t="str">
            <v>2105 Accum Depr OH Distribution - Disposal</v>
          </cell>
          <cell r="D228">
            <v>48000</v>
          </cell>
          <cell r="E228">
            <v>0</v>
          </cell>
          <cell r="F228">
            <v>0</v>
          </cell>
          <cell r="G228">
            <v>0</v>
          </cell>
          <cell r="H228">
            <v>48000</v>
          </cell>
        </row>
        <row r="229">
          <cell r="B229" t="str">
            <v>100-1790-10</v>
          </cell>
          <cell r="C229" t="str">
            <v>2105 ContraAcc Dep Distrib Meters</v>
          </cell>
          <cell r="D229">
            <v>62797.53</v>
          </cell>
          <cell r="E229">
            <v>7861.76</v>
          </cell>
          <cell r="F229">
            <v>0</v>
          </cell>
          <cell r="G229">
            <v>7861.76</v>
          </cell>
          <cell r="H229">
            <v>70659.289999999994</v>
          </cell>
        </row>
        <row r="230">
          <cell r="B230" t="str">
            <v>100-1791-10</v>
          </cell>
          <cell r="C230" t="str">
            <v>2105 ContraAcc Dep Poles, Towers, Fixtures</v>
          </cell>
          <cell r="D230">
            <v>1489805.34</v>
          </cell>
          <cell r="E230">
            <v>125294.03</v>
          </cell>
          <cell r="F230">
            <v>3193.88</v>
          </cell>
          <cell r="G230">
            <v>122100.15</v>
          </cell>
          <cell r="H230">
            <v>1611905.49</v>
          </cell>
        </row>
        <row r="231">
          <cell r="B231" t="str">
            <v>100-1792-10</v>
          </cell>
          <cell r="C231" t="str">
            <v>2105 ContraAcc Dep Distribution Transformers</v>
          </cell>
          <cell r="D231">
            <v>2704465.26</v>
          </cell>
          <cell r="E231">
            <v>232536.63</v>
          </cell>
          <cell r="F231">
            <v>2807.94</v>
          </cell>
          <cell r="G231">
            <v>229728.69</v>
          </cell>
          <cell r="H231">
            <v>2934193.95</v>
          </cell>
        </row>
        <row r="232">
          <cell r="B232" t="str">
            <v>100-1793-10</v>
          </cell>
          <cell r="C232" t="str">
            <v>2105 ContraAcc Dep Overhead Distribution</v>
          </cell>
          <cell r="D232">
            <v>889443.87</v>
          </cell>
          <cell r="E232">
            <v>57277.16</v>
          </cell>
          <cell r="F232">
            <v>913.16</v>
          </cell>
          <cell r="G232">
            <v>56364</v>
          </cell>
          <cell r="H232">
            <v>945807.87</v>
          </cell>
        </row>
        <row r="233">
          <cell r="B233" t="str">
            <v>100-1794-10</v>
          </cell>
          <cell r="C233" t="str">
            <v>2105 ContraAcc Dep Underground Distribution</v>
          </cell>
          <cell r="D233">
            <v>2663586.71</v>
          </cell>
          <cell r="E233">
            <v>227750.7</v>
          </cell>
          <cell r="F233">
            <v>68.680000000000007</v>
          </cell>
          <cell r="G233">
            <v>227682.02</v>
          </cell>
          <cell r="H233">
            <v>2891268.73</v>
          </cell>
        </row>
        <row r="234">
          <cell r="B234" t="str">
            <v>100-1795-10</v>
          </cell>
          <cell r="C234" t="str">
            <v>2105 ContraAcc Dep Tools</v>
          </cell>
          <cell r="D234">
            <v>37057.11</v>
          </cell>
          <cell r="E234">
            <v>25557.14</v>
          </cell>
          <cell r="F234">
            <v>1387.1</v>
          </cell>
          <cell r="G234">
            <v>24170.04</v>
          </cell>
          <cell r="H234">
            <v>61227.15</v>
          </cell>
        </row>
        <row r="235">
          <cell r="B235" t="str">
            <v>100-1796-10</v>
          </cell>
          <cell r="C235" t="str">
            <v>2105 ContraAcc Dep Equipment</v>
          </cell>
          <cell r="D235">
            <v>222905.60000000001</v>
          </cell>
          <cell r="E235">
            <v>15641.47</v>
          </cell>
          <cell r="F235">
            <v>0</v>
          </cell>
          <cell r="G235">
            <v>15641.47</v>
          </cell>
          <cell r="H235">
            <v>238547.07</v>
          </cell>
        </row>
        <row r="236">
          <cell r="B236" t="str">
            <v>100-1800-10</v>
          </cell>
          <cell r="C236" t="str">
            <v>1460 Equity In Ontario Hydro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</row>
        <row r="237">
          <cell r="B237" t="str">
            <v>100-1805-10</v>
          </cell>
          <cell r="C237" t="str">
            <v>2105 Accum Dep'n - Station Doors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</row>
        <row r="238">
          <cell r="B238" t="str">
            <v>100-1806-10</v>
          </cell>
          <cell r="C238" t="str">
            <v>2105 Accum Dep'n - Station Fence/Parking/Landscape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</row>
        <row r="239">
          <cell r="B239" t="str">
            <v>100-1807-10</v>
          </cell>
          <cell r="C239" t="str">
            <v>2105 Accum Dep'n - Station Building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100-1808-10</v>
          </cell>
          <cell r="C240" t="str">
            <v>2105 Accum Dep'n - Power Transformers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</row>
        <row r="241">
          <cell r="B241" t="str">
            <v>100-1809-10</v>
          </cell>
          <cell r="C241" t="str">
            <v>2105 Accum Dep'n - Station Relays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</row>
        <row r="242">
          <cell r="B242" t="str">
            <v>100-1810-10</v>
          </cell>
          <cell r="C242" t="str">
            <v>2105 Accum Dep'n - Station Switches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</row>
        <row r="243">
          <cell r="B243" t="str">
            <v>100-1811-10</v>
          </cell>
          <cell r="C243" t="str">
            <v>2105 Accum Dep'n - Station Switchgear/Breakers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</row>
        <row r="244">
          <cell r="B244" t="str">
            <v>100-1812-10</v>
          </cell>
          <cell r="C244" t="str">
            <v>2105 Accum Dep'n - Streetlights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100-1813-10</v>
          </cell>
          <cell r="C245" t="str">
            <v>2105 Accum Dep'n - Station Independent Breakers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</row>
        <row r="246">
          <cell r="B246" t="str">
            <v>100-1814-10</v>
          </cell>
          <cell r="C246" t="str">
            <v>2105 Accum Dep'n - Fibre Optic Distribution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</row>
        <row r="247">
          <cell r="B247" t="str">
            <v>100-1815-10</v>
          </cell>
          <cell r="C247" t="str">
            <v>2105 Accum Dep'n - Fully Dressed Wood Poles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</row>
        <row r="248">
          <cell r="B248" t="str">
            <v>100-1816-10</v>
          </cell>
          <cell r="C248" t="str">
            <v>2105 Accum Dep'n - Fully Dressed Poles - Cross Arm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</row>
        <row r="249">
          <cell r="B249" t="str">
            <v>100-1817-10</v>
          </cell>
          <cell r="C249" t="str">
            <v>2105 Accum Dep'n - Fully Dressed Concrete Poles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</row>
        <row r="250">
          <cell r="B250" t="str">
            <v>100-1818-10</v>
          </cell>
          <cell r="C250" t="str">
            <v>2105 Accum Dep'n - OH Transformers &amp; Voltage Regul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</row>
        <row r="251">
          <cell r="B251" t="str">
            <v>100-1819-10</v>
          </cell>
          <cell r="C251" t="str">
            <v>2105 Accum Dep'n - Overhead Line Switches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100-1820-10</v>
          </cell>
          <cell r="C252" t="str">
            <v>2105 Accum Dep'n - Overhead Conductors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</row>
        <row r="253">
          <cell r="B253" t="str">
            <v>100-1821-10</v>
          </cell>
          <cell r="C253" t="str">
            <v>2105 Accum Dep'n - Pad Mounted Transformers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100-1822-10</v>
          </cell>
          <cell r="C254" t="str">
            <v>2105 Accum Dep'n - Underground Vaults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100-1823-10</v>
          </cell>
          <cell r="C255" t="str">
            <v>2105 Accum Dep'n - Underground Vault Switches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</row>
        <row r="256">
          <cell r="B256" t="str">
            <v>100-1824-10</v>
          </cell>
          <cell r="C256" t="str">
            <v>2105 Accum Dep'n - Cable Chambers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</row>
        <row r="257">
          <cell r="B257" t="str">
            <v>100-1825-10</v>
          </cell>
          <cell r="C257" t="str">
            <v>2105 Accum Dep'n - Prim TR XLPE Cbl NI in Duct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</row>
        <row r="258">
          <cell r="B258" t="str">
            <v>100-1826-10</v>
          </cell>
          <cell r="C258" t="str">
            <v>2105 Accum Dep'n - Sec Cbls NI Direct Buried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</row>
        <row r="259">
          <cell r="B259" t="str">
            <v>100-1827-10</v>
          </cell>
          <cell r="C259" t="str">
            <v>2105 Accum Dep'n - Secondary Cables NI in Duct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</row>
        <row r="260">
          <cell r="B260" t="str">
            <v>100-1828-10</v>
          </cell>
          <cell r="C260" t="str">
            <v>2105 Accum Dep'n - Concrete Encased Duct Banks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</row>
        <row r="261">
          <cell r="B261" t="str">
            <v>100-1829-10</v>
          </cell>
          <cell r="C261" t="str">
            <v>2105 Accum Dep'n - Ducts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</row>
        <row r="262">
          <cell r="B262" t="str">
            <v>100-1830-10</v>
          </cell>
          <cell r="C262" t="str">
            <v>2105 Accum Dep'n - Pad Mounted Switchgear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</row>
        <row r="263">
          <cell r="B263" t="str">
            <v>100-1831-10</v>
          </cell>
          <cell r="C263" t="str">
            <v>2105 Accum Dep'n - Underground Foundations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</row>
        <row r="264">
          <cell r="B264" t="str">
            <v>100-1832-10</v>
          </cell>
          <cell r="C264" t="str">
            <v>2105 Accum Dep'n - Submersible/Vault Transformers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</row>
        <row r="265">
          <cell r="B265" t="str">
            <v>100-1833-10</v>
          </cell>
          <cell r="C265" t="str">
            <v>2105 Accum Dep'n - Indust/Comm Energy Meters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</row>
        <row r="266">
          <cell r="B266" t="str">
            <v>100-1834-10</v>
          </cell>
          <cell r="C266" t="str">
            <v>2105 Accum Dep'n - Curr &amp; Poten Transf (CT &amp; PT)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</row>
        <row r="267">
          <cell r="B267" t="str">
            <v>100-1835-10</v>
          </cell>
          <cell r="C267" t="str">
            <v>2105 Accum Dep'n - Residential Energy Meters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</row>
        <row r="268">
          <cell r="B268" t="str">
            <v>100-1836-10</v>
          </cell>
          <cell r="C268" t="str">
            <v>2105 Accum Dep'n - Smart Meters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</row>
        <row r="269">
          <cell r="B269" t="str">
            <v>100-1837-10</v>
          </cell>
          <cell r="C269" t="str">
            <v>2105 Accum Dep'n - Collectors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</row>
        <row r="270">
          <cell r="B270" t="str">
            <v>100-1838-10</v>
          </cell>
          <cell r="C270" t="str">
            <v>2105 Accum Dep'n - Telephone Equipment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</row>
        <row r="271">
          <cell r="B271" t="str">
            <v>100-1839-10</v>
          </cell>
          <cell r="C271" t="str">
            <v>2105 Accum Dep'n - Office Equipment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</row>
        <row r="272">
          <cell r="B272" t="str">
            <v>100-1840-10</v>
          </cell>
          <cell r="C272" t="str">
            <v>2105 Accum Dep'n - Computer Hardware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</row>
        <row r="273">
          <cell r="B273" t="str">
            <v>100-1841-10</v>
          </cell>
          <cell r="C273" t="str">
            <v>2105 Accum Dep'n - Computer Software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</row>
        <row r="274">
          <cell r="B274" t="str">
            <v>100-1842-10</v>
          </cell>
          <cell r="C274" t="str">
            <v>2105 Accum Dep'n - Vehicles - Bucket Trucks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</row>
        <row r="275">
          <cell r="B275" t="str">
            <v>100-1843-10</v>
          </cell>
          <cell r="C275" t="str">
            <v>2105 Accum Dep'n - Vehicles - Pickup Trucks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</row>
        <row r="276">
          <cell r="B276" t="str">
            <v>100-1844-10</v>
          </cell>
          <cell r="C276" t="str">
            <v>2105 Accum Dep'n - Vehicles - Trailers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</row>
        <row r="277">
          <cell r="B277" t="str">
            <v>100-1845-10</v>
          </cell>
          <cell r="C277" t="str">
            <v>2105 Accum Dep'n - Measurement &amp; Testing Equipment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</row>
        <row r="278">
          <cell r="B278" t="str">
            <v>100-1846-10</v>
          </cell>
          <cell r="C278" t="str">
            <v>2105 Accum Dep'n - Tools, Shop, Garage Equipment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</row>
        <row r="279">
          <cell r="B279" t="str">
            <v>100-1847-10</v>
          </cell>
          <cell r="C279" t="str">
            <v>2105 Accum Dep'n - Stores Equipment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</row>
        <row r="280">
          <cell r="B280" t="str">
            <v>100-1848-10</v>
          </cell>
          <cell r="C280" t="str">
            <v>2105 Accum Dep'n - Grounding Wire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</row>
        <row r="281">
          <cell r="B281" t="str">
            <v>100-1849-10</v>
          </cell>
          <cell r="C281" t="str">
            <v>2105 Accum Dep'n - Monitoring &amp; Control Systems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</row>
        <row r="282">
          <cell r="B282" t="str">
            <v>100-1850-10</v>
          </cell>
          <cell r="C282" t="str">
            <v>2105 Accum Amort'n - Leasehold Improvements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</row>
        <row r="283">
          <cell r="B283" t="str">
            <v>100-1851-10</v>
          </cell>
          <cell r="C283" t="str">
            <v>2105 Accum Dep'n - CAD (AM/FM) System - Engin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</row>
        <row r="284">
          <cell r="B284" t="str">
            <v>100-1852-10</v>
          </cell>
          <cell r="C284" t="str">
            <v>2105 A/Dep'n-contra - Station Doors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</row>
        <row r="285">
          <cell r="B285" t="str">
            <v>100-1853-10</v>
          </cell>
          <cell r="C285" t="str">
            <v>2105 A/Dep'n-contra - Stn Fence/Pkg/Lndscp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</row>
        <row r="286">
          <cell r="B286" t="str">
            <v>100-1854-10</v>
          </cell>
          <cell r="C286" t="str">
            <v>2105 A/Dep'n-contra - Station Building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</row>
        <row r="287">
          <cell r="B287" t="str">
            <v>100-1855-10</v>
          </cell>
          <cell r="C287" t="str">
            <v>2105 A/Dep'n-contra - Power Transformers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</row>
        <row r="288">
          <cell r="B288" t="str">
            <v>100-1856-10</v>
          </cell>
          <cell r="C288" t="str">
            <v>2105 A/Dep'n-contra - Station Relays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</row>
        <row r="289">
          <cell r="B289" t="str">
            <v>100-1857-10</v>
          </cell>
          <cell r="C289" t="str">
            <v>2105 A/Dep'n-contra - Station Switches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</row>
        <row r="290">
          <cell r="B290" t="str">
            <v>100-1858-10</v>
          </cell>
          <cell r="C290" t="str">
            <v>2105 A/Dep'n-contra - Station Switchgear/Breakers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</row>
        <row r="291">
          <cell r="B291" t="str">
            <v>100-1859-10</v>
          </cell>
          <cell r="C291" t="str">
            <v>2105 A/Dep'n-contra - Streetlights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</row>
        <row r="292">
          <cell r="B292" t="str">
            <v>100-1860-10</v>
          </cell>
          <cell r="C292" t="str">
            <v>2105 A/Dep'n-contra - Station Independent Breakers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</row>
        <row r="293">
          <cell r="B293" t="str">
            <v>100-1861-10</v>
          </cell>
          <cell r="C293" t="str">
            <v>2105 A/Dep'n-contra - Fibre Optic Distribution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</row>
        <row r="294">
          <cell r="B294" t="str">
            <v>100-1862-10</v>
          </cell>
          <cell r="C294" t="str">
            <v>2105 A/Dep'n-contra - Fully Dressed Wood Poles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</row>
        <row r="295">
          <cell r="B295" t="str">
            <v>100-1863-10</v>
          </cell>
          <cell r="C295" t="str">
            <v>2105 A/Dep'n-contra - Fully Dressed Poles - Cr Arm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</row>
        <row r="296">
          <cell r="B296" t="str">
            <v>100-1864-10</v>
          </cell>
          <cell r="C296" t="str">
            <v>2105 A/Dep'n-contra - Fully Dressed Concrete Poles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</row>
        <row r="297">
          <cell r="B297" t="str">
            <v>100-1865-10</v>
          </cell>
          <cell r="C297" t="str">
            <v>2105 A/Dep'n-contra - OH Transformers &amp; Volt Regs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</row>
        <row r="298">
          <cell r="B298" t="str">
            <v>100-1866-10</v>
          </cell>
          <cell r="C298" t="str">
            <v>2105 A/Dep'n-contra - Overhead Line Switches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</row>
        <row r="299">
          <cell r="B299" t="str">
            <v>100-1867-10</v>
          </cell>
          <cell r="C299" t="str">
            <v>2105 A/Dep'n-contra - Overhead Conductors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</row>
        <row r="300">
          <cell r="B300" t="str">
            <v>100-1868-10</v>
          </cell>
          <cell r="C300" t="str">
            <v>2105 A/Dep'n-contra - Pad Mounted Transformers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</row>
        <row r="301">
          <cell r="B301" t="str">
            <v>100-1869-10</v>
          </cell>
          <cell r="C301" t="str">
            <v>2105 A/Dep'n-contra - Underground Vaults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</row>
        <row r="302">
          <cell r="B302" t="str">
            <v>100-1870-10</v>
          </cell>
          <cell r="C302" t="str">
            <v>2105 A/Dep'n-contra - Underground Vault Switches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</row>
        <row r="303">
          <cell r="B303" t="str">
            <v>100-1871-10</v>
          </cell>
          <cell r="C303" t="str">
            <v>2105 A/Dep'n-contra - Cable Chambers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</row>
        <row r="304">
          <cell r="B304" t="str">
            <v>100-1872-10</v>
          </cell>
          <cell r="C304" t="str">
            <v>2105 A/Dep'n-contra - Prim TR XLPE Cbl NI in Duct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</row>
        <row r="305">
          <cell r="B305" t="str">
            <v>100-1873-10</v>
          </cell>
          <cell r="C305" t="str">
            <v>2105 A/Dep'n-contra - Sec Cbl NI Direct Buried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</row>
        <row r="306">
          <cell r="B306" t="str">
            <v>100-1874-10</v>
          </cell>
          <cell r="C306" t="str">
            <v>2105 A/Dep'n-contra - Secondary Cables NI in Duct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</row>
        <row r="307">
          <cell r="B307" t="str">
            <v>100-1875-10</v>
          </cell>
          <cell r="C307" t="str">
            <v>2105 A/Dep'n-contra - Concrete Encased Duct Banks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</row>
        <row r="308">
          <cell r="B308" t="str">
            <v>100-1876-10</v>
          </cell>
          <cell r="C308" t="str">
            <v>2105 A/Dep'n-contra - Ducts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</row>
        <row r="309">
          <cell r="B309" t="str">
            <v>100-1877-10</v>
          </cell>
          <cell r="C309" t="str">
            <v>2105 A/Dep'n-contra - Pad Mounted Switchgear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</row>
        <row r="310">
          <cell r="B310" t="str">
            <v>100-1878-10</v>
          </cell>
          <cell r="C310" t="str">
            <v>2105 A/Dep'n-contra - Underground Foundations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</row>
        <row r="311">
          <cell r="B311" t="str">
            <v>100-1879-10</v>
          </cell>
          <cell r="C311" t="str">
            <v>2105 A/Dep'n-contra - Submersible/Vault Transf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</row>
        <row r="312">
          <cell r="B312" t="str">
            <v>100-1880-10</v>
          </cell>
          <cell r="C312" t="str">
            <v>2105 A/Dep'n-contra - Indus/Comm'l Energy Meters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</row>
        <row r="313">
          <cell r="B313" t="str">
            <v>100-1881-10</v>
          </cell>
          <cell r="C313" t="str">
            <v>2105 A/Dep'n-contra - Current &amp; Potential Transf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</row>
        <row r="314">
          <cell r="B314" t="str">
            <v>100-1882-10</v>
          </cell>
          <cell r="C314" t="str">
            <v>2105 A/Dep'n-contra - Residential Energy Meters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</row>
        <row r="315">
          <cell r="B315" t="str">
            <v>100-1883-10</v>
          </cell>
          <cell r="C315" t="str">
            <v>2105 A/Dep'n-contra - Smart Meters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</row>
        <row r="316">
          <cell r="B316" t="str">
            <v>100-1884-10</v>
          </cell>
          <cell r="C316" t="str">
            <v>2105 A/Dep'n-contra - Collectors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</row>
        <row r="317">
          <cell r="B317" t="str">
            <v>100-1885-10</v>
          </cell>
          <cell r="C317" t="str">
            <v>2105 A/Dep'n-contra - Telephone Equipment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</row>
        <row r="318">
          <cell r="B318" t="str">
            <v>100-1886-10</v>
          </cell>
          <cell r="C318" t="str">
            <v>2105 A/Dep'n-contra - Office Equipment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</row>
        <row r="319">
          <cell r="B319" t="str">
            <v>100-1887-10</v>
          </cell>
          <cell r="C319" t="str">
            <v>2105 A/Dep'n-contra - Computer Hardware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</row>
        <row r="320">
          <cell r="B320" t="str">
            <v>100-1888-10</v>
          </cell>
          <cell r="C320" t="str">
            <v>2105 A/Dep'n-contra - Computer Software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</row>
        <row r="321">
          <cell r="B321" t="str">
            <v>100-1889-10</v>
          </cell>
          <cell r="C321" t="str">
            <v>2105 A/Dep'n-contra - Vehicles - Bucket Trucks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</row>
        <row r="322">
          <cell r="B322" t="str">
            <v>100-1890-10</v>
          </cell>
          <cell r="C322" t="str">
            <v>2105 A/Dep'n-contra - Vehicles - Pickup Trucks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</row>
        <row r="323">
          <cell r="B323" t="str">
            <v>100-1891-10</v>
          </cell>
          <cell r="C323" t="str">
            <v>2105 A/Dep'n-contra - Vehicles - Trailers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</row>
        <row r="324">
          <cell r="B324" t="str">
            <v>100-1892-10</v>
          </cell>
          <cell r="C324" t="str">
            <v>2105 A/Dep'n-contra - Measurement &amp; Testing Equip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</row>
        <row r="325">
          <cell r="B325" t="str">
            <v>100-1893-10</v>
          </cell>
          <cell r="C325" t="str">
            <v>2105 A/Dep'n-contra - Tools, Shop, Garage Equip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</row>
        <row r="326">
          <cell r="B326" t="str">
            <v>100-1894-10</v>
          </cell>
          <cell r="C326" t="str">
            <v>2105 A/Dep'n-contra - Stores Equipment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</row>
        <row r="327">
          <cell r="B327" t="str">
            <v>100-1895-10</v>
          </cell>
          <cell r="C327" t="str">
            <v>2105 A/Dep'n-contra - Grounding Wire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</row>
        <row r="328">
          <cell r="B328" t="str">
            <v>100-1896-10</v>
          </cell>
          <cell r="C328" t="str">
            <v>2105 A/Dep'n-contra - Monitoring &amp; Control Systems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</row>
        <row r="329">
          <cell r="B329" t="str">
            <v>100-1897-10</v>
          </cell>
          <cell r="C329" t="str">
            <v>2105 A/Amort'n-contra - Leasehold Improvements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</row>
        <row r="330">
          <cell r="B330" t="str">
            <v>100-1898-10</v>
          </cell>
          <cell r="C330" t="str">
            <v>2105 A/Dep'n-contra - CAD (AM/FM) System - Engin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</row>
      </sheetData>
      <sheetData sheetId="9">
        <row r="8">
          <cell r="B8" t="str">
            <v>210-8010-10</v>
          </cell>
          <cell r="C8" t="str">
            <v>5705 Dep'n Expense- Buildings-Other Const</v>
          </cell>
          <cell r="D8">
            <v>0</v>
          </cell>
          <cell r="E8">
            <v>14196.88</v>
          </cell>
          <cell r="F8">
            <v>0</v>
          </cell>
          <cell r="G8">
            <v>14196.88</v>
          </cell>
          <cell r="H8">
            <v>14196.88</v>
          </cell>
        </row>
        <row r="9">
          <cell r="B9" t="str">
            <v>210-8020-10</v>
          </cell>
          <cell r="C9" t="str">
            <v>5705 Dep'n Expense - MS Equipment</v>
          </cell>
          <cell r="D9">
            <v>0</v>
          </cell>
          <cell r="E9">
            <v>322548.15000000002</v>
          </cell>
          <cell r="F9">
            <v>0</v>
          </cell>
          <cell r="G9">
            <v>322548.15000000002</v>
          </cell>
          <cell r="H9">
            <v>322548.15000000002</v>
          </cell>
        </row>
        <row r="10">
          <cell r="B10" t="str">
            <v>210-8030-10</v>
          </cell>
          <cell r="C10" t="str">
            <v>5705 Dep'n Expense - Subtransmission Feeders</v>
          </cell>
          <cell r="D10">
            <v>0</v>
          </cell>
          <cell r="E10">
            <v>2558.4</v>
          </cell>
          <cell r="F10">
            <v>278.32</v>
          </cell>
          <cell r="G10">
            <v>2280.08</v>
          </cell>
          <cell r="H10">
            <v>2280.08</v>
          </cell>
        </row>
        <row r="11">
          <cell r="B11" t="str">
            <v>210-8040-10</v>
          </cell>
          <cell r="C11" t="str">
            <v>5705 Dep'n Expense - Overhead Distribution</v>
          </cell>
          <cell r="D11">
            <v>0</v>
          </cell>
          <cell r="E11">
            <v>263072.64000000001</v>
          </cell>
          <cell r="F11">
            <v>33454.21</v>
          </cell>
          <cell r="G11">
            <v>229618.43</v>
          </cell>
          <cell r="H11">
            <v>229618.43</v>
          </cell>
        </row>
        <row r="12">
          <cell r="B12" t="str">
            <v>210-8041-10</v>
          </cell>
          <cell r="C12" t="str">
            <v>5705 Depr'n Exp - Poles, Towers, Fixtures</v>
          </cell>
          <cell r="D12">
            <v>0</v>
          </cell>
          <cell r="E12">
            <v>481371.9</v>
          </cell>
          <cell r="F12">
            <v>204.95</v>
          </cell>
          <cell r="G12">
            <v>481166.95</v>
          </cell>
          <cell r="H12">
            <v>481166.95</v>
          </cell>
        </row>
        <row r="13">
          <cell r="B13" t="str">
            <v>210-8050-10</v>
          </cell>
          <cell r="C13" t="str">
            <v>5705 Dep'n Expense- Underground Dist'n</v>
          </cell>
          <cell r="D13">
            <v>0</v>
          </cell>
          <cell r="E13">
            <v>767645.36</v>
          </cell>
          <cell r="F13">
            <v>416.17</v>
          </cell>
          <cell r="G13">
            <v>767229.19</v>
          </cell>
          <cell r="H13">
            <v>767229.19</v>
          </cell>
        </row>
        <row r="14">
          <cell r="B14" t="str">
            <v>210-8060-10</v>
          </cell>
          <cell r="C14" t="str">
            <v>5705 Dep'n Expense - Dist'n Transformers</v>
          </cell>
          <cell r="D14">
            <v>0</v>
          </cell>
          <cell r="E14">
            <v>747688.19</v>
          </cell>
          <cell r="F14">
            <v>2572.25</v>
          </cell>
          <cell r="G14">
            <v>745115.94</v>
          </cell>
          <cell r="H14">
            <v>745115.94</v>
          </cell>
        </row>
        <row r="15">
          <cell r="B15" t="str">
            <v>210-8070-10</v>
          </cell>
          <cell r="C15" t="str">
            <v>5705 Dep'n Expense - Distribution Meters</v>
          </cell>
          <cell r="D15">
            <v>0</v>
          </cell>
          <cell r="E15">
            <v>747564.64</v>
          </cell>
          <cell r="F15">
            <v>0</v>
          </cell>
          <cell r="G15">
            <v>747564.64</v>
          </cell>
          <cell r="H15">
            <v>747564.64</v>
          </cell>
        </row>
        <row r="16">
          <cell r="B16" t="str">
            <v>210-8071-10</v>
          </cell>
          <cell r="C16" t="str">
            <v>5705 Expense Amortization</v>
          </cell>
          <cell r="D16">
            <v>0</v>
          </cell>
          <cell r="E16">
            <v>8370.76</v>
          </cell>
          <cell r="F16">
            <v>691918.89</v>
          </cell>
          <cell r="G16">
            <v>-683548.13</v>
          </cell>
          <cell r="H16">
            <v>-683548.13</v>
          </cell>
        </row>
        <row r="17">
          <cell r="B17" t="str">
            <v>210-8080-10</v>
          </cell>
          <cell r="C17" t="str">
            <v>5705 Dep'n Expense - Gen Office Equipment</v>
          </cell>
          <cell r="D17">
            <v>0</v>
          </cell>
          <cell r="E17">
            <v>49330.33</v>
          </cell>
          <cell r="F17">
            <v>0</v>
          </cell>
          <cell r="G17">
            <v>49330.33</v>
          </cell>
          <cell r="H17">
            <v>49330.33</v>
          </cell>
        </row>
        <row r="18">
          <cell r="B18" t="str">
            <v>210-8090-10</v>
          </cell>
          <cell r="C18" t="str">
            <v>5705 Dep'n Expense - Computer Hardware Equip</v>
          </cell>
          <cell r="D18">
            <v>0</v>
          </cell>
          <cell r="E18">
            <v>86793.600000000006</v>
          </cell>
          <cell r="F18">
            <v>0</v>
          </cell>
          <cell r="G18">
            <v>86793.600000000006</v>
          </cell>
          <cell r="H18">
            <v>86793.600000000006</v>
          </cell>
        </row>
        <row r="19">
          <cell r="B19" t="str">
            <v>210-8091-10</v>
          </cell>
          <cell r="C19" t="str">
            <v>5705 Dep'n Expense-Computer Software</v>
          </cell>
          <cell r="D19">
            <v>0</v>
          </cell>
          <cell r="E19">
            <v>377030.41</v>
          </cell>
          <cell r="F19">
            <v>0</v>
          </cell>
          <cell r="G19">
            <v>377030.41</v>
          </cell>
          <cell r="H19">
            <v>377030.41</v>
          </cell>
        </row>
        <row r="20">
          <cell r="B20" t="str">
            <v>210-8110-10</v>
          </cell>
          <cell r="C20" t="str">
            <v>5705 Dep'n Expense - Rolling Stock &amp; Equip</v>
          </cell>
          <cell r="D20">
            <v>0</v>
          </cell>
          <cell r="E20">
            <v>328682.90000000002</v>
          </cell>
          <cell r="F20">
            <v>3484.05</v>
          </cell>
          <cell r="G20">
            <v>325198.84999999998</v>
          </cell>
          <cell r="H20">
            <v>325198.84999999998</v>
          </cell>
        </row>
        <row r="21">
          <cell r="B21" t="str">
            <v>210-8120-10</v>
          </cell>
          <cell r="C21" t="str">
            <v>5705 Dep'n Expense - Misc. Equipment-Tools</v>
          </cell>
          <cell r="D21">
            <v>0</v>
          </cell>
          <cell r="E21">
            <v>219687.82</v>
          </cell>
          <cell r="F21">
            <v>3665.48</v>
          </cell>
          <cell r="G21">
            <v>216022.34</v>
          </cell>
          <cell r="H21">
            <v>216022.34</v>
          </cell>
        </row>
        <row r="22">
          <cell r="B22" t="str">
            <v>210-8140-10</v>
          </cell>
          <cell r="C22" t="str">
            <v>5705 Dep'n Expense - Load Mgt. Controls</v>
          </cell>
          <cell r="D22">
            <v>0</v>
          </cell>
          <cell r="E22">
            <v>17446.5</v>
          </cell>
          <cell r="F22">
            <v>0</v>
          </cell>
          <cell r="G22">
            <v>17446.5</v>
          </cell>
          <cell r="H22">
            <v>17446.5</v>
          </cell>
        </row>
        <row r="23">
          <cell r="B23" t="str">
            <v>210-8150-10</v>
          </cell>
          <cell r="C23" t="str">
            <v>5705 Amort. Expense - Leasehold Improvements</v>
          </cell>
          <cell r="D23">
            <v>0</v>
          </cell>
          <cell r="E23">
            <v>153805.57999999999</v>
          </cell>
          <cell r="F23">
            <v>0</v>
          </cell>
          <cell r="G23">
            <v>153805.57999999999</v>
          </cell>
          <cell r="H23">
            <v>153805.57999999999</v>
          </cell>
        </row>
      </sheetData>
      <sheetData sheetId="10" refreshError="1"/>
      <sheetData sheetId="11">
        <row r="8">
          <cell r="B8" t="str">
            <v>210-6840-10</v>
          </cell>
          <cell r="C8" t="str">
            <v>4355 Gain on Disposal - PP&amp;E &amp; Other Property</v>
          </cell>
          <cell r="D8">
            <v>0</v>
          </cell>
          <cell r="E8">
            <v>7928.25</v>
          </cell>
          <cell r="F8">
            <v>13211</v>
          </cell>
          <cell r="G8">
            <v>-5282.75</v>
          </cell>
          <cell r="H8">
            <v>-5282.75</v>
          </cell>
        </row>
        <row r="9">
          <cell r="B9" t="str">
            <v>210-6842-10</v>
          </cell>
          <cell r="C9" t="str">
            <v>4360 Loss on Disposal - PP&amp;E &amp; Other Property</v>
          </cell>
          <cell r="D9">
            <v>0</v>
          </cell>
          <cell r="E9">
            <v>213702</v>
          </cell>
          <cell r="F9">
            <v>0</v>
          </cell>
          <cell r="G9">
            <v>213702</v>
          </cell>
          <cell r="H9">
            <v>213702</v>
          </cell>
        </row>
      </sheetData>
      <sheetData sheetId="12" refreshError="1"/>
      <sheetData sheetId="13">
        <row r="26">
          <cell r="C26">
            <v>191938363</v>
          </cell>
        </row>
      </sheetData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Table of Contents"/>
      <sheetName val="COS Flowchart"/>
      <sheetName val="List of Key References"/>
      <sheetName val="App.2-AA_Capital Projects"/>
      <sheetName val="App.2-AB_Capital Expenditures"/>
      <sheetName val="App.2-BA1_Fix Asset Cont.CGAAP"/>
      <sheetName val="App.2-BA2_Fx Asst Cnt.MIFRS 11 "/>
      <sheetName val="App.2-BA2_Fx Asst Cnt.MIFRS 12"/>
      <sheetName val="App.2-BA2_Fx Asst Cnt.MIFRS 13"/>
      <sheetName val="App.2-BA2_Fx Asst Cnt.MIFRS 14"/>
      <sheetName val="App.2-BA2_Fx Asst Cnt.MIFRS 15"/>
      <sheetName val="App.2-BA2_Fx Asst Cnt.MIFRS 16"/>
      <sheetName val="App.2-BA2_Fx Asst Cnt.MIFRS 17"/>
      <sheetName val="App.2-BA2_Fx Asst Cnt.MIFRS 18"/>
      <sheetName val="App.2-BA2_Fx Asst Cnt.MIFRS 19"/>
      <sheetName val="Appendix 2-BB Service Life Comp"/>
      <sheetName val="Instruction for App. 2-C MIFRS"/>
      <sheetName val="App.2-CA_CGAAP_DepExp_2011"/>
      <sheetName val="App.2-CB_MIFRS_DepExp_2011"/>
      <sheetName val="App.2-CC_MIFRS_DepExp_2012"/>
      <sheetName val="App.2-CD_MIFRS_DepExp_2013"/>
      <sheetName val="App.2-CE1_MIFRS_DepExp_2014"/>
      <sheetName val="App.2-CE2_MIFRS_DepExp_2015"/>
      <sheetName val="App.2-CE3_MIFRS_DepExp_2016"/>
      <sheetName val="App.2-CE4_MIFRS_DepExp_2017"/>
      <sheetName val="App.2-CE5_MIFRS_DepExp_2018"/>
      <sheetName val="App.2-CE6_MIFRS_DepExp_2019"/>
      <sheetName val="App.2-CF_CGAAP_DepExp_2012"/>
      <sheetName val="App.2-CG_MIFRS_DepExp_2012"/>
      <sheetName val="App.2-CH_MIFRS_DepExp_2013"/>
      <sheetName val="App.2-CI_MIFRS_DepExp_2014"/>
      <sheetName val="App.2-CJ_CGAAP_DepExp_2012"/>
      <sheetName val="App.2-CK_CGAAP_DepExp_2013"/>
      <sheetName val="App.2-CL_MIFRS_DepExp_2013"/>
      <sheetName val="App.2-CM_MIFRS_DepExp_2014"/>
      <sheetName val="Instruction for App. 2-C CGAAP"/>
      <sheetName val="App.2-CN_OldCGAAP_DepExp_2012"/>
      <sheetName val="App.2-CO_NewCGAAP_DepExp_2012"/>
      <sheetName val="App.2-CP_NewCGAAP_DepExp_2013"/>
      <sheetName val="App.2-CQ NewCGAAP_DepExp_2014"/>
      <sheetName val="App.2-CR_OldCGAAP_DepExp_2012"/>
      <sheetName val="App.2-CS_OldCGAAP_DepExp_2013"/>
      <sheetName val="App.2-CT_NewCGAAP_DepExp_2013"/>
      <sheetName val="App.2-CU_NewCGAAP_DepExp_2014"/>
      <sheetName val="App.2-CV_USGAAP_DepExp"/>
      <sheetName val="App.2-DA_Overhead"/>
      <sheetName val="App.2-DB_Overhead"/>
      <sheetName val="App.2-EA_PP&amp;E Deferral Account"/>
      <sheetName val="App.2-EB_PP&amp;E Deferral Account"/>
      <sheetName val="App.2-EC_PP&amp;E Deferral Account"/>
      <sheetName val="App.2-ED_Account 1576 (2012)"/>
      <sheetName val="App.2-EE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.2-I LF_CDM_WF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 - 2011"/>
      <sheetName val="App.2-N_Corp_Cost_Alloc - 2012"/>
      <sheetName val="App.2-N_Corp_Cost_Alloc - 2013"/>
      <sheetName val="App.2-N_Corp_Cost_Alloc - 2014"/>
      <sheetName val="App.2-N_Corp_Cost_Alloc - 2015"/>
      <sheetName val="App.2-N_Corp_Cost_Alloc - 2016"/>
      <sheetName val="App.2-N_Corp_Cost_Alloc - 2017"/>
      <sheetName val="App.2-N_Corp_Cost_Alloc - 2018"/>
      <sheetName val="App.2-N_Corp_Cost_Alloc - 2019"/>
      <sheetName val="App.2-OA Capital Structure 2011"/>
      <sheetName val="App.2-OA Capital Structure 2015"/>
      <sheetName val="App.2-OA Capital Structure 2016"/>
      <sheetName val="App.2-OA Capital Structure 2017"/>
      <sheetName val="App.2-OA Capital Structure 2018"/>
      <sheetName val="App.2-OA Capital Structure 2019"/>
      <sheetName val="App.2-OB_Debt Instruments 2011"/>
      <sheetName val="App.2-OB_Debt Instruments 2012"/>
      <sheetName val="App.2-OB_Debt Instruments 2013"/>
      <sheetName val="App.2-OB_Debt Instruments 2014"/>
      <sheetName val="App.2-OB_Debt Instruments 2015"/>
      <sheetName val="App.2-OB_Debt Instruments 2016"/>
      <sheetName val="App.2-OB_Debt Instruments 2017"/>
      <sheetName val="App.2-OB_Debt Instruments 2018"/>
      <sheetName val="App.2-OB_Debt Instruments 2019"/>
      <sheetName val="App.2-P_Cost_Allocation 2015"/>
      <sheetName val="App.2-P_Cost_Allocation 2016"/>
      <sheetName val="App.2-P_Cost_Allocation 2017"/>
      <sheetName val="App.2-P_Cost_Allocation 2018"/>
      <sheetName val="App.2-P_Cost_Allocation 2019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nciliatn - 2015 "/>
      <sheetName val="App.2-V_Rev_Recnciliatn - 2016"/>
      <sheetName val="App.2-V_Rev_Recnciliatn - 2017"/>
      <sheetName val="App.2-V_Rev_Recnciliatn - 2018"/>
      <sheetName val="App.2-V_Rev_Recnciliatn - 2019"/>
      <sheetName val="App.2-W_Bill Impacts"/>
      <sheetName val="App.2-YA_MIFRS Summary Impacts"/>
      <sheetName val="App. 2-YB_CGAAP Summary Impacts"/>
      <sheetName val="App. 2-Z_Tariff"/>
      <sheetName val="lists"/>
      <sheetName val="lists2"/>
      <sheetName val="Sheet19"/>
    </sheetNames>
    <sheetDataSet>
      <sheetData sheetId="0">
        <row r="16">
          <cell r="E1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 Data"/>
      <sheetName val="FA Continuity Schedule 2015"/>
      <sheetName val="Reconcile FA to GL"/>
      <sheetName val="1BS BOARD for YE 2015-Mar.4.16"/>
      <sheetName val="TB Dec312015 ran Mar.4.16"/>
      <sheetName val="Ann GL Trans 2015 FA ran Mar.4 "/>
    </sheetNames>
    <sheetDataSet>
      <sheetData sheetId="0"/>
      <sheetData sheetId="1"/>
      <sheetData sheetId="2"/>
      <sheetData sheetId="3"/>
      <sheetData sheetId="4">
        <row r="13">
          <cell r="E13" t="str">
            <v>GL Account</v>
          </cell>
        </row>
      </sheetData>
      <sheetData sheetId="5">
        <row r="18">
          <cell r="A18" t="str">
            <v>100-1465-10</v>
          </cell>
          <cell r="B18" t="str">
            <v>1808 Buildings - MS10 Keewatin St.</v>
          </cell>
          <cell r="C18">
            <v>23824</v>
          </cell>
          <cell r="D18">
            <v>0</v>
          </cell>
          <cell r="E18">
            <v>23824</v>
          </cell>
        </row>
        <row r="19">
          <cell r="A19" t="str">
            <v>100-1490-10</v>
          </cell>
          <cell r="B19" t="str">
            <v>1808 Buildings - MS15 Harmony Rd N</v>
          </cell>
          <cell r="C19">
            <v>23824</v>
          </cell>
          <cell r="D19">
            <v>0</v>
          </cell>
          <cell r="E19">
            <v>23824</v>
          </cell>
        </row>
        <row r="20">
          <cell r="A20" t="str">
            <v>100-1545-10</v>
          </cell>
          <cell r="B20" t="str">
            <v>1835 Overhead Distribution</v>
          </cell>
          <cell r="C20">
            <v>364.29</v>
          </cell>
          <cell r="D20">
            <v>0</v>
          </cell>
          <cell r="E20">
            <v>364.29</v>
          </cell>
        </row>
        <row r="21">
          <cell r="A21" t="str">
            <v>100-1550-10</v>
          </cell>
          <cell r="B21" t="str">
            <v>1845 Underground Distribution</v>
          </cell>
          <cell r="C21">
            <v>2021.61</v>
          </cell>
          <cell r="D21">
            <v>0</v>
          </cell>
          <cell r="E21">
            <v>2021.61</v>
          </cell>
        </row>
        <row r="22">
          <cell r="A22" t="str">
            <v>100-1560-10</v>
          </cell>
          <cell r="B22" t="str">
            <v>1860 Distribution Meters</v>
          </cell>
          <cell r="C22">
            <v>3406.94</v>
          </cell>
          <cell r="D22">
            <v>0</v>
          </cell>
          <cell r="E22">
            <v>3406.94</v>
          </cell>
        </row>
        <row r="23">
          <cell r="A23" t="str">
            <v>100-1600-10</v>
          </cell>
          <cell r="B23" t="str">
            <v>1910 Leasehold Improvements</v>
          </cell>
          <cell r="C23">
            <v>3540</v>
          </cell>
          <cell r="D23">
            <v>0</v>
          </cell>
          <cell r="E23">
            <v>3540</v>
          </cell>
        </row>
        <row r="24">
          <cell r="A24" t="str">
            <v>100-1605-10</v>
          </cell>
          <cell r="B24" t="str">
            <v>1930 Rolling Stock And Equipment</v>
          </cell>
          <cell r="C24">
            <v>26400</v>
          </cell>
          <cell r="D24">
            <v>0</v>
          </cell>
          <cell r="E24">
            <v>26400</v>
          </cell>
        </row>
        <row r="25">
          <cell r="A25" t="str">
            <v>100-1673-10</v>
          </cell>
          <cell r="B25" t="str">
            <v>1995 FA Contra Overhead Distribution</v>
          </cell>
          <cell r="C25">
            <v>0</v>
          </cell>
          <cell r="D25">
            <v>-364.29</v>
          </cell>
          <cell r="E25">
            <v>-364.29</v>
          </cell>
        </row>
        <row r="26">
          <cell r="A26" t="str">
            <v>100-1698-10</v>
          </cell>
          <cell r="B26" t="str">
            <v>1995 FA Contra Clearing Account</v>
          </cell>
          <cell r="C26">
            <v>364.29</v>
          </cell>
          <cell r="D26">
            <v>0</v>
          </cell>
          <cell r="E26">
            <v>364.29</v>
          </cell>
        </row>
        <row r="27">
          <cell r="A27" t="str">
            <v>100-1699-10</v>
          </cell>
          <cell r="B27" t="str">
            <v>1845 Fixed Asset Clearing Account</v>
          </cell>
          <cell r="C27">
            <v>0</v>
          </cell>
          <cell r="D27">
            <v>-83380.84</v>
          </cell>
          <cell r="E27">
            <v>-83380.84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 Data"/>
      <sheetName val="FA Continuity Schedule 2019"/>
      <sheetName val="Retirements"/>
      <sheetName val="Sum of RET's by Category"/>
      <sheetName val="1 BS Board Dec.31.19"/>
      <sheetName val="1P&amp;L Board Dec.31.19"/>
      <sheetName val="1 BS Board Oct.31.19"/>
      <sheetName val="1P&amp;L Board Oct.31.19"/>
      <sheetName val="1 BS Board Mar.26.19"/>
      <sheetName val="1 BS Board Mar.07.19"/>
      <sheetName val="1 PL Bud Ran Mar.07.19"/>
      <sheetName val="TB - Networks 31-Oct-2019"/>
      <sheetName val="TB Networks Ran Mar.07"/>
      <sheetName val="Software Breakdown"/>
      <sheetName val="Analysis"/>
      <sheetName val="1 BS Board Mar.04.19"/>
      <sheetName val="1P&amp;L Bud Mar.04.19"/>
      <sheetName val="TB Networks Ran Mar.05.19"/>
      <sheetName val="1 BS Board Apr.05.18"/>
      <sheetName val="1 BS Board Mar.15.18"/>
      <sheetName val="1P&amp;L Budget Mar.15.18"/>
      <sheetName val="TB Networks YE 2017 ran Mar.15"/>
      <sheetName val="1 BS Board Mar.10.18"/>
      <sheetName val="1P&amp;L Budget YE 2017"/>
      <sheetName val="TB Networks YE 2017 ran Mar.10"/>
      <sheetName val="1BS BOARD Mar.21.17"/>
      <sheetName val="TB NETWORKS Mar.21.17"/>
      <sheetName val="1P&amp;L BUDGET"/>
      <sheetName val="Reconcile FA to GL"/>
      <sheetName val="Summary of entries"/>
      <sheetName val="FA 2 GL Ran Mar.21"/>
      <sheetName val="FA To GL Reconciliation Mar.16"/>
      <sheetName val="pivot FA Data 2016"/>
      <sheetName val="Pivot Depr Exp GL Data 2016"/>
      <sheetName val="Pivot Enhanc Rev"/>
      <sheetName val="Pivot 2070"/>
      <sheetName val="Sheet2"/>
      <sheetName val="Compare JE Lists"/>
      <sheetName val="1BS BOARD Mar.17.17"/>
      <sheetName val="TB NETWORKS Mar17.17"/>
      <sheetName val="1BS BOARD Mar.16.2017"/>
      <sheetName val="TB NETWORKS Mar.16.2017"/>
      <sheetName val="1BS BOARD Ran Mar.23.16"/>
      <sheetName val="TB YE2015 Ran Mar.23.16"/>
      <sheetName val="Ann GL Trans 2015 FA ran Mar.4 "/>
      <sheetName val="Sheet1"/>
    </sheetNames>
    <sheetDataSet>
      <sheetData sheetId="0">
        <row r="1">
          <cell r="A1" t="str">
            <v>YEAR1</v>
          </cell>
        </row>
      </sheetData>
      <sheetData sheetId="1"/>
      <sheetData sheetId="2">
        <row r="27">
          <cell r="E27">
            <v>2581316.98</v>
          </cell>
        </row>
      </sheetData>
      <sheetData sheetId="3"/>
      <sheetData sheetId="4">
        <row r="26">
          <cell r="B26">
            <v>265012311</v>
          </cell>
        </row>
      </sheetData>
      <sheetData sheetId="5">
        <row r="93">
          <cell r="C93">
            <v>5461595</v>
          </cell>
        </row>
      </sheetData>
      <sheetData sheetId="6"/>
      <sheetData sheetId="7"/>
      <sheetData sheetId="8"/>
      <sheetData sheetId="9"/>
      <sheetData sheetId="10"/>
      <sheetData sheetId="11">
        <row r="9">
          <cell r="B9" t="str">
            <v>100-1001-10</v>
          </cell>
          <cell r="C9" t="str">
            <v>1005 TD Bank Accounts</v>
          </cell>
          <cell r="D9">
            <v>-965843014.38</v>
          </cell>
          <cell r="E9">
            <v>37589269.710000001</v>
          </cell>
          <cell r="F9">
            <v>174722764.31999999</v>
          </cell>
          <cell r="G9">
            <v>-137133494.61000001</v>
          </cell>
          <cell r="H9">
            <v>-1102976508.99</v>
          </cell>
        </row>
        <row r="10">
          <cell r="B10" t="str">
            <v>100-1002-10</v>
          </cell>
          <cell r="C10" t="str">
            <v>1005 TD Bank Clearing Acct</v>
          </cell>
          <cell r="D10">
            <v>972252561.02999997</v>
          </cell>
          <cell r="E10">
            <v>131975845.31999999</v>
          </cell>
          <cell r="F10">
            <v>1126178.1499999999</v>
          </cell>
          <cell r="G10">
            <v>130849667.17</v>
          </cell>
          <cell r="H10">
            <v>1103102228.2</v>
          </cell>
        </row>
        <row r="11">
          <cell r="B11" t="str">
            <v>100-1003-10</v>
          </cell>
          <cell r="C11" t="str">
            <v>1005 TD-Ontario Price Credit</v>
          </cell>
          <cell r="D11">
            <v>1.75</v>
          </cell>
          <cell r="E11">
            <v>0</v>
          </cell>
          <cell r="F11">
            <v>0</v>
          </cell>
          <cell r="G11">
            <v>0</v>
          </cell>
          <cell r="H11">
            <v>1.75</v>
          </cell>
        </row>
        <row r="12">
          <cell r="B12" t="str">
            <v>100-1004-10</v>
          </cell>
          <cell r="C12" t="str">
            <v>1005 TD US Bank Account</v>
          </cell>
          <cell r="D12">
            <v>850.94</v>
          </cell>
          <cell r="E12">
            <v>472210.73</v>
          </cell>
          <cell r="F12">
            <v>435430.85</v>
          </cell>
          <cell r="G12">
            <v>36779.879999999997</v>
          </cell>
          <cell r="H12">
            <v>37630.82</v>
          </cell>
        </row>
        <row r="13">
          <cell r="B13" t="str">
            <v>100-1060-10</v>
          </cell>
          <cell r="C13" t="str">
            <v>1010 Petty Cash</v>
          </cell>
          <cell r="D13">
            <v>1400</v>
          </cell>
          <cell r="E13">
            <v>0</v>
          </cell>
          <cell r="F13">
            <v>0</v>
          </cell>
          <cell r="G13">
            <v>0</v>
          </cell>
          <cell r="H13">
            <v>1400</v>
          </cell>
        </row>
        <row r="14">
          <cell r="B14" t="str">
            <v>100-1061-10</v>
          </cell>
          <cell r="C14" t="str">
            <v>1010 Petty Cash (US $)</v>
          </cell>
          <cell r="D14">
            <v>610.86</v>
          </cell>
          <cell r="E14">
            <v>0</v>
          </cell>
          <cell r="F14">
            <v>0</v>
          </cell>
          <cell r="G14">
            <v>0</v>
          </cell>
          <cell r="H14">
            <v>610.86</v>
          </cell>
        </row>
        <row r="15">
          <cell r="B15" t="str">
            <v>100-1080-10</v>
          </cell>
          <cell r="C15" t="str">
            <v>1100 Accounts Rec.-Electrical Energy</v>
          </cell>
          <cell r="D15">
            <v>9649757.9100000001</v>
          </cell>
          <cell r="E15">
            <v>150605143.16999999</v>
          </cell>
          <cell r="F15">
            <v>151245958.53</v>
          </cell>
          <cell r="G15">
            <v>-640815.35999999999</v>
          </cell>
          <cell r="H15">
            <v>9008942.5500000007</v>
          </cell>
        </row>
        <row r="16">
          <cell r="B16" t="str">
            <v>100-1081-10</v>
          </cell>
          <cell r="C16" t="str">
            <v>1100 Accounts Receivable - Retailers</v>
          </cell>
          <cell r="D16">
            <v>-29548.68</v>
          </cell>
          <cell r="E16">
            <v>926193.1</v>
          </cell>
          <cell r="F16">
            <v>922132.96</v>
          </cell>
          <cell r="G16">
            <v>4060.14</v>
          </cell>
          <cell r="H16">
            <v>-25488.54</v>
          </cell>
        </row>
        <row r="17">
          <cell r="B17" t="str">
            <v>100-1082-10</v>
          </cell>
          <cell r="C17" t="str">
            <v>1100 Accounts Rec.-Harris/GP Timing Diffs</v>
          </cell>
          <cell r="D17">
            <v>4888.54</v>
          </cell>
          <cell r="E17">
            <v>359438.49</v>
          </cell>
          <cell r="F17">
            <v>300123.19</v>
          </cell>
          <cell r="G17">
            <v>59315.3</v>
          </cell>
          <cell r="H17">
            <v>64203.839999999997</v>
          </cell>
        </row>
        <row r="18">
          <cell r="B18" t="str">
            <v>100-1090-10</v>
          </cell>
          <cell r="C18" t="str">
            <v>1200 Due from -Oshawa Power &amp; Utilities Corp</v>
          </cell>
          <cell r="D18">
            <v>-6378217.0499999998</v>
          </cell>
          <cell r="E18">
            <v>6162.05</v>
          </cell>
          <cell r="F18">
            <v>427945</v>
          </cell>
          <cell r="G18">
            <v>-421782.95</v>
          </cell>
          <cell r="H18">
            <v>-6800000</v>
          </cell>
        </row>
        <row r="19">
          <cell r="B19" t="str">
            <v>100-1091-10</v>
          </cell>
          <cell r="C19" t="str">
            <v>1200 Due from Oshawa PUC Services</v>
          </cell>
          <cell r="D19">
            <v>52327.040000000001</v>
          </cell>
          <cell r="E19">
            <v>0</v>
          </cell>
          <cell r="F19">
            <v>52327.040000000001</v>
          </cell>
          <cell r="G19">
            <v>-52327.040000000001</v>
          </cell>
          <cell r="H19">
            <v>0</v>
          </cell>
        </row>
        <row r="20">
          <cell r="B20" t="str">
            <v>100-1092-10</v>
          </cell>
          <cell r="C20" t="str">
            <v>1200 Due from PUC Energy Services</v>
          </cell>
          <cell r="D20">
            <v>217960.43</v>
          </cell>
          <cell r="E20">
            <v>45371.03</v>
          </cell>
          <cell r="F20">
            <v>258662.53</v>
          </cell>
          <cell r="G20">
            <v>-213291.5</v>
          </cell>
          <cell r="H20">
            <v>4668.93</v>
          </cell>
        </row>
        <row r="21">
          <cell r="B21" t="str">
            <v>100-1093-10</v>
          </cell>
          <cell r="C21" t="str">
            <v>1200 Due from 2252112 Ontario Inc</v>
          </cell>
          <cell r="D21">
            <v>421194.43</v>
          </cell>
          <cell r="E21">
            <v>0</v>
          </cell>
          <cell r="F21">
            <v>421194.43</v>
          </cell>
          <cell r="G21">
            <v>-421194.43</v>
          </cell>
          <cell r="H21">
            <v>0</v>
          </cell>
        </row>
        <row r="22">
          <cell r="B22" t="str">
            <v>100-1110-10</v>
          </cell>
          <cell r="C22" t="str">
            <v>1105 Accounts Rec-Sundry</v>
          </cell>
          <cell r="D22">
            <v>-67994.899999999994</v>
          </cell>
          <cell r="E22">
            <v>3621656.85</v>
          </cell>
          <cell r="F22">
            <v>3567624.57</v>
          </cell>
          <cell r="G22">
            <v>54032.28</v>
          </cell>
          <cell r="H22">
            <v>-13962.62</v>
          </cell>
        </row>
        <row r="23">
          <cell r="B23" t="str">
            <v>100-1115-10</v>
          </cell>
          <cell r="C23" t="str">
            <v>1110 Late Payment Penalty Clearing Account</v>
          </cell>
          <cell r="D23">
            <v>-2968.88</v>
          </cell>
          <cell r="E23">
            <v>0</v>
          </cell>
          <cell r="F23">
            <v>0</v>
          </cell>
          <cell r="G23">
            <v>0</v>
          </cell>
          <cell r="H23">
            <v>-2968.88</v>
          </cell>
        </row>
        <row r="24">
          <cell r="B24" t="str">
            <v>100-1120-10</v>
          </cell>
          <cell r="C24" t="str">
            <v>1104 Accounts Rec-Recoverable Work</v>
          </cell>
          <cell r="D24">
            <v>860551.12</v>
          </cell>
          <cell r="E24">
            <v>7861248.8499999996</v>
          </cell>
          <cell r="F24">
            <v>5619262.8200000003</v>
          </cell>
          <cell r="G24">
            <v>2241986.0299999998</v>
          </cell>
          <cell r="H24">
            <v>3102537.15</v>
          </cell>
        </row>
        <row r="25">
          <cell r="B25" t="str">
            <v>100-1130-10</v>
          </cell>
          <cell r="C25" t="str">
            <v>2290 Input Tax Credit-GST</v>
          </cell>
          <cell r="D25">
            <v>0</v>
          </cell>
          <cell r="E25">
            <v>38.700000000000003</v>
          </cell>
          <cell r="F25">
            <v>38.700000000000003</v>
          </cell>
          <cell r="G25">
            <v>0</v>
          </cell>
          <cell r="H25">
            <v>0</v>
          </cell>
        </row>
        <row r="26">
          <cell r="B26" t="str">
            <v>100-1131-10</v>
          </cell>
          <cell r="C26" t="str">
            <v>2290 Input Tax Credit - HST</v>
          </cell>
          <cell r="D26">
            <v>1685477.39</v>
          </cell>
          <cell r="E26">
            <v>14956937.029999999</v>
          </cell>
          <cell r="F26">
            <v>15899186.26</v>
          </cell>
          <cell r="G26">
            <v>-942249.23</v>
          </cell>
          <cell r="H26">
            <v>743228.16</v>
          </cell>
        </row>
        <row r="27">
          <cell r="B27" t="str">
            <v>100-1140-10</v>
          </cell>
          <cell r="C27" t="str">
            <v>1130 Allowance for Doubtful Accounts</v>
          </cell>
          <cell r="D27">
            <v>-688241.71</v>
          </cell>
          <cell r="E27">
            <v>578819.93999999994</v>
          </cell>
          <cell r="F27">
            <v>486683.57</v>
          </cell>
          <cell r="G27">
            <v>92136.37</v>
          </cell>
          <cell r="H27">
            <v>-596105.34</v>
          </cell>
        </row>
        <row r="28">
          <cell r="B28" t="str">
            <v>100-1145-10</v>
          </cell>
          <cell r="C28" t="str">
            <v>1140 Interest &amp; Dividends Rec'ble</v>
          </cell>
          <cell r="D28">
            <v>14519.64</v>
          </cell>
          <cell r="E28">
            <v>66534.97</v>
          </cell>
          <cell r="F28">
            <v>80799.62</v>
          </cell>
          <cell r="G28">
            <v>-14264.65</v>
          </cell>
          <cell r="H28">
            <v>254.99</v>
          </cell>
        </row>
        <row r="29">
          <cell r="B29" t="str">
            <v>100-1170-10</v>
          </cell>
          <cell r="C29" t="str">
            <v>2055 Open Jobs-Billings</v>
          </cell>
          <cell r="D29">
            <v>-1694124.57</v>
          </cell>
          <cell r="E29">
            <v>3922848.76</v>
          </cell>
          <cell r="F29">
            <v>6237906.0199999996</v>
          </cell>
          <cell r="G29">
            <v>-2315057.2599999998</v>
          </cell>
          <cell r="H29">
            <v>-4009181.83</v>
          </cell>
        </row>
        <row r="30">
          <cell r="B30" t="str">
            <v>100-1172-10</v>
          </cell>
          <cell r="C30" t="str">
            <v>1340 Non Capital Open Jobs-Billings</v>
          </cell>
          <cell r="D30">
            <v>-883732.25</v>
          </cell>
          <cell r="E30">
            <v>71633.64</v>
          </cell>
          <cell r="F30">
            <v>123633.71</v>
          </cell>
          <cell r="G30">
            <v>-52000.07</v>
          </cell>
          <cell r="H30">
            <v>-935732.32</v>
          </cell>
        </row>
        <row r="31">
          <cell r="B31" t="str">
            <v>100-1175-10</v>
          </cell>
          <cell r="C31" t="str">
            <v>1120 Unbilled Estimate Revenue</v>
          </cell>
          <cell r="D31">
            <v>10159465.99</v>
          </cell>
          <cell r="E31">
            <v>114563888.20999999</v>
          </cell>
          <cell r="F31">
            <v>114930366.47</v>
          </cell>
          <cell r="G31">
            <v>-366478.26</v>
          </cell>
          <cell r="H31">
            <v>9792987.7300000004</v>
          </cell>
        </row>
        <row r="32">
          <cell r="B32" t="str">
            <v>100-1176-10</v>
          </cell>
          <cell r="C32" t="str">
            <v>1120 Unbilled Readings Revenue</v>
          </cell>
          <cell r="D32">
            <v>0.63</v>
          </cell>
          <cell r="E32">
            <v>0</v>
          </cell>
          <cell r="F32">
            <v>0</v>
          </cell>
          <cell r="G32">
            <v>0</v>
          </cell>
          <cell r="H32">
            <v>0.63</v>
          </cell>
        </row>
        <row r="33">
          <cell r="B33" t="str">
            <v>100-1177-10</v>
          </cell>
          <cell r="C33" t="str">
            <v>1120 Unbilled Distribution Revenues</v>
          </cell>
          <cell r="D33">
            <v>2361429</v>
          </cell>
          <cell r="E33">
            <v>26701305</v>
          </cell>
          <cell r="F33">
            <v>26787849</v>
          </cell>
          <cell r="G33">
            <v>-86544</v>
          </cell>
          <cell r="H33">
            <v>2274885</v>
          </cell>
        </row>
        <row r="34">
          <cell r="B34" t="str">
            <v>100-1180-10</v>
          </cell>
          <cell r="C34" t="str">
            <v>1180 Prepaid Expenses</v>
          </cell>
          <cell r="D34">
            <v>273093.78999999998</v>
          </cell>
          <cell r="E34">
            <v>733826.35</v>
          </cell>
          <cell r="F34">
            <v>652862.84</v>
          </cell>
          <cell r="G34">
            <v>80963.509999999995</v>
          </cell>
          <cell r="H34">
            <v>354057.3</v>
          </cell>
        </row>
        <row r="35">
          <cell r="B35" t="str">
            <v>100-1182-10</v>
          </cell>
          <cell r="C35" t="str">
            <v>1180 Prepaid Insurance</v>
          </cell>
          <cell r="D35">
            <v>317918.62</v>
          </cell>
          <cell r="E35">
            <v>9607.68</v>
          </cell>
          <cell r="F35">
            <v>272938.3</v>
          </cell>
          <cell r="G35">
            <v>-263330.62</v>
          </cell>
          <cell r="H35">
            <v>54588</v>
          </cell>
        </row>
        <row r="36">
          <cell r="B36" t="str">
            <v>100-1190-10</v>
          </cell>
          <cell r="C36" t="str">
            <v>1330 Inventory</v>
          </cell>
          <cell r="D36">
            <v>2808899.1</v>
          </cell>
          <cell r="E36">
            <v>3823065.74</v>
          </cell>
          <cell r="F36">
            <v>3888194.36</v>
          </cell>
          <cell r="G36">
            <v>-65128.62</v>
          </cell>
          <cell r="H36">
            <v>2743770.48</v>
          </cell>
        </row>
        <row r="37">
          <cell r="B37" t="str">
            <v>100-1191-10</v>
          </cell>
          <cell r="C37" t="str">
            <v>1330 Inventory - Spare Transformers</v>
          </cell>
          <cell r="D37">
            <v>-2551217.09</v>
          </cell>
          <cell r="E37">
            <v>0</v>
          </cell>
          <cell r="F37">
            <v>0</v>
          </cell>
          <cell r="G37">
            <v>0</v>
          </cell>
          <cell r="H37">
            <v>-2551217.09</v>
          </cell>
        </row>
        <row r="38">
          <cell r="B38" t="str">
            <v>100-1194-10</v>
          </cell>
          <cell r="C38" t="str">
            <v>1330 Inventory - Spare Transformers (Reserve)</v>
          </cell>
          <cell r="D38">
            <v>-185600</v>
          </cell>
          <cell r="E38">
            <v>0</v>
          </cell>
          <cell r="F38">
            <v>0</v>
          </cell>
          <cell r="G38">
            <v>0</v>
          </cell>
          <cell r="H38">
            <v>-185600</v>
          </cell>
        </row>
        <row r="39">
          <cell r="B39" t="str">
            <v>100-1200-10</v>
          </cell>
          <cell r="C39" t="str">
            <v>1330 Inventory-Reels</v>
          </cell>
          <cell r="D39">
            <v>48112.35</v>
          </cell>
          <cell r="E39">
            <v>55896.07</v>
          </cell>
          <cell r="F39">
            <v>77818.62</v>
          </cell>
          <cell r="G39">
            <v>-21922.55</v>
          </cell>
          <cell r="H39">
            <v>26189.8</v>
          </cell>
        </row>
        <row r="40">
          <cell r="B40" t="str">
            <v>100-1250-10</v>
          </cell>
          <cell r="C40" t="str">
            <v>1340 Work In Process - Billable</v>
          </cell>
          <cell r="D40">
            <v>839587.89</v>
          </cell>
          <cell r="E40">
            <v>165396.23000000001</v>
          </cell>
          <cell r="F40">
            <v>44339.38</v>
          </cell>
          <cell r="G40">
            <v>121056.84</v>
          </cell>
          <cell r="H40">
            <v>960644.73</v>
          </cell>
        </row>
        <row r="41">
          <cell r="B41" t="str">
            <v>100-1251-10</v>
          </cell>
          <cell r="C41" t="str">
            <v>2055 Work In Process - Meter Services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B42" t="str">
            <v>100-1253-10</v>
          </cell>
          <cell r="C42" t="str">
            <v>2055 Work In Process - Energy</v>
          </cell>
          <cell r="D42">
            <v>-0.01</v>
          </cell>
          <cell r="E42">
            <v>0</v>
          </cell>
          <cell r="F42">
            <v>0</v>
          </cell>
          <cell r="G42">
            <v>0</v>
          </cell>
          <cell r="H42">
            <v>-0.01</v>
          </cell>
        </row>
        <row r="43">
          <cell r="B43" t="str">
            <v>100-1255-10</v>
          </cell>
          <cell r="C43" t="str">
            <v>2055 Work In Process - Capital Jobs Fixed Assets</v>
          </cell>
          <cell r="D43">
            <v>16692846.4</v>
          </cell>
          <cell r="E43">
            <v>50500336.490000002</v>
          </cell>
          <cell r="F43">
            <v>44135676.25</v>
          </cell>
          <cell r="G43">
            <v>6364660.2300000004</v>
          </cell>
          <cell r="H43">
            <v>23057506.629999999</v>
          </cell>
        </row>
        <row r="44">
          <cell r="B44" t="str">
            <v>100-1256-10</v>
          </cell>
          <cell r="C44" t="str">
            <v>2055 Work in Process - Other</v>
          </cell>
          <cell r="D44">
            <v>0</v>
          </cell>
          <cell r="E44">
            <v>2016071.71</v>
          </cell>
          <cell r="F44">
            <v>2016071.71</v>
          </cell>
          <cell r="G44">
            <v>0</v>
          </cell>
          <cell r="H44">
            <v>0</v>
          </cell>
        </row>
        <row r="45">
          <cell r="B45" t="str">
            <v>100-1257-10</v>
          </cell>
          <cell r="C45" t="str">
            <v>2055 Work In Process - MicroFit</v>
          </cell>
          <cell r="D45">
            <v>35890.81</v>
          </cell>
          <cell r="E45">
            <v>0</v>
          </cell>
          <cell r="F45">
            <v>0</v>
          </cell>
          <cell r="G45">
            <v>0</v>
          </cell>
          <cell r="H45">
            <v>35890.81</v>
          </cell>
        </row>
        <row r="46">
          <cell r="B46" t="str">
            <v>100-1258-10</v>
          </cell>
          <cell r="C46" t="str">
            <v>2055 Work In Process - TC Jobs</v>
          </cell>
          <cell r="D46">
            <v>248401.11</v>
          </cell>
          <cell r="E46">
            <v>340352.6</v>
          </cell>
          <cell r="F46">
            <v>75413.39</v>
          </cell>
          <cell r="G46">
            <v>264939.21000000002</v>
          </cell>
          <cell r="H46">
            <v>513340.32</v>
          </cell>
        </row>
        <row r="47">
          <cell r="B47" t="str">
            <v>100-1259-10</v>
          </cell>
          <cell r="C47" t="str">
            <v>2055 Work In Process - Digin Contributions</v>
          </cell>
          <cell r="D47">
            <v>-621414.72</v>
          </cell>
          <cell r="E47">
            <v>3500</v>
          </cell>
          <cell r="F47">
            <v>58750</v>
          </cell>
          <cell r="G47">
            <v>-55250</v>
          </cell>
          <cell r="H47">
            <v>-676664.72</v>
          </cell>
        </row>
        <row r="48">
          <cell r="B48" t="str">
            <v>100-1301-10</v>
          </cell>
          <cell r="C48" t="str">
            <v>1565 C&amp;DM Exp. &amp; Recoveries</v>
          </cell>
          <cell r="D48">
            <v>-0.02</v>
          </cell>
          <cell r="E48">
            <v>0</v>
          </cell>
          <cell r="F48">
            <v>0</v>
          </cell>
          <cell r="G48">
            <v>0</v>
          </cell>
          <cell r="H48">
            <v>-0.02</v>
          </cell>
        </row>
        <row r="49">
          <cell r="B49" t="str">
            <v>100-1302-10</v>
          </cell>
          <cell r="C49" t="str">
            <v>1566 CDM Regulatory Asset</v>
          </cell>
          <cell r="D49">
            <v>0.02</v>
          </cell>
          <cell r="E49">
            <v>0</v>
          </cell>
          <cell r="F49">
            <v>0</v>
          </cell>
          <cell r="G49">
            <v>0</v>
          </cell>
          <cell r="H49">
            <v>0.02</v>
          </cell>
        </row>
        <row r="50">
          <cell r="B50" t="str">
            <v>100-1303-10</v>
          </cell>
          <cell r="C50" t="str">
            <v>1508 OEB Cost Assessment Variance</v>
          </cell>
          <cell r="D50">
            <v>280885.45</v>
          </cell>
          <cell r="E50">
            <v>70961</v>
          </cell>
          <cell r="F50">
            <v>0</v>
          </cell>
          <cell r="G50">
            <v>70961</v>
          </cell>
          <cell r="H50">
            <v>351846.45</v>
          </cell>
        </row>
        <row r="51">
          <cell r="B51" t="str">
            <v>100-1305-10</v>
          </cell>
          <cell r="C51" t="str">
            <v>1595 Recovery of Regulatory Assets - GA</v>
          </cell>
          <cell r="D51">
            <v>-1347417.15</v>
          </cell>
          <cell r="E51">
            <v>2568.91</v>
          </cell>
          <cell r="F51">
            <v>390861.15</v>
          </cell>
          <cell r="G51">
            <v>-388292.24</v>
          </cell>
          <cell r="H51">
            <v>-1735709.39</v>
          </cell>
        </row>
        <row r="52">
          <cell r="B52" t="str">
            <v>100-1307-10</v>
          </cell>
          <cell r="C52" t="str">
            <v>1595 Regulatory Asset Recovery Account</v>
          </cell>
          <cell r="D52">
            <v>499806.93</v>
          </cell>
          <cell r="E52">
            <v>0</v>
          </cell>
          <cell r="F52">
            <v>0</v>
          </cell>
          <cell r="G52">
            <v>0</v>
          </cell>
          <cell r="H52">
            <v>499806.93</v>
          </cell>
        </row>
        <row r="53">
          <cell r="B53" t="str">
            <v>100-1309-10</v>
          </cell>
          <cell r="C53" t="str">
            <v>1180 Deferral Acct (Fibre,Financing)</v>
          </cell>
          <cell r="D53">
            <v>292706.84000000003</v>
          </cell>
          <cell r="E53">
            <v>0</v>
          </cell>
          <cell r="F53">
            <v>25233.3</v>
          </cell>
          <cell r="G53">
            <v>-25233.3</v>
          </cell>
          <cell r="H53">
            <v>267473.53999999998</v>
          </cell>
        </row>
        <row r="54">
          <cell r="B54" t="str">
            <v>100-1311-10</v>
          </cell>
          <cell r="C54" t="str">
            <v>1190 Negate IBR Direct</v>
          </cell>
          <cell r="D54">
            <v>-6.1</v>
          </cell>
          <cell r="E54">
            <v>0</v>
          </cell>
          <cell r="F54">
            <v>0</v>
          </cell>
          <cell r="G54">
            <v>0</v>
          </cell>
          <cell r="H54">
            <v>-6.1</v>
          </cell>
        </row>
        <row r="55">
          <cell r="B55" t="str">
            <v>100-1313-10</v>
          </cell>
          <cell r="C55" t="str">
            <v>1190 Negate IBR OESC</v>
          </cell>
          <cell r="D55">
            <v>1133.32</v>
          </cell>
          <cell r="E55">
            <v>0</v>
          </cell>
          <cell r="F55">
            <v>0</v>
          </cell>
          <cell r="G55">
            <v>0</v>
          </cell>
          <cell r="H55">
            <v>1133.32</v>
          </cell>
        </row>
        <row r="56">
          <cell r="B56" t="str">
            <v>100-1321-10</v>
          </cell>
          <cell r="C56" t="str">
            <v>1595 Disp &amp; Recovery of Reg Balances -Reg Interest</v>
          </cell>
          <cell r="D56">
            <v>137967.74</v>
          </cell>
          <cell r="E56">
            <v>5177.29</v>
          </cell>
          <cell r="F56">
            <v>1111.1400000000001</v>
          </cell>
          <cell r="G56">
            <v>4066.15</v>
          </cell>
          <cell r="H56">
            <v>142033.89000000001</v>
          </cell>
        </row>
        <row r="57">
          <cell r="B57" t="str">
            <v>100-1322-10</v>
          </cell>
          <cell r="C57" t="str">
            <v>1580 RSVA - WMS Variance</v>
          </cell>
          <cell r="D57">
            <v>-2222052.11</v>
          </cell>
          <cell r="E57">
            <v>488656.4</v>
          </cell>
          <cell r="F57">
            <v>373761.6</v>
          </cell>
          <cell r="G57">
            <v>114894.8</v>
          </cell>
          <cell r="H57">
            <v>-2107157.31</v>
          </cell>
        </row>
        <row r="58">
          <cell r="B58" t="str">
            <v>100-1323-10</v>
          </cell>
          <cell r="C58" t="str">
            <v>1588 RSVA - Power Purchased</v>
          </cell>
          <cell r="D58">
            <v>676367.26</v>
          </cell>
          <cell r="E58">
            <v>2551411.7000000002</v>
          </cell>
          <cell r="F58">
            <v>3145105.26</v>
          </cell>
          <cell r="G58">
            <v>-593693.56000000006</v>
          </cell>
          <cell r="H58">
            <v>82673.7</v>
          </cell>
        </row>
        <row r="59">
          <cell r="B59" t="str">
            <v>100-1324-10</v>
          </cell>
          <cell r="C59" t="str">
            <v>1584 RSVA - Network Variance</v>
          </cell>
          <cell r="D59">
            <v>2158692.5099999998</v>
          </cell>
          <cell r="E59">
            <v>1242446.1100000001</v>
          </cell>
          <cell r="F59">
            <v>119745.65</v>
          </cell>
          <cell r="G59">
            <v>1122700.46</v>
          </cell>
          <cell r="H59">
            <v>3281392.97</v>
          </cell>
        </row>
        <row r="60">
          <cell r="B60" t="str">
            <v>100-1325-10</v>
          </cell>
          <cell r="C60" t="str">
            <v>1586 RSVA - Connection Variance</v>
          </cell>
          <cell r="D60">
            <v>-2306783.41</v>
          </cell>
          <cell r="E60">
            <v>109262.69</v>
          </cell>
          <cell r="F60">
            <v>1222122.19</v>
          </cell>
          <cell r="G60">
            <v>-1112859.5</v>
          </cell>
          <cell r="H60">
            <v>-3419642.91</v>
          </cell>
        </row>
        <row r="61">
          <cell r="B61" t="str">
            <v>100-1326-10</v>
          </cell>
          <cell r="C61" t="str">
            <v>1582 RSVA - One Time Variance</v>
          </cell>
          <cell r="D61">
            <v>-1</v>
          </cell>
          <cell r="E61">
            <v>0</v>
          </cell>
          <cell r="F61">
            <v>0</v>
          </cell>
          <cell r="G61">
            <v>0</v>
          </cell>
          <cell r="H61">
            <v>-1</v>
          </cell>
        </row>
        <row r="62">
          <cell r="B62" t="str">
            <v>100-1328-10</v>
          </cell>
          <cell r="C62" t="str">
            <v>1595 Recovery of Regulatory Assets</v>
          </cell>
          <cell r="D62">
            <v>265468.83</v>
          </cell>
          <cell r="E62">
            <v>105974.89</v>
          </cell>
          <cell r="F62">
            <v>477404.31</v>
          </cell>
          <cell r="G62">
            <v>-371429.42</v>
          </cell>
          <cell r="H62">
            <v>-105960.59</v>
          </cell>
        </row>
        <row r="63">
          <cell r="B63" t="str">
            <v>100-1331-10</v>
          </cell>
          <cell r="C63" t="str">
            <v>1588 RSVA - Power (RPP Billing Diff FP v WAP)</v>
          </cell>
          <cell r="D63">
            <v>-35.340000000000003</v>
          </cell>
          <cell r="E63">
            <v>0</v>
          </cell>
          <cell r="F63">
            <v>0</v>
          </cell>
          <cell r="G63">
            <v>0</v>
          </cell>
          <cell r="H63">
            <v>-35.340000000000003</v>
          </cell>
        </row>
        <row r="64">
          <cell r="B64" t="str">
            <v>100-1332-10</v>
          </cell>
          <cell r="C64" t="str">
            <v>1589 RSVAGA</v>
          </cell>
          <cell r="D64">
            <v>0.22</v>
          </cell>
          <cell r="E64">
            <v>0</v>
          </cell>
          <cell r="F64">
            <v>0</v>
          </cell>
          <cell r="G64">
            <v>0</v>
          </cell>
          <cell r="H64">
            <v>0.22</v>
          </cell>
        </row>
        <row r="65">
          <cell r="B65" t="str">
            <v>100-1333-10</v>
          </cell>
          <cell r="C65" t="str">
            <v>1580 RSVA WMS : Regulatory Interest</v>
          </cell>
          <cell r="D65">
            <v>-45314.79</v>
          </cell>
          <cell r="E65">
            <v>3797.13</v>
          </cell>
          <cell r="F65">
            <v>43276.480000000003</v>
          </cell>
          <cell r="G65">
            <v>-39479.35</v>
          </cell>
          <cell r="H65">
            <v>-84794.14</v>
          </cell>
        </row>
        <row r="66">
          <cell r="B66" t="str">
            <v>100-1334-10</v>
          </cell>
          <cell r="C66" t="str">
            <v>1582 RSVA One-time : Regulatory Interest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100-1335-10</v>
          </cell>
          <cell r="C67" t="str">
            <v>1584 RSVA NW - Regulatory Interest</v>
          </cell>
          <cell r="D67">
            <v>33287.81</v>
          </cell>
          <cell r="E67">
            <v>54828.95</v>
          </cell>
          <cell r="F67">
            <v>5743.66</v>
          </cell>
          <cell r="G67">
            <v>49085.29</v>
          </cell>
          <cell r="H67">
            <v>82373.100000000006</v>
          </cell>
        </row>
        <row r="68">
          <cell r="B68" t="str">
            <v>100-1336-10</v>
          </cell>
          <cell r="C68" t="str">
            <v>1586 RSVA CN - Regulatory Interest</v>
          </cell>
          <cell r="D68">
            <v>-41580.85</v>
          </cell>
          <cell r="E68">
            <v>6070.34</v>
          </cell>
          <cell r="F68">
            <v>59762.32</v>
          </cell>
          <cell r="G68">
            <v>-53691.98</v>
          </cell>
          <cell r="H68">
            <v>-95272.83</v>
          </cell>
        </row>
        <row r="69">
          <cell r="B69" t="str">
            <v>100-1337-10</v>
          </cell>
          <cell r="C69" t="str">
            <v>1588 RSVA Power - Regulatory Interest</v>
          </cell>
          <cell r="D69">
            <v>2935.57</v>
          </cell>
          <cell r="E69">
            <v>8250.39</v>
          </cell>
          <cell r="F69">
            <v>1264.74</v>
          </cell>
          <cell r="G69">
            <v>6985.65</v>
          </cell>
          <cell r="H69">
            <v>9921.2199999999993</v>
          </cell>
        </row>
        <row r="70">
          <cell r="B70" t="str">
            <v>100-1338-10</v>
          </cell>
          <cell r="C70" t="str">
            <v>1589 RSVAGA - Regulatory Interest</v>
          </cell>
          <cell r="D70">
            <v>43955.839999999997</v>
          </cell>
          <cell r="E70">
            <v>114982.62</v>
          </cell>
          <cell r="F70">
            <v>226900.54</v>
          </cell>
          <cell r="G70">
            <v>-111917.92</v>
          </cell>
          <cell r="H70">
            <v>-67962.080000000002</v>
          </cell>
        </row>
        <row r="71">
          <cell r="B71" t="str">
            <v>100-1339-10</v>
          </cell>
          <cell r="C71" t="str">
            <v>1508 Balance for future disposition (EB 2009 0240)</v>
          </cell>
          <cell r="D71">
            <v>-0.03</v>
          </cell>
          <cell r="E71">
            <v>0</v>
          </cell>
          <cell r="F71">
            <v>0</v>
          </cell>
          <cell r="G71">
            <v>0</v>
          </cell>
          <cell r="H71">
            <v>-0.03</v>
          </cell>
        </row>
        <row r="72">
          <cell r="B72" t="str">
            <v>100-1340-10</v>
          </cell>
          <cell r="C72" t="str">
            <v>1100 Retail Sales Diff - Direct</v>
          </cell>
          <cell r="D72">
            <v>0</v>
          </cell>
          <cell r="E72">
            <v>30449.15</v>
          </cell>
          <cell r="F72">
            <v>30449.15</v>
          </cell>
          <cell r="G72">
            <v>0</v>
          </cell>
          <cell r="H72">
            <v>0</v>
          </cell>
        </row>
        <row r="73">
          <cell r="B73" t="str">
            <v>100-1342-10</v>
          </cell>
          <cell r="C73" t="str">
            <v>1100 Retail Sales Diff. - OESC</v>
          </cell>
          <cell r="D73">
            <v>15.15</v>
          </cell>
          <cell r="E73">
            <v>333037.07</v>
          </cell>
          <cell r="F73">
            <v>333037.07</v>
          </cell>
          <cell r="G73">
            <v>0</v>
          </cell>
          <cell r="H73">
            <v>15.15</v>
          </cell>
        </row>
        <row r="74">
          <cell r="B74" t="str">
            <v>100-1344-10</v>
          </cell>
          <cell r="C74" t="str">
            <v>1100 AR Offset - OPG</v>
          </cell>
          <cell r="D74">
            <v>0</v>
          </cell>
          <cell r="E74">
            <v>135789.29999999999</v>
          </cell>
          <cell r="F74">
            <v>135789.29999999999</v>
          </cell>
          <cell r="G74">
            <v>0</v>
          </cell>
          <cell r="H74">
            <v>0</v>
          </cell>
        </row>
        <row r="75">
          <cell r="B75" t="str">
            <v>100-1346-10</v>
          </cell>
          <cell r="C75" t="str">
            <v>1100 Retail Sales Diff - CORE/ Constellation</v>
          </cell>
          <cell r="D75">
            <v>61.12</v>
          </cell>
          <cell r="E75">
            <v>373339.79</v>
          </cell>
          <cell r="F75">
            <v>373339.79</v>
          </cell>
          <cell r="G75">
            <v>0</v>
          </cell>
          <cell r="H75">
            <v>61.12</v>
          </cell>
        </row>
        <row r="76">
          <cell r="B76" t="str">
            <v>100-1347-10</v>
          </cell>
          <cell r="C76" t="str">
            <v>1460 Deferred Charges (2015 CostOfService)</v>
          </cell>
          <cell r="D76">
            <v>237804.25</v>
          </cell>
          <cell r="E76">
            <v>0</v>
          </cell>
          <cell r="F76">
            <v>208115.8</v>
          </cell>
          <cell r="G76">
            <v>-208115.8</v>
          </cell>
          <cell r="H76">
            <v>29688.45</v>
          </cell>
        </row>
        <row r="77">
          <cell r="B77" t="str">
            <v>100-1348-10</v>
          </cell>
          <cell r="C77" t="str">
            <v>1460 Deferred Charges (2020/2021 RateApp)</v>
          </cell>
          <cell r="D77">
            <v>33287.25</v>
          </cell>
          <cell r="E77">
            <v>29924.5</v>
          </cell>
          <cell r="F77">
            <v>0</v>
          </cell>
          <cell r="G77">
            <v>29924.5</v>
          </cell>
          <cell r="H77">
            <v>63211.75</v>
          </cell>
        </row>
        <row r="78">
          <cell r="B78" t="str">
            <v>100-1351-10</v>
          </cell>
          <cell r="C78" t="str">
            <v>1521 MEI Special Purpose Charge Variance Account</v>
          </cell>
          <cell r="D78">
            <v>1.02</v>
          </cell>
          <cell r="E78">
            <v>0</v>
          </cell>
          <cell r="F78">
            <v>0</v>
          </cell>
          <cell r="G78">
            <v>0</v>
          </cell>
          <cell r="H78">
            <v>1.02</v>
          </cell>
        </row>
        <row r="79">
          <cell r="B79" t="str">
            <v>100-1352-10</v>
          </cell>
          <cell r="C79" t="str">
            <v>1508 Other Reg Assets :Regulatory Interest</v>
          </cell>
          <cell r="D79">
            <v>40388.65</v>
          </cell>
          <cell r="E79">
            <v>18571.2</v>
          </cell>
          <cell r="F79">
            <v>8026.45</v>
          </cell>
          <cell r="G79">
            <v>10544.75</v>
          </cell>
          <cell r="H79">
            <v>50933.4</v>
          </cell>
        </row>
        <row r="80">
          <cell r="B80" t="str">
            <v>100-1354-10</v>
          </cell>
          <cell r="C80" t="str">
            <v>1595 Recovery of Reg Assets :Regulatory Interest</v>
          </cell>
          <cell r="D80">
            <v>-4586.3599999999997</v>
          </cell>
          <cell r="E80">
            <v>0</v>
          </cell>
          <cell r="F80">
            <v>0</v>
          </cell>
          <cell r="G80">
            <v>0</v>
          </cell>
          <cell r="H80">
            <v>-4586.3599999999997</v>
          </cell>
        </row>
        <row r="81">
          <cell r="B81" t="str">
            <v>100-1356-10</v>
          </cell>
          <cell r="C81" t="str">
            <v>1521 SPC Carrying Charges</v>
          </cell>
          <cell r="D81">
            <v>1.39</v>
          </cell>
          <cell r="E81">
            <v>0</v>
          </cell>
          <cell r="F81">
            <v>0</v>
          </cell>
          <cell r="G81">
            <v>0</v>
          </cell>
          <cell r="H81">
            <v>1.39</v>
          </cell>
        </row>
        <row r="82">
          <cell r="B82" t="str">
            <v>100-1357-10</v>
          </cell>
          <cell r="C82" t="str">
            <v>1595 EB-2011-0073 Principal Balances Disposed</v>
          </cell>
          <cell r="D82">
            <v>1042579</v>
          </cell>
          <cell r="E82">
            <v>0</v>
          </cell>
          <cell r="F82">
            <v>0</v>
          </cell>
          <cell r="G82">
            <v>0</v>
          </cell>
          <cell r="H82">
            <v>1042579</v>
          </cell>
        </row>
        <row r="83">
          <cell r="B83" t="str">
            <v>100-1359-10</v>
          </cell>
          <cell r="C83" t="str">
            <v>1555 Smart Meters Cap &amp; Recovery :Reg Interest</v>
          </cell>
          <cell r="D83">
            <v>-324.10000000000002</v>
          </cell>
          <cell r="E83">
            <v>14.52</v>
          </cell>
          <cell r="F83">
            <v>165.17</v>
          </cell>
          <cell r="G83">
            <v>-150.65</v>
          </cell>
          <cell r="H83">
            <v>-474.75</v>
          </cell>
        </row>
        <row r="84">
          <cell r="B84" t="str">
            <v>100-1360-10</v>
          </cell>
          <cell r="C84" t="str">
            <v>1595 EB-2011-0073 Interest Balances Disposed</v>
          </cell>
          <cell r="D84">
            <v>-10719</v>
          </cell>
          <cell r="E84">
            <v>0</v>
          </cell>
          <cell r="F84">
            <v>0</v>
          </cell>
          <cell r="G84">
            <v>0</v>
          </cell>
          <cell r="H84">
            <v>-10719</v>
          </cell>
        </row>
        <row r="85">
          <cell r="B85" t="str">
            <v>100-1362-10</v>
          </cell>
          <cell r="C85" t="str">
            <v>1551 SME Charge - Variance</v>
          </cell>
          <cell r="D85">
            <v>-57694.82</v>
          </cell>
          <cell r="E85">
            <v>7940.36</v>
          </cell>
          <cell r="F85">
            <v>59348.87</v>
          </cell>
          <cell r="G85">
            <v>-51408.51</v>
          </cell>
          <cell r="H85">
            <v>-109103.33</v>
          </cell>
        </row>
        <row r="86">
          <cell r="B86" t="str">
            <v>100-1363-10</v>
          </cell>
          <cell r="C86" t="str">
            <v>1551 SME - Regulatory Interest</v>
          </cell>
          <cell r="D86">
            <v>-1788.02</v>
          </cell>
          <cell r="E86">
            <v>190.1</v>
          </cell>
          <cell r="F86">
            <v>1955.1</v>
          </cell>
          <cell r="G86">
            <v>-1765</v>
          </cell>
          <cell r="H86">
            <v>-3553.02</v>
          </cell>
        </row>
        <row r="87">
          <cell r="B87" t="str">
            <v>100-1370-10</v>
          </cell>
          <cell r="C87" t="str">
            <v>1595 Shared Tax Savings due RatePayers</v>
          </cell>
          <cell r="D87">
            <v>1620</v>
          </cell>
          <cell r="E87">
            <v>0</v>
          </cell>
          <cell r="F87">
            <v>0</v>
          </cell>
          <cell r="G87">
            <v>0</v>
          </cell>
          <cell r="H87">
            <v>1620</v>
          </cell>
        </row>
        <row r="88">
          <cell r="B88" t="str">
            <v>100-1371-10</v>
          </cell>
          <cell r="C88" t="str">
            <v>1595 Recovery of Reg Assets Grp 2</v>
          </cell>
          <cell r="D88">
            <v>55862.45</v>
          </cell>
          <cell r="E88">
            <v>110.2</v>
          </cell>
          <cell r="F88">
            <v>71007.66</v>
          </cell>
          <cell r="G88">
            <v>-70897.460000000006</v>
          </cell>
          <cell r="H88">
            <v>-15035.01</v>
          </cell>
        </row>
        <row r="89">
          <cell r="B89" t="str">
            <v>100-1372-10</v>
          </cell>
          <cell r="C89" t="str">
            <v>1595 Recovery of Foregone Revenue</v>
          </cell>
          <cell r="D89">
            <v>-10886.05</v>
          </cell>
          <cell r="E89">
            <v>34.68</v>
          </cell>
          <cell r="F89">
            <v>28.8</v>
          </cell>
          <cell r="G89">
            <v>5.88</v>
          </cell>
          <cell r="H89">
            <v>-10880.17</v>
          </cell>
        </row>
        <row r="90">
          <cell r="B90" t="str">
            <v>100-1373-10</v>
          </cell>
          <cell r="C90" t="str">
            <v>1508 OPEB Deferral Acocunt</v>
          </cell>
          <cell r="D90">
            <v>259411.92</v>
          </cell>
          <cell r="E90">
            <v>0</v>
          </cell>
          <cell r="F90">
            <v>0</v>
          </cell>
          <cell r="G90">
            <v>0</v>
          </cell>
          <cell r="H90">
            <v>259411.92</v>
          </cell>
        </row>
        <row r="91">
          <cell r="B91" t="str">
            <v>100-1376-10</v>
          </cell>
          <cell r="C91" t="str">
            <v>1555 Smart Meter Capital VA</v>
          </cell>
          <cell r="D91">
            <v>-7994.3</v>
          </cell>
          <cell r="E91">
            <v>24.3</v>
          </cell>
          <cell r="F91">
            <v>24.33</v>
          </cell>
          <cell r="G91">
            <v>-0.03</v>
          </cell>
          <cell r="H91">
            <v>-7994.33</v>
          </cell>
        </row>
        <row r="92">
          <cell r="B92" t="str">
            <v>100-1377-10</v>
          </cell>
          <cell r="C92" t="str">
            <v>1556 Smart Meter OM&amp;A VA</v>
          </cell>
          <cell r="D92">
            <v>-0.15</v>
          </cell>
          <cell r="E92">
            <v>0</v>
          </cell>
          <cell r="F92">
            <v>0</v>
          </cell>
          <cell r="G92">
            <v>0</v>
          </cell>
          <cell r="H92">
            <v>-0.15</v>
          </cell>
        </row>
        <row r="93">
          <cell r="B93" t="str">
            <v>100-1378-10</v>
          </cell>
          <cell r="C93" t="str">
            <v>1555 - Recovery of Stranded Meters Cost</v>
          </cell>
          <cell r="D93">
            <v>-46104.83</v>
          </cell>
          <cell r="E93">
            <v>27.33</v>
          </cell>
          <cell r="F93">
            <v>27.33</v>
          </cell>
          <cell r="G93">
            <v>0</v>
          </cell>
          <cell r="H93">
            <v>-46104.83</v>
          </cell>
        </row>
        <row r="94">
          <cell r="B94" t="str">
            <v>100-1379-10</v>
          </cell>
          <cell r="C94" t="str">
            <v>1589 RSVAGA</v>
          </cell>
          <cell r="D94">
            <v>5261306</v>
          </cell>
          <cell r="E94">
            <v>10218929.82</v>
          </cell>
          <cell r="F94">
            <v>20146830.460000001</v>
          </cell>
          <cell r="G94">
            <v>-9927900.6400000006</v>
          </cell>
          <cell r="H94">
            <v>-4666594.6399999997</v>
          </cell>
        </row>
        <row r="95">
          <cell r="B95" t="str">
            <v>100-1380-10</v>
          </cell>
          <cell r="C95" t="str">
            <v>1589 RSVAGA V-DE</v>
          </cell>
          <cell r="D95">
            <v>-0.06</v>
          </cell>
          <cell r="E95">
            <v>0</v>
          </cell>
          <cell r="F95">
            <v>0</v>
          </cell>
          <cell r="G95">
            <v>0</v>
          </cell>
          <cell r="H95">
            <v>-0.06</v>
          </cell>
        </row>
        <row r="96">
          <cell r="B96" t="str">
            <v>100-1383-10</v>
          </cell>
          <cell r="C96" t="str">
            <v>1589 RSVAGA V - OE</v>
          </cell>
          <cell r="D96">
            <v>311.18</v>
          </cell>
          <cell r="E96">
            <v>0</v>
          </cell>
          <cell r="F96">
            <v>0</v>
          </cell>
          <cell r="G96">
            <v>0</v>
          </cell>
          <cell r="H96">
            <v>311.18</v>
          </cell>
        </row>
        <row r="97">
          <cell r="B97" t="str">
            <v>100-1391-10</v>
          </cell>
          <cell r="C97" t="str">
            <v>1508 IFRS Implementation Costs</v>
          </cell>
          <cell r="D97">
            <v>0.12</v>
          </cell>
          <cell r="E97">
            <v>0</v>
          </cell>
          <cell r="F97">
            <v>0</v>
          </cell>
          <cell r="G97">
            <v>0</v>
          </cell>
          <cell r="H97">
            <v>0.12</v>
          </cell>
        </row>
        <row r="98">
          <cell r="B98" t="str">
            <v>100-1392-10</v>
          </cell>
          <cell r="C98" t="str">
            <v>1508 OESP Payments</v>
          </cell>
          <cell r="D98">
            <v>0.14000000000000001</v>
          </cell>
          <cell r="E98">
            <v>2772941.36</v>
          </cell>
          <cell r="F98">
            <v>2772940.43</v>
          </cell>
          <cell r="G98">
            <v>0.93</v>
          </cell>
          <cell r="H98">
            <v>1.07</v>
          </cell>
        </row>
        <row r="99">
          <cell r="B99" t="str">
            <v>100-1393-10</v>
          </cell>
          <cell r="C99" t="str">
            <v>1508 Ont Clean Energy Benefit Payments</v>
          </cell>
          <cell r="D99">
            <v>0</v>
          </cell>
          <cell r="E99">
            <v>751.59</v>
          </cell>
          <cell r="F99">
            <v>751.59</v>
          </cell>
          <cell r="G99">
            <v>0</v>
          </cell>
          <cell r="H99">
            <v>0</v>
          </cell>
        </row>
        <row r="100">
          <cell r="B100" t="str">
            <v>100-1394-10</v>
          </cell>
          <cell r="C100" t="str">
            <v>1508 Ontario Rebate for Electricity Consumers</v>
          </cell>
          <cell r="D100">
            <v>0.01</v>
          </cell>
          <cell r="E100">
            <v>15575219.949999999</v>
          </cell>
          <cell r="F100">
            <v>15575219.880000001</v>
          </cell>
          <cell r="G100">
            <v>7.0000000000000007E-2</v>
          </cell>
          <cell r="H100">
            <v>0.08</v>
          </cell>
        </row>
        <row r="101">
          <cell r="B101" t="str">
            <v>100-1395-10</v>
          </cell>
          <cell r="C101" t="str">
            <v>2220 Deferred Rate Impact Amounts</v>
          </cell>
          <cell r="D101">
            <v>-46.37</v>
          </cell>
          <cell r="E101">
            <v>1.47</v>
          </cell>
          <cell r="F101">
            <v>1.48</v>
          </cell>
          <cell r="G101">
            <v>-0.01</v>
          </cell>
          <cell r="H101">
            <v>-46.38</v>
          </cell>
        </row>
        <row r="102">
          <cell r="B102" t="str">
            <v>100-1396-10</v>
          </cell>
          <cell r="C102" t="str">
            <v>1508 Dep'n Exp Deferral Acct</v>
          </cell>
          <cell r="D102">
            <v>7.0000000000000007E-2</v>
          </cell>
          <cell r="E102">
            <v>0</v>
          </cell>
          <cell r="F102">
            <v>0</v>
          </cell>
          <cell r="G102">
            <v>0</v>
          </cell>
          <cell r="H102">
            <v>7.0000000000000007E-2</v>
          </cell>
        </row>
        <row r="103">
          <cell r="B103" t="str">
            <v>100-1397-10</v>
          </cell>
          <cell r="C103" t="str">
            <v>1508 OFHP - GA Modifier Credit</v>
          </cell>
          <cell r="D103">
            <v>0</v>
          </cell>
          <cell r="E103">
            <v>12780019</v>
          </cell>
          <cell r="F103">
            <v>12780019</v>
          </cell>
          <cell r="G103">
            <v>0</v>
          </cell>
          <cell r="H103">
            <v>0</v>
          </cell>
        </row>
        <row r="104">
          <cell r="B104" t="str">
            <v>100-1398-10</v>
          </cell>
          <cell r="C104" t="str">
            <v>2350 Offset of Future Tax Provision</v>
          </cell>
          <cell r="D104">
            <v>-3219430.96</v>
          </cell>
          <cell r="E104">
            <v>0</v>
          </cell>
          <cell r="F104">
            <v>0</v>
          </cell>
          <cell r="G104">
            <v>0</v>
          </cell>
          <cell r="H104">
            <v>-3219430.96</v>
          </cell>
        </row>
        <row r="105">
          <cell r="B105" t="str">
            <v>100-1400-10</v>
          </cell>
          <cell r="C105" t="str">
            <v>1805 Land</v>
          </cell>
          <cell r="D105">
            <v>293875.46999999997</v>
          </cell>
          <cell r="E105">
            <v>0</v>
          </cell>
          <cell r="F105">
            <v>0</v>
          </cell>
          <cell r="G105">
            <v>0</v>
          </cell>
          <cell r="H105">
            <v>293875.46999999997</v>
          </cell>
        </row>
        <row r="106">
          <cell r="B106" t="str">
            <v>100-1403-10</v>
          </cell>
          <cell r="C106" t="str">
            <v>1609 - Hydro One Contr'n - OPUCN</v>
          </cell>
          <cell r="D106">
            <v>0</v>
          </cell>
          <cell r="E106">
            <v>8273409.4800000004</v>
          </cell>
          <cell r="F106">
            <v>4136704.74</v>
          </cell>
          <cell r="G106">
            <v>4136704.74</v>
          </cell>
          <cell r="H106">
            <v>4136704.74</v>
          </cell>
        </row>
        <row r="107">
          <cell r="B107" t="str">
            <v>100-1455-10</v>
          </cell>
          <cell r="C107" t="str">
            <v>1808 Buildings - MS7 Taunton Rd E</v>
          </cell>
          <cell r="D107">
            <v>45178.27</v>
          </cell>
          <cell r="E107">
            <v>0</v>
          </cell>
          <cell r="F107">
            <v>0</v>
          </cell>
          <cell r="G107">
            <v>0</v>
          </cell>
          <cell r="H107">
            <v>45178.27</v>
          </cell>
        </row>
        <row r="108">
          <cell r="B108" t="str">
            <v>100-1460-10</v>
          </cell>
          <cell r="C108" t="str">
            <v>1808 Buildings - MS8 Stevenson Rd S</v>
          </cell>
          <cell r="D108">
            <v>17696.669999999998</v>
          </cell>
          <cell r="E108">
            <v>0</v>
          </cell>
          <cell r="F108">
            <v>0</v>
          </cell>
          <cell r="G108">
            <v>0</v>
          </cell>
          <cell r="H108">
            <v>17696.669999999998</v>
          </cell>
        </row>
        <row r="109">
          <cell r="B109" t="str">
            <v>100-1465-10</v>
          </cell>
          <cell r="C109" t="str">
            <v>1808 Buildings - MS10 Keewatin St.</v>
          </cell>
          <cell r="D109">
            <v>163563.18</v>
          </cell>
          <cell r="E109">
            <v>0</v>
          </cell>
          <cell r="F109">
            <v>0</v>
          </cell>
          <cell r="G109">
            <v>0</v>
          </cell>
          <cell r="H109">
            <v>163563.18</v>
          </cell>
        </row>
        <row r="110">
          <cell r="B110" t="str">
            <v>100-1470-10</v>
          </cell>
          <cell r="C110" t="str">
            <v>1808 Buildings - MS11 Bloor St. W.</v>
          </cell>
          <cell r="D110">
            <v>45222.45</v>
          </cell>
          <cell r="E110">
            <v>0</v>
          </cell>
          <cell r="F110">
            <v>0</v>
          </cell>
          <cell r="G110">
            <v>0</v>
          </cell>
          <cell r="H110">
            <v>45222.45</v>
          </cell>
        </row>
        <row r="111">
          <cell r="B111" t="str">
            <v>100-1475-10</v>
          </cell>
          <cell r="C111" t="str">
            <v>1808 Buildings - MS12 Colborne &amp; Arena</v>
          </cell>
          <cell r="D111">
            <v>104815.64</v>
          </cell>
          <cell r="E111">
            <v>0</v>
          </cell>
          <cell r="F111">
            <v>0</v>
          </cell>
          <cell r="G111">
            <v>0</v>
          </cell>
          <cell r="H111">
            <v>104815.64</v>
          </cell>
        </row>
        <row r="112">
          <cell r="B112" t="str">
            <v>100-1480-10</v>
          </cell>
          <cell r="C112" t="str">
            <v>1808 Buildings - MS13 Wentworth  &amp;</v>
          </cell>
          <cell r="D112">
            <v>43115.08</v>
          </cell>
          <cell r="E112">
            <v>0</v>
          </cell>
          <cell r="F112">
            <v>0</v>
          </cell>
          <cell r="G112">
            <v>0</v>
          </cell>
          <cell r="H112">
            <v>43115.08</v>
          </cell>
        </row>
        <row r="113">
          <cell r="B113" t="str">
            <v>100-1485-10</v>
          </cell>
          <cell r="C113" t="str">
            <v>1808 Buildings - MS14 Court St.</v>
          </cell>
          <cell r="D113">
            <v>17738.97</v>
          </cell>
          <cell r="E113">
            <v>0</v>
          </cell>
          <cell r="F113">
            <v>0</v>
          </cell>
          <cell r="G113">
            <v>0</v>
          </cell>
          <cell r="H113">
            <v>17738.97</v>
          </cell>
        </row>
        <row r="114">
          <cell r="B114" t="str">
            <v>100-1490-10</v>
          </cell>
          <cell r="C114" t="str">
            <v>1808 Buildings - MS15 Harmony Rd N</v>
          </cell>
          <cell r="D114">
            <v>326617.74</v>
          </cell>
          <cell r="E114">
            <v>0</v>
          </cell>
          <cell r="F114">
            <v>0</v>
          </cell>
          <cell r="G114">
            <v>0</v>
          </cell>
          <cell r="H114">
            <v>326617.74</v>
          </cell>
        </row>
        <row r="115">
          <cell r="B115" t="str">
            <v>100-1491-10</v>
          </cell>
          <cell r="C115" t="str">
            <v>1808 Buildings - MS 9 Conlin</v>
          </cell>
          <cell r="D115">
            <v>4557190.29</v>
          </cell>
          <cell r="E115">
            <v>13688339.720000001</v>
          </cell>
          <cell r="F115">
            <v>13671570.869999999</v>
          </cell>
          <cell r="G115">
            <v>16768.849999999999</v>
          </cell>
          <cell r="H115">
            <v>4573959.1399999997</v>
          </cell>
        </row>
        <row r="116">
          <cell r="B116" t="str">
            <v>100-1495-10</v>
          </cell>
          <cell r="C116" t="str">
            <v>1820 Equipment - MS2 Hillcroft St</v>
          </cell>
          <cell r="D116">
            <v>3487313.9199999999</v>
          </cell>
          <cell r="E116">
            <v>1430.91</v>
          </cell>
          <cell r="F116">
            <v>1430.91</v>
          </cell>
          <cell r="G116">
            <v>0</v>
          </cell>
          <cell r="H116">
            <v>3487313.9199999999</v>
          </cell>
        </row>
        <row r="117">
          <cell r="B117" t="str">
            <v>100-1500-10</v>
          </cell>
          <cell r="C117" t="str">
            <v>1820 Equipment - MS5 Stevenson Rd N</v>
          </cell>
          <cell r="D117">
            <v>2855537.82</v>
          </cell>
          <cell r="E117">
            <v>1430.91</v>
          </cell>
          <cell r="F117">
            <v>1430.91</v>
          </cell>
          <cell r="G117">
            <v>0</v>
          </cell>
          <cell r="H117">
            <v>2855537.82</v>
          </cell>
        </row>
        <row r="118">
          <cell r="B118" t="str">
            <v>100-1505-10</v>
          </cell>
          <cell r="C118" t="str">
            <v>1820 Equipment - MS7 Taunton Rd E</v>
          </cell>
          <cell r="D118">
            <v>1532731.06</v>
          </cell>
          <cell r="E118">
            <v>1430.91</v>
          </cell>
          <cell r="F118">
            <v>1430.91</v>
          </cell>
          <cell r="G118">
            <v>0</v>
          </cell>
          <cell r="H118">
            <v>1532731.06</v>
          </cell>
        </row>
        <row r="119">
          <cell r="B119" t="str">
            <v>100-1515-10</v>
          </cell>
          <cell r="C119" t="str">
            <v>1820 Equipment - MS10 Keewatin St.</v>
          </cell>
          <cell r="D119">
            <v>2059533.75</v>
          </cell>
          <cell r="E119">
            <v>1430.91</v>
          </cell>
          <cell r="F119">
            <v>1430.91</v>
          </cell>
          <cell r="G119">
            <v>0</v>
          </cell>
          <cell r="H119">
            <v>2059533.75</v>
          </cell>
        </row>
        <row r="120">
          <cell r="B120" t="str">
            <v>100-1520-10</v>
          </cell>
          <cell r="C120" t="str">
            <v>1820 Equipment - MS11 Bloor St. W</v>
          </cell>
          <cell r="D120">
            <v>3855713.9</v>
          </cell>
          <cell r="E120">
            <v>4655.43</v>
          </cell>
          <cell r="F120">
            <v>1430.91</v>
          </cell>
          <cell r="G120">
            <v>3224.52</v>
          </cell>
          <cell r="H120">
            <v>3858938.42</v>
          </cell>
        </row>
        <row r="121">
          <cell r="B121" t="str">
            <v>100-1525-10</v>
          </cell>
          <cell r="C121" t="str">
            <v>1820 Equipment - MS13 Wentworth</v>
          </cell>
          <cell r="D121">
            <v>2798372.61</v>
          </cell>
          <cell r="E121">
            <v>1430.9</v>
          </cell>
          <cell r="F121">
            <v>1430.91</v>
          </cell>
          <cell r="G121">
            <v>-0.01</v>
          </cell>
          <cell r="H121">
            <v>2798372.6</v>
          </cell>
        </row>
        <row r="122">
          <cell r="B122" t="str">
            <v>100-1530-10</v>
          </cell>
          <cell r="C122" t="str">
            <v>1820 Equipment - MS14 Court St</v>
          </cell>
          <cell r="D122">
            <v>3453245.52</v>
          </cell>
          <cell r="E122">
            <v>1430.9</v>
          </cell>
          <cell r="F122">
            <v>1430.91</v>
          </cell>
          <cell r="G122">
            <v>-0.01</v>
          </cell>
          <cell r="H122">
            <v>3453245.51</v>
          </cell>
        </row>
        <row r="123">
          <cell r="B123" t="str">
            <v>100-1535-10</v>
          </cell>
          <cell r="C123" t="str">
            <v>1820 Equipment - MS15 Harmony</v>
          </cell>
          <cell r="D123">
            <v>3379357.52</v>
          </cell>
          <cell r="E123">
            <v>1430.9</v>
          </cell>
          <cell r="F123">
            <v>1430.91</v>
          </cell>
          <cell r="G123">
            <v>-0.01</v>
          </cell>
          <cell r="H123">
            <v>3379357.51</v>
          </cell>
        </row>
        <row r="124">
          <cell r="B124" t="str">
            <v>100-1536-10</v>
          </cell>
          <cell r="C124" t="str">
            <v>1820 Equipment - MS #9 Conlin</v>
          </cell>
          <cell r="D124">
            <v>4100115.21</v>
          </cell>
          <cell r="E124">
            <v>9154113.5399999991</v>
          </cell>
          <cell r="F124">
            <v>9131006.6699999999</v>
          </cell>
          <cell r="G124">
            <v>23106.87</v>
          </cell>
          <cell r="H124">
            <v>4123222.08</v>
          </cell>
        </row>
        <row r="125">
          <cell r="B125" t="str">
            <v>100-1540-10</v>
          </cell>
          <cell r="C125" t="str">
            <v>1835 Subtransmission Feeders</v>
          </cell>
          <cell r="D125">
            <v>627396.07999999996</v>
          </cell>
          <cell r="E125">
            <v>0</v>
          </cell>
          <cell r="F125">
            <v>0</v>
          </cell>
          <cell r="G125">
            <v>0</v>
          </cell>
          <cell r="H125">
            <v>627396.07999999996</v>
          </cell>
        </row>
        <row r="126">
          <cell r="B126" t="str">
            <v>100-1545-10</v>
          </cell>
          <cell r="C126" t="str">
            <v>1835 Overhead Distribution</v>
          </cell>
          <cell r="D126">
            <v>23596338.649999999</v>
          </cell>
          <cell r="E126">
            <v>1106292.55</v>
          </cell>
          <cell r="F126">
            <v>654848.64</v>
          </cell>
          <cell r="G126">
            <v>451443.91</v>
          </cell>
          <cell r="H126">
            <v>24047782.559999999</v>
          </cell>
        </row>
        <row r="127">
          <cell r="B127" t="str">
            <v>100-1547-10</v>
          </cell>
          <cell r="C127" t="str">
            <v>1830 Poles,Towers &amp; Fixtures</v>
          </cell>
          <cell r="D127">
            <v>45900692.170000002</v>
          </cell>
          <cell r="E127">
            <v>2878309.53</v>
          </cell>
          <cell r="F127">
            <v>1047037.58</v>
          </cell>
          <cell r="G127">
            <v>1831271.95</v>
          </cell>
          <cell r="H127">
            <v>47731964.119999997</v>
          </cell>
        </row>
        <row r="128">
          <cell r="B128" t="str">
            <v>100-1550-10</v>
          </cell>
          <cell r="C128" t="str">
            <v>1845 Underground Distribution</v>
          </cell>
          <cell r="D128">
            <v>54955522.549999997</v>
          </cell>
          <cell r="E128">
            <v>2633133.04</v>
          </cell>
          <cell r="F128">
            <v>1328375.97</v>
          </cell>
          <cell r="G128">
            <v>1304757.07</v>
          </cell>
          <cell r="H128">
            <v>56260279.619999997</v>
          </cell>
        </row>
        <row r="129">
          <cell r="B129" t="str">
            <v>100-1555-10</v>
          </cell>
          <cell r="C129" t="str">
            <v>1850 Distribution transformers</v>
          </cell>
          <cell r="D129">
            <v>61207795.539999999</v>
          </cell>
          <cell r="E129">
            <v>1965807.92</v>
          </cell>
          <cell r="F129">
            <v>1204277.55</v>
          </cell>
          <cell r="G129">
            <v>761530.37</v>
          </cell>
          <cell r="H129">
            <v>61969325.909999996</v>
          </cell>
        </row>
        <row r="130">
          <cell r="B130" t="str">
            <v>100-1560-10</v>
          </cell>
          <cell r="C130" t="str">
            <v>1860 Distribution Meters</v>
          </cell>
          <cell r="D130">
            <v>19853901.050000001</v>
          </cell>
          <cell r="E130">
            <v>160851.67000000001</v>
          </cell>
          <cell r="F130">
            <v>3300</v>
          </cell>
          <cell r="G130">
            <v>157551.67000000001</v>
          </cell>
          <cell r="H130">
            <v>20011452.719999999</v>
          </cell>
        </row>
        <row r="131">
          <cell r="B131" t="str">
            <v>100-1562-10</v>
          </cell>
          <cell r="C131" t="str">
            <v>1860 Distribution Meters - Stranded</v>
          </cell>
          <cell r="D131">
            <v>-6485929</v>
          </cell>
          <cell r="E131">
            <v>0</v>
          </cell>
          <cell r="F131">
            <v>0</v>
          </cell>
          <cell r="G131">
            <v>0</v>
          </cell>
          <cell r="H131">
            <v>-6485929</v>
          </cell>
        </row>
        <row r="132">
          <cell r="B132" t="str">
            <v>100-1565-10</v>
          </cell>
          <cell r="C132" t="str">
            <v>1915 General Office Equipment</v>
          </cell>
          <cell r="D132">
            <v>785630.35</v>
          </cell>
          <cell r="E132">
            <v>0</v>
          </cell>
          <cell r="F132">
            <v>0</v>
          </cell>
          <cell r="G132">
            <v>0</v>
          </cell>
          <cell r="H132">
            <v>785630.35</v>
          </cell>
        </row>
        <row r="133">
          <cell r="B133" t="str">
            <v>100-1570-10</v>
          </cell>
          <cell r="C133" t="str">
            <v>1955 Telephone System</v>
          </cell>
          <cell r="D133">
            <v>514798.88</v>
          </cell>
          <cell r="E133">
            <v>0</v>
          </cell>
          <cell r="F133">
            <v>0</v>
          </cell>
          <cell r="G133">
            <v>0</v>
          </cell>
          <cell r="H133">
            <v>514798.88</v>
          </cell>
        </row>
        <row r="134">
          <cell r="B134" t="str">
            <v>100-1572-10</v>
          </cell>
          <cell r="C134" t="str">
            <v>1960 Misc. Equipmt</v>
          </cell>
          <cell r="D134">
            <v>187683.9</v>
          </cell>
          <cell r="E134">
            <v>0</v>
          </cell>
          <cell r="F134">
            <v>0</v>
          </cell>
          <cell r="G134">
            <v>0</v>
          </cell>
          <cell r="H134">
            <v>187683.9</v>
          </cell>
        </row>
        <row r="135">
          <cell r="B135" t="str">
            <v>100-1575-10</v>
          </cell>
          <cell r="C135" t="str">
            <v>1920 Computer Hardware</v>
          </cell>
          <cell r="D135">
            <v>3234250.07</v>
          </cell>
          <cell r="E135">
            <v>129.55000000000001</v>
          </cell>
          <cell r="F135">
            <v>0</v>
          </cell>
          <cell r="G135">
            <v>129.55000000000001</v>
          </cell>
          <cell r="H135">
            <v>3234379.62</v>
          </cell>
        </row>
        <row r="136">
          <cell r="B136" t="str">
            <v>100-1580-10</v>
          </cell>
          <cell r="C136" t="str">
            <v>1611 Computer Software</v>
          </cell>
          <cell r="D136">
            <v>2383019.87</v>
          </cell>
          <cell r="E136">
            <v>0</v>
          </cell>
          <cell r="F136">
            <v>0</v>
          </cell>
          <cell r="G136">
            <v>0</v>
          </cell>
          <cell r="H136">
            <v>2383019.87</v>
          </cell>
        </row>
        <row r="137">
          <cell r="B137" t="str">
            <v>100-1585-10</v>
          </cell>
          <cell r="C137" t="str">
            <v>1945 Meter Reading Equipment</v>
          </cell>
          <cell r="D137">
            <v>1154950.31</v>
          </cell>
          <cell r="E137">
            <v>45455.24</v>
          </cell>
          <cell r="F137">
            <v>38101.74</v>
          </cell>
          <cell r="G137">
            <v>7353.5</v>
          </cell>
          <cell r="H137">
            <v>1162303.81</v>
          </cell>
        </row>
        <row r="138">
          <cell r="B138" t="str">
            <v>100-1590-10</v>
          </cell>
          <cell r="C138" t="str">
            <v>1980 CAD (AM/FM) System - Engineering</v>
          </cell>
          <cell r="D138">
            <v>293582.38</v>
          </cell>
          <cell r="E138">
            <v>0</v>
          </cell>
          <cell r="F138">
            <v>0</v>
          </cell>
          <cell r="G138">
            <v>0</v>
          </cell>
          <cell r="H138">
            <v>293582.38</v>
          </cell>
        </row>
        <row r="139">
          <cell r="B139" t="str">
            <v>100-1595-10</v>
          </cell>
          <cell r="C139" t="str">
            <v>1935 Stores Warehouse Equipment</v>
          </cell>
          <cell r="D139">
            <v>24516</v>
          </cell>
          <cell r="E139">
            <v>0</v>
          </cell>
          <cell r="F139">
            <v>0</v>
          </cell>
          <cell r="G139">
            <v>0</v>
          </cell>
          <cell r="H139">
            <v>24516</v>
          </cell>
        </row>
        <row r="140">
          <cell r="B140" t="str">
            <v>100-1600-10</v>
          </cell>
          <cell r="C140" t="str">
            <v>1910 Leasehold Improvements</v>
          </cell>
          <cell r="D140">
            <v>1130531.1000000001</v>
          </cell>
          <cell r="E140">
            <v>0</v>
          </cell>
          <cell r="F140">
            <v>0</v>
          </cell>
          <cell r="G140">
            <v>0</v>
          </cell>
          <cell r="H140">
            <v>1130531.1000000001</v>
          </cell>
        </row>
        <row r="141">
          <cell r="B141" t="str">
            <v>100-1605-10</v>
          </cell>
          <cell r="C141" t="str">
            <v>1930 Rolling Stock And Equipment</v>
          </cell>
          <cell r="D141">
            <v>7598338.5300000003</v>
          </cell>
          <cell r="E141">
            <v>206062.25</v>
          </cell>
          <cell r="F141">
            <v>162364.38</v>
          </cell>
          <cell r="G141">
            <v>43697.87</v>
          </cell>
          <cell r="H141">
            <v>7642036.4000000004</v>
          </cell>
        </row>
        <row r="142">
          <cell r="B142" t="str">
            <v>100-1610-10</v>
          </cell>
          <cell r="C142" t="str">
            <v>1940 Misc. Equipment/Tools &amp; Instruments</v>
          </cell>
          <cell r="D142">
            <v>2745564.26</v>
          </cell>
          <cell r="E142">
            <v>34316.230000000003</v>
          </cell>
          <cell r="F142">
            <v>33942.51</v>
          </cell>
          <cell r="G142">
            <v>373.72</v>
          </cell>
          <cell r="H142">
            <v>2745937.98</v>
          </cell>
        </row>
        <row r="143">
          <cell r="B143" t="str">
            <v>100-1615-10</v>
          </cell>
          <cell r="C143" t="str">
            <v>1970 Wtr Htr Controls - Customer Premises</v>
          </cell>
          <cell r="D143">
            <v>107034.76</v>
          </cell>
          <cell r="E143">
            <v>0</v>
          </cell>
          <cell r="F143">
            <v>0</v>
          </cell>
          <cell r="G143">
            <v>0</v>
          </cell>
          <cell r="H143">
            <v>107034.76</v>
          </cell>
        </row>
        <row r="144">
          <cell r="B144" t="str">
            <v>100-1620-10</v>
          </cell>
          <cell r="C144" t="str">
            <v>1975 Wtr Htr Controls - Utility</v>
          </cell>
          <cell r="D144">
            <v>49092.77</v>
          </cell>
          <cell r="E144">
            <v>0</v>
          </cell>
          <cell r="F144">
            <v>0</v>
          </cell>
          <cell r="G144">
            <v>0</v>
          </cell>
          <cell r="H144">
            <v>49092.77</v>
          </cell>
        </row>
        <row r="145">
          <cell r="B145" t="str">
            <v>100-1625-10</v>
          </cell>
          <cell r="C145" t="str">
            <v>1975 Scada/Load Management Systems</v>
          </cell>
          <cell r="D145">
            <v>2257777.4900000002</v>
          </cell>
          <cell r="E145">
            <v>0</v>
          </cell>
          <cell r="F145">
            <v>0</v>
          </cell>
          <cell r="G145">
            <v>0</v>
          </cell>
          <cell r="H145">
            <v>2257777.4900000002</v>
          </cell>
        </row>
        <row r="146">
          <cell r="B146" t="str">
            <v>100-1650-10</v>
          </cell>
          <cell r="C146" t="str">
            <v>1955 Fibre Optics Distribution</v>
          </cell>
          <cell r="D146">
            <v>96488.45</v>
          </cell>
          <cell r="E146">
            <v>0</v>
          </cell>
          <cell r="F146">
            <v>0</v>
          </cell>
          <cell r="G146">
            <v>0</v>
          </cell>
          <cell r="H146">
            <v>96488.45</v>
          </cell>
        </row>
        <row r="147">
          <cell r="B147" t="str">
            <v>100-1651-10</v>
          </cell>
          <cell r="C147" t="str">
            <v>1910 Leasehold Improvements-Disposal</v>
          </cell>
          <cell r="D147">
            <v>-32826.54</v>
          </cell>
          <cell r="E147">
            <v>0</v>
          </cell>
          <cell r="F147">
            <v>0</v>
          </cell>
          <cell r="G147">
            <v>0</v>
          </cell>
          <cell r="H147">
            <v>-32826.54</v>
          </cell>
        </row>
        <row r="148">
          <cell r="B148" t="str">
            <v>100-1655-10</v>
          </cell>
          <cell r="C148" t="str">
            <v>1930 Rolling &amp; Equip. - FA Disposal</v>
          </cell>
          <cell r="D148">
            <v>-2628948.7400000002</v>
          </cell>
          <cell r="E148">
            <v>0</v>
          </cell>
          <cell r="F148">
            <v>0</v>
          </cell>
          <cell r="G148">
            <v>0</v>
          </cell>
          <cell r="H148">
            <v>-2628948.7400000002</v>
          </cell>
        </row>
        <row r="149">
          <cell r="B149" t="str">
            <v>100-1656-10</v>
          </cell>
          <cell r="C149" t="str">
            <v>1860 Distribution Meters - FA Disposal</v>
          </cell>
          <cell r="D149">
            <v>-52451.24</v>
          </cell>
          <cell r="E149">
            <v>0</v>
          </cell>
          <cell r="F149">
            <v>0</v>
          </cell>
          <cell r="G149">
            <v>0</v>
          </cell>
          <cell r="H149">
            <v>-52451.24</v>
          </cell>
        </row>
        <row r="150">
          <cell r="B150" t="str">
            <v>100-1657-10</v>
          </cell>
          <cell r="C150" t="str">
            <v>1808 Buildings - FA Disposal</v>
          </cell>
          <cell r="D150">
            <v>-6887.53</v>
          </cell>
          <cell r="E150">
            <v>0</v>
          </cell>
          <cell r="F150">
            <v>0</v>
          </cell>
          <cell r="G150">
            <v>0</v>
          </cell>
          <cell r="H150">
            <v>-6887.53</v>
          </cell>
        </row>
        <row r="151">
          <cell r="B151" t="str">
            <v>100-1658-10</v>
          </cell>
          <cell r="C151" t="str">
            <v>1835 OH Distribution - Disposal</v>
          </cell>
          <cell r="D151">
            <v>-48000</v>
          </cell>
          <cell r="E151">
            <v>0</v>
          </cell>
          <cell r="F151">
            <v>0</v>
          </cell>
          <cell r="G151">
            <v>0</v>
          </cell>
          <cell r="H151">
            <v>-48000</v>
          </cell>
        </row>
        <row r="152">
          <cell r="B152" t="str">
            <v>100-1670-10</v>
          </cell>
          <cell r="C152" t="str">
            <v>1995 FA Contra Distribution Meters</v>
          </cell>
          <cell r="D152">
            <v>-397357.77</v>
          </cell>
          <cell r="E152">
            <v>7397.99</v>
          </cell>
          <cell r="F152">
            <v>52995.1</v>
          </cell>
          <cell r="G152">
            <v>-45597.11</v>
          </cell>
          <cell r="H152">
            <v>-442954.88</v>
          </cell>
        </row>
        <row r="153">
          <cell r="B153" t="str">
            <v>100-1671-10</v>
          </cell>
          <cell r="C153" t="str">
            <v>1995 FA Contra Poles, Towers, Fixtures</v>
          </cell>
          <cell r="D153">
            <v>-9629479.0199999996</v>
          </cell>
          <cell r="E153">
            <v>431635.42</v>
          </cell>
          <cell r="F153">
            <v>644783.68000000005</v>
          </cell>
          <cell r="G153">
            <v>-213148.26</v>
          </cell>
          <cell r="H153">
            <v>-9842627.2799999993</v>
          </cell>
        </row>
        <row r="154">
          <cell r="B154" t="str">
            <v>100-1672-10</v>
          </cell>
          <cell r="C154" t="str">
            <v>1995 FA Contra Distribution Transformers</v>
          </cell>
          <cell r="D154">
            <v>-14484689.07</v>
          </cell>
          <cell r="E154">
            <v>887046.58</v>
          </cell>
          <cell r="F154">
            <v>1604479.85</v>
          </cell>
          <cell r="G154">
            <v>-717433.27</v>
          </cell>
          <cell r="H154">
            <v>-15202122.34</v>
          </cell>
        </row>
        <row r="155">
          <cell r="B155" t="str">
            <v>100-1673-10</v>
          </cell>
          <cell r="C155" t="str">
            <v>1995 FA Contra Overhead Distribution</v>
          </cell>
          <cell r="D155">
            <v>-4589016.84</v>
          </cell>
          <cell r="E155">
            <v>241778.6</v>
          </cell>
          <cell r="F155">
            <v>399787.58</v>
          </cell>
          <cell r="G155">
            <v>-158008.98000000001</v>
          </cell>
          <cell r="H155">
            <v>-4747025.82</v>
          </cell>
        </row>
        <row r="156">
          <cell r="B156" t="str">
            <v>100-1674-10</v>
          </cell>
          <cell r="C156" t="str">
            <v>1995 FA Contra Underground Distribution</v>
          </cell>
          <cell r="D156">
            <v>-13929791.84</v>
          </cell>
          <cell r="E156">
            <v>935722.56</v>
          </cell>
          <cell r="F156">
            <v>2493875.9500000002</v>
          </cell>
          <cell r="G156">
            <v>-1558153.39</v>
          </cell>
          <cell r="H156">
            <v>-15487945.23</v>
          </cell>
        </row>
        <row r="157">
          <cell r="B157" t="str">
            <v>100-1675-10</v>
          </cell>
          <cell r="C157" t="str">
            <v>1995 FA Contra Tools</v>
          </cell>
          <cell r="D157">
            <v>-202201.33</v>
          </cell>
          <cell r="E157">
            <v>16281.39</v>
          </cell>
          <cell r="F157">
            <v>40351.06</v>
          </cell>
          <cell r="G157">
            <v>-24069.67</v>
          </cell>
          <cell r="H157">
            <v>-226271</v>
          </cell>
        </row>
        <row r="158">
          <cell r="B158" t="str">
            <v>100-1676-10</v>
          </cell>
          <cell r="C158" t="str">
            <v>1995 FA Contra Equipment MS</v>
          </cell>
          <cell r="D158">
            <v>-756639.39</v>
          </cell>
          <cell r="E158">
            <v>4097.99</v>
          </cell>
          <cell r="F158">
            <v>0</v>
          </cell>
          <cell r="G158">
            <v>4097.99</v>
          </cell>
          <cell r="H158">
            <v>-752541.4</v>
          </cell>
        </row>
        <row r="159">
          <cell r="B159" t="str">
            <v>100-1687-10</v>
          </cell>
          <cell r="C159" t="str">
            <v>2105 Accum Dep Leasehold Impr. - Disposal</v>
          </cell>
          <cell r="D159">
            <v>32826.54</v>
          </cell>
          <cell r="E159">
            <v>0</v>
          </cell>
          <cell r="F159">
            <v>0</v>
          </cell>
          <cell r="G159">
            <v>0</v>
          </cell>
          <cell r="H159">
            <v>32826.54</v>
          </cell>
        </row>
        <row r="160">
          <cell r="B160" t="str">
            <v>100-1697-10</v>
          </cell>
          <cell r="C160" t="str">
            <v>1845 Fixed Asset Disposals Clearing Account</v>
          </cell>
          <cell r="D160">
            <v>-8945070.3900000006</v>
          </cell>
          <cell r="E160">
            <v>0</v>
          </cell>
          <cell r="F160">
            <v>0</v>
          </cell>
          <cell r="G160">
            <v>0</v>
          </cell>
          <cell r="H160">
            <v>-8945070.3900000006</v>
          </cell>
        </row>
        <row r="161">
          <cell r="B161" t="str">
            <v>100-1698-10</v>
          </cell>
          <cell r="C161" t="str">
            <v>1995 FA Contra Clearing Account</v>
          </cell>
          <cell r="D161">
            <v>18033.03</v>
          </cell>
          <cell r="E161">
            <v>8022242.2000000002</v>
          </cell>
          <cell r="F161">
            <v>8303893.8700000001</v>
          </cell>
          <cell r="G161">
            <v>-281651.67</v>
          </cell>
          <cell r="H161">
            <v>-263618.63</v>
          </cell>
        </row>
        <row r="162">
          <cell r="B162" t="str">
            <v>100-1699-10</v>
          </cell>
          <cell r="C162" t="str">
            <v>1845 Fixed Asset Clearing Account</v>
          </cell>
          <cell r="D162">
            <v>-26786.68</v>
          </cell>
          <cell r="E162">
            <v>67398063.349999994</v>
          </cell>
          <cell r="F162">
            <v>66972398.509999998</v>
          </cell>
          <cell r="G162">
            <v>425664.84</v>
          </cell>
          <cell r="H162">
            <v>398878.15</v>
          </cell>
        </row>
        <row r="163">
          <cell r="B163" t="str">
            <v>100-1700-10</v>
          </cell>
          <cell r="C163" t="str">
            <v>2105 Accum Dep'n-Buildings-Brick</v>
          </cell>
          <cell r="D163">
            <v>-41341.89</v>
          </cell>
          <cell r="E163">
            <v>172257.86</v>
          </cell>
          <cell r="F163">
            <v>130915.97</v>
          </cell>
          <cell r="G163">
            <v>41341.89</v>
          </cell>
          <cell r="H163">
            <v>0</v>
          </cell>
        </row>
        <row r="164">
          <cell r="B164" t="str">
            <v>100-1702-10</v>
          </cell>
          <cell r="C164" t="str">
            <v>2105 Accum Dep'n - MS7 Bldgs &amp; Other Construction</v>
          </cell>
          <cell r="D164">
            <v>-23734.03</v>
          </cell>
          <cell r="E164">
            <v>0</v>
          </cell>
          <cell r="F164">
            <v>0</v>
          </cell>
          <cell r="G164">
            <v>0</v>
          </cell>
          <cell r="H164">
            <v>-23734.03</v>
          </cell>
        </row>
        <row r="165">
          <cell r="B165" t="str">
            <v>100-1703-10</v>
          </cell>
          <cell r="C165" t="str">
            <v>2105 Accum Dep'n - MS8 Bldg &amp; Other Construction</v>
          </cell>
          <cell r="D165">
            <v>-12347.06</v>
          </cell>
          <cell r="E165">
            <v>0</v>
          </cell>
          <cell r="F165">
            <v>0</v>
          </cell>
          <cell r="G165">
            <v>0</v>
          </cell>
          <cell r="H165">
            <v>-12347.06</v>
          </cell>
        </row>
        <row r="166">
          <cell r="B166" t="str">
            <v>100-1704-10</v>
          </cell>
          <cell r="C166" t="str">
            <v>2105 Accum Dep'n - MS10 Bldgs &amp; Other Construction</v>
          </cell>
          <cell r="D166">
            <v>-109442.94</v>
          </cell>
          <cell r="E166">
            <v>0</v>
          </cell>
          <cell r="F166">
            <v>0</v>
          </cell>
          <cell r="G166">
            <v>0</v>
          </cell>
          <cell r="H166">
            <v>-109442.94</v>
          </cell>
        </row>
        <row r="167">
          <cell r="B167" t="str">
            <v>100-1705-10</v>
          </cell>
          <cell r="C167" t="str">
            <v>2105 Accum Dep'n - MS11 Buildings &amp; Other Const</v>
          </cell>
          <cell r="D167">
            <v>-47769.13</v>
          </cell>
          <cell r="E167">
            <v>0</v>
          </cell>
          <cell r="F167">
            <v>0</v>
          </cell>
          <cell r="G167">
            <v>0</v>
          </cell>
          <cell r="H167">
            <v>-47769.13</v>
          </cell>
        </row>
        <row r="168">
          <cell r="B168" t="str">
            <v>100-1706-10</v>
          </cell>
          <cell r="C168" t="str">
            <v>2105 Accum Dep'n - MS12 Buildings &amp; Other Constr</v>
          </cell>
          <cell r="D168">
            <v>-71501.429999999993</v>
          </cell>
          <cell r="E168">
            <v>0</v>
          </cell>
          <cell r="F168">
            <v>0</v>
          </cell>
          <cell r="G168">
            <v>0</v>
          </cell>
          <cell r="H168">
            <v>-71501.429999999993</v>
          </cell>
        </row>
        <row r="169">
          <cell r="B169" t="str">
            <v>100-1707-10</v>
          </cell>
          <cell r="C169" t="str">
            <v>2105 Accum Dep'n - MS13 Buildings &amp; Other Constr</v>
          </cell>
          <cell r="D169">
            <v>-43386.06</v>
          </cell>
          <cell r="E169">
            <v>0</v>
          </cell>
          <cell r="F169">
            <v>0</v>
          </cell>
          <cell r="G169">
            <v>0</v>
          </cell>
          <cell r="H169">
            <v>-43386.06</v>
          </cell>
        </row>
        <row r="170">
          <cell r="B170" t="str">
            <v>100-1708-10</v>
          </cell>
          <cell r="C170" t="str">
            <v>2105 Accum Dep'n - MS14 Buildings &amp; Other Constr</v>
          </cell>
          <cell r="D170">
            <v>-20579.349999999999</v>
          </cell>
          <cell r="E170">
            <v>0</v>
          </cell>
          <cell r="F170">
            <v>0</v>
          </cell>
          <cell r="G170">
            <v>0</v>
          </cell>
          <cell r="H170">
            <v>-20579.349999999999</v>
          </cell>
        </row>
        <row r="171">
          <cell r="B171" t="str">
            <v>100-1709-10</v>
          </cell>
          <cell r="C171" t="str">
            <v>2105 Accum Dep'n - MS15 Buildings &amp; Other Constr</v>
          </cell>
          <cell r="D171">
            <v>-218973.19</v>
          </cell>
          <cell r="E171">
            <v>0</v>
          </cell>
          <cell r="F171">
            <v>0</v>
          </cell>
          <cell r="G171">
            <v>0</v>
          </cell>
          <cell r="H171">
            <v>-218973.19</v>
          </cell>
        </row>
        <row r="172">
          <cell r="B172" t="str">
            <v>100-1710-10</v>
          </cell>
          <cell r="C172" t="str">
            <v>2105 Accum Dep'n - MS2 Equipment</v>
          </cell>
          <cell r="D172">
            <v>-1279282.71</v>
          </cell>
          <cell r="E172">
            <v>15.9</v>
          </cell>
          <cell r="F172">
            <v>0</v>
          </cell>
          <cell r="G172">
            <v>15.9</v>
          </cell>
          <cell r="H172">
            <v>-1279266.81</v>
          </cell>
        </row>
        <row r="173">
          <cell r="B173" t="str">
            <v>100-1711-10</v>
          </cell>
          <cell r="C173" t="str">
            <v>2105 Accmu Dep'n - MS5 Equipment</v>
          </cell>
          <cell r="D173">
            <v>-1219736.98</v>
          </cell>
          <cell r="E173">
            <v>15.9</v>
          </cell>
          <cell r="F173">
            <v>0</v>
          </cell>
          <cell r="G173">
            <v>15.9</v>
          </cell>
          <cell r="H173">
            <v>-1219721.08</v>
          </cell>
        </row>
        <row r="174">
          <cell r="B174" t="str">
            <v>100-1712-10</v>
          </cell>
          <cell r="C174" t="str">
            <v>2105 Accmu Dep'n - MS7 Equipment</v>
          </cell>
          <cell r="D174">
            <v>-1113954.5900000001</v>
          </cell>
          <cell r="E174">
            <v>15.9</v>
          </cell>
          <cell r="F174">
            <v>0</v>
          </cell>
          <cell r="G174">
            <v>15.9</v>
          </cell>
          <cell r="H174">
            <v>-1113938.69</v>
          </cell>
        </row>
        <row r="175">
          <cell r="B175" t="str">
            <v>100-1713-10</v>
          </cell>
          <cell r="C175" t="str">
            <v>2105 Accmu Dep'n - MS10 Equipment</v>
          </cell>
          <cell r="D175">
            <v>-1193370.51</v>
          </cell>
          <cell r="E175">
            <v>15.9</v>
          </cell>
          <cell r="F175">
            <v>0</v>
          </cell>
          <cell r="G175">
            <v>15.9</v>
          </cell>
          <cell r="H175">
            <v>-1193354.6100000001</v>
          </cell>
        </row>
        <row r="176">
          <cell r="B176" t="str">
            <v>100-1714-10</v>
          </cell>
          <cell r="C176" t="str">
            <v>2105 Accmu Dep'n - MS11 Equipment</v>
          </cell>
          <cell r="D176">
            <v>-1347277.04</v>
          </cell>
          <cell r="E176">
            <v>15.9</v>
          </cell>
          <cell r="F176">
            <v>0</v>
          </cell>
          <cell r="G176">
            <v>15.9</v>
          </cell>
          <cell r="H176">
            <v>-1347261.14</v>
          </cell>
        </row>
        <row r="177">
          <cell r="B177" t="str">
            <v>100-1715-10</v>
          </cell>
          <cell r="C177" t="str">
            <v>2105 Accum Dep'n-Subtransmission Feeders</v>
          </cell>
          <cell r="D177">
            <v>-501541.63</v>
          </cell>
          <cell r="E177">
            <v>0</v>
          </cell>
          <cell r="F177">
            <v>0</v>
          </cell>
          <cell r="G177">
            <v>0</v>
          </cell>
          <cell r="H177">
            <v>-501541.63</v>
          </cell>
        </row>
        <row r="178">
          <cell r="B178" t="str">
            <v>100-1716-10</v>
          </cell>
          <cell r="C178" t="str">
            <v>2105 Accmu Dep'n - MS13 Equipment</v>
          </cell>
          <cell r="D178">
            <v>-510725.19</v>
          </cell>
          <cell r="E178">
            <v>15.9</v>
          </cell>
          <cell r="F178">
            <v>0</v>
          </cell>
          <cell r="G178">
            <v>15.9</v>
          </cell>
          <cell r="H178">
            <v>-510709.29</v>
          </cell>
        </row>
        <row r="179">
          <cell r="B179" t="str">
            <v>100-1717-10</v>
          </cell>
          <cell r="C179" t="str">
            <v>2105 Accmu Dep'n - MS14 Equipment</v>
          </cell>
          <cell r="D179">
            <v>-1189328.28</v>
          </cell>
          <cell r="E179">
            <v>15.9</v>
          </cell>
          <cell r="F179">
            <v>0</v>
          </cell>
          <cell r="G179">
            <v>15.9</v>
          </cell>
          <cell r="H179">
            <v>-1189312.3799999999</v>
          </cell>
        </row>
        <row r="180">
          <cell r="B180" t="str">
            <v>100-1718-10</v>
          </cell>
          <cell r="C180" t="str">
            <v>2105 Accmu Dep'n - MS15 Equipment</v>
          </cell>
          <cell r="D180">
            <v>-1088505.4099999999</v>
          </cell>
          <cell r="E180">
            <v>15.9</v>
          </cell>
          <cell r="F180">
            <v>0</v>
          </cell>
          <cell r="G180">
            <v>15.9</v>
          </cell>
          <cell r="H180">
            <v>-1088489.51</v>
          </cell>
        </row>
        <row r="181">
          <cell r="B181" t="str">
            <v>100-1719-10</v>
          </cell>
          <cell r="C181" t="str">
            <v>2105 Accmu Dep'n - MS9 Equipment</v>
          </cell>
          <cell r="D181">
            <v>-342549.13</v>
          </cell>
          <cell r="E181">
            <v>149125.01999999999</v>
          </cell>
          <cell r="F181">
            <v>113335.01</v>
          </cell>
          <cell r="G181">
            <v>35790.01</v>
          </cell>
          <cell r="H181">
            <v>-306759.12</v>
          </cell>
        </row>
        <row r="182">
          <cell r="B182" t="str">
            <v>100-1720-10</v>
          </cell>
          <cell r="C182" t="str">
            <v>2105 Accum Dep'n-Overhead Distribution</v>
          </cell>
          <cell r="D182">
            <v>-9031035.2699999996</v>
          </cell>
          <cell r="E182">
            <v>15873.66</v>
          </cell>
          <cell r="F182">
            <v>9354.2000000000007</v>
          </cell>
          <cell r="G182">
            <v>6519.46</v>
          </cell>
          <cell r="H182">
            <v>-9024515.8100000005</v>
          </cell>
        </row>
        <row r="183">
          <cell r="B183" t="str">
            <v>100-1721-10</v>
          </cell>
          <cell r="C183" t="str">
            <v>2105 Acc Dep'n-Poles, Towers, Fixtures</v>
          </cell>
          <cell r="D183">
            <v>-16592904.83</v>
          </cell>
          <cell r="E183">
            <v>28781.7</v>
          </cell>
          <cell r="F183">
            <v>14020.79</v>
          </cell>
          <cell r="G183">
            <v>14760.91</v>
          </cell>
          <cell r="H183">
            <v>-16578143.92</v>
          </cell>
        </row>
        <row r="184">
          <cell r="B184" t="str">
            <v>100-1725-10</v>
          </cell>
          <cell r="C184" t="str">
            <v>2105 Accum Dep'n-Underground Dist'n</v>
          </cell>
          <cell r="D184">
            <v>-21859403.399999999</v>
          </cell>
          <cell r="E184">
            <v>86392.13</v>
          </cell>
          <cell r="F184">
            <v>64800.17</v>
          </cell>
          <cell r="G184">
            <v>21591.96</v>
          </cell>
          <cell r="H184">
            <v>-21837811.440000001</v>
          </cell>
        </row>
        <row r="185">
          <cell r="B185" t="str">
            <v>100-1730-10</v>
          </cell>
          <cell r="C185" t="str">
            <v>2105 Accum Dep'n-Dist'n Transformers</v>
          </cell>
          <cell r="D185">
            <v>-33661138.960000001</v>
          </cell>
          <cell r="E185">
            <v>47640.05</v>
          </cell>
          <cell r="F185">
            <v>31910.15</v>
          </cell>
          <cell r="G185">
            <v>15729.9</v>
          </cell>
          <cell r="H185">
            <v>-33645409.060000002</v>
          </cell>
        </row>
        <row r="186">
          <cell r="B186" t="str">
            <v>100-1735-10</v>
          </cell>
          <cell r="C186" t="str">
            <v>2105 Accum Dep'n-Distribution Meters</v>
          </cell>
          <cell r="D186">
            <v>-12708086.41</v>
          </cell>
          <cell r="E186">
            <v>889.13</v>
          </cell>
          <cell r="F186">
            <v>980.76</v>
          </cell>
          <cell r="G186">
            <v>-91.63</v>
          </cell>
          <cell r="H186">
            <v>-12708178.039999999</v>
          </cell>
        </row>
        <row r="187">
          <cell r="B187" t="str">
            <v>100-1736-10</v>
          </cell>
          <cell r="C187" t="str">
            <v>2105 Accum Ammortization-contra</v>
          </cell>
          <cell r="D187">
            <v>-534475.09</v>
          </cell>
          <cell r="E187">
            <v>0</v>
          </cell>
          <cell r="F187">
            <v>0</v>
          </cell>
          <cell r="G187">
            <v>0</v>
          </cell>
          <cell r="H187">
            <v>-534475.09</v>
          </cell>
        </row>
        <row r="188">
          <cell r="B188" t="str">
            <v>100-1740-10</v>
          </cell>
          <cell r="C188" t="str">
            <v>2105 Accum Dep'n-Gen. Office Equipment</v>
          </cell>
          <cell r="D188">
            <v>-713462.27</v>
          </cell>
          <cell r="E188">
            <v>0</v>
          </cell>
          <cell r="F188">
            <v>0</v>
          </cell>
          <cell r="G188">
            <v>0</v>
          </cell>
          <cell r="H188">
            <v>-713462.27</v>
          </cell>
        </row>
        <row r="189">
          <cell r="B189" t="str">
            <v>100-1741-10</v>
          </cell>
          <cell r="C189" t="str">
            <v>2105 Accum Dep'n Telephone System</v>
          </cell>
          <cell r="D189">
            <v>-308061.61</v>
          </cell>
          <cell r="E189">
            <v>0</v>
          </cell>
          <cell r="F189">
            <v>0</v>
          </cell>
          <cell r="G189">
            <v>0</v>
          </cell>
          <cell r="H189">
            <v>-308061.61</v>
          </cell>
        </row>
        <row r="190">
          <cell r="B190" t="str">
            <v>100-1742-10</v>
          </cell>
          <cell r="C190" t="str">
            <v>2105 Accmu Dep'n Misc Equipment</v>
          </cell>
          <cell r="D190">
            <v>-684574.97</v>
          </cell>
          <cell r="E190">
            <v>0</v>
          </cell>
          <cell r="F190">
            <v>4661100</v>
          </cell>
          <cell r="G190">
            <v>-4661100</v>
          </cell>
          <cell r="H190">
            <v>-5345674.97</v>
          </cell>
        </row>
        <row r="191">
          <cell r="B191" t="str">
            <v>100-1744-10</v>
          </cell>
          <cell r="C191" t="str">
            <v>2105 Accum Dep'n-Computer Software</v>
          </cell>
          <cell r="D191">
            <v>-1930276.32</v>
          </cell>
          <cell r="E191">
            <v>0</v>
          </cell>
          <cell r="F191">
            <v>0</v>
          </cell>
          <cell r="G191">
            <v>0</v>
          </cell>
          <cell r="H191">
            <v>-1930276.32</v>
          </cell>
        </row>
        <row r="192">
          <cell r="B192" t="str">
            <v>100-1745-10</v>
          </cell>
          <cell r="C192" t="str">
            <v>2105 Accum Dep'n-Computer Hardware Equip</v>
          </cell>
          <cell r="D192">
            <v>-2731713.89</v>
          </cell>
          <cell r="E192">
            <v>0</v>
          </cell>
          <cell r="F192">
            <v>0</v>
          </cell>
          <cell r="G192">
            <v>0</v>
          </cell>
          <cell r="H192">
            <v>-2731713.89</v>
          </cell>
        </row>
        <row r="193">
          <cell r="B193" t="str">
            <v>100-1746-10</v>
          </cell>
          <cell r="C193" t="str">
            <v>2105 Accum Dep'n - Meter reading equipt</v>
          </cell>
          <cell r="D193">
            <v>-557646.85</v>
          </cell>
          <cell r="E193">
            <v>5229.08</v>
          </cell>
          <cell r="F193">
            <v>1622.52</v>
          </cell>
          <cell r="G193">
            <v>3606.56</v>
          </cell>
          <cell r="H193">
            <v>-554040.29</v>
          </cell>
        </row>
        <row r="194">
          <cell r="B194" t="str">
            <v>100-1747-10</v>
          </cell>
          <cell r="C194" t="str">
            <v>2105 Accum Dep'n CAD AM/FM System</v>
          </cell>
          <cell r="D194">
            <v>-293583.09999999998</v>
          </cell>
          <cell r="E194">
            <v>0</v>
          </cell>
          <cell r="F194">
            <v>0</v>
          </cell>
          <cell r="G194">
            <v>0</v>
          </cell>
          <cell r="H194">
            <v>-293583.09999999998</v>
          </cell>
        </row>
        <row r="195">
          <cell r="B195" t="str">
            <v>100-1750-10</v>
          </cell>
          <cell r="C195" t="str">
            <v>2105 Accum Dep'n-Stores Warehouse Equip</v>
          </cell>
          <cell r="D195">
            <v>-24515.95</v>
          </cell>
          <cell r="E195">
            <v>0</v>
          </cell>
          <cell r="F195">
            <v>0</v>
          </cell>
          <cell r="G195">
            <v>0</v>
          </cell>
          <cell r="H195">
            <v>-24515.95</v>
          </cell>
        </row>
        <row r="196">
          <cell r="B196" t="str">
            <v>100-1755-10</v>
          </cell>
          <cell r="C196" t="str">
            <v>2105 Accum Dep'n-Rolling Stock &amp; Equip</v>
          </cell>
          <cell r="D196">
            <v>-5642447.5300000003</v>
          </cell>
          <cell r="E196">
            <v>162364.38</v>
          </cell>
          <cell r="F196">
            <v>0</v>
          </cell>
          <cell r="G196">
            <v>162364.38</v>
          </cell>
          <cell r="H196">
            <v>-5480083.1500000004</v>
          </cell>
        </row>
        <row r="197">
          <cell r="B197" t="str">
            <v>100-1760-10</v>
          </cell>
          <cell r="C197" t="str">
            <v>2105 Accum Dep'n-Misc. Equipment-Tools</v>
          </cell>
          <cell r="D197">
            <v>-2438754.14</v>
          </cell>
          <cell r="E197">
            <v>13046.03</v>
          </cell>
          <cell r="F197">
            <v>13982.22</v>
          </cell>
          <cell r="G197">
            <v>-936.19</v>
          </cell>
          <cell r="H197">
            <v>-2439690.33</v>
          </cell>
        </row>
        <row r="198">
          <cell r="B198" t="str">
            <v>100-1765-10</v>
          </cell>
          <cell r="C198" t="str">
            <v>2105 Accum Dep'n-Water Heater Controls</v>
          </cell>
          <cell r="D198">
            <v>-107034.72</v>
          </cell>
          <cell r="E198">
            <v>0</v>
          </cell>
          <cell r="F198">
            <v>0</v>
          </cell>
          <cell r="G198">
            <v>0</v>
          </cell>
          <cell r="H198">
            <v>-107034.72</v>
          </cell>
        </row>
        <row r="199">
          <cell r="B199" t="str">
            <v>100-1770-10</v>
          </cell>
          <cell r="C199" t="str">
            <v>2105 Accum Dep'n-Load Mgmt. Controls</v>
          </cell>
          <cell r="D199">
            <v>-1111546.29</v>
          </cell>
          <cell r="E199">
            <v>0</v>
          </cell>
          <cell r="F199">
            <v>0</v>
          </cell>
          <cell r="G199">
            <v>0</v>
          </cell>
          <cell r="H199">
            <v>-1111546.29</v>
          </cell>
        </row>
        <row r="200">
          <cell r="B200" t="str">
            <v>100-1771-10</v>
          </cell>
          <cell r="C200" t="str">
            <v>2105 Accum Dep'n Water Heater Controls</v>
          </cell>
          <cell r="D200">
            <v>-49092.77</v>
          </cell>
          <cell r="E200">
            <v>0</v>
          </cell>
          <cell r="F200">
            <v>0</v>
          </cell>
          <cell r="G200">
            <v>0</v>
          </cell>
          <cell r="H200">
            <v>-49092.77</v>
          </cell>
        </row>
        <row r="201">
          <cell r="B201" t="str">
            <v>100-1775-10</v>
          </cell>
          <cell r="C201" t="str">
            <v>2105 Amortization-Leasehold Improvements</v>
          </cell>
          <cell r="D201">
            <v>-976487.54</v>
          </cell>
          <cell r="E201">
            <v>0</v>
          </cell>
          <cell r="F201">
            <v>0</v>
          </cell>
          <cell r="G201">
            <v>0</v>
          </cell>
          <cell r="H201">
            <v>-976487.54</v>
          </cell>
        </row>
        <row r="202">
          <cell r="B202" t="str">
            <v>100-1780-10</v>
          </cell>
          <cell r="C202" t="str">
            <v>2105 Accum Dep'n-Fibre Optics</v>
          </cell>
          <cell r="D202">
            <v>-96488.44</v>
          </cell>
          <cell r="E202">
            <v>0</v>
          </cell>
          <cell r="F202">
            <v>0</v>
          </cell>
          <cell r="G202">
            <v>0</v>
          </cell>
          <cell r="H202">
            <v>-96488.44</v>
          </cell>
        </row>
        <row r="203">
          <cell r="B203" t="str">
            <v>100-1785-10</v>
          </cell>
          <cell r="C203" t="str">
            <v>2105 Accum Dep Rolling &amp; Equip - Disposal</v>
          </cell>
          <cell r="D203">
            <v>2628948.7400000002</v>
          </cell>
          <cell r="E203">
            <v>0</v>
          </cell>
          <cell r="F203">
            <v>0</v>
          </cell>
          <cell r="G203">
            <v>0</v>
          </cell>
          <cell r="H203">
            <v>2628948.7400000002</v>
          </cell>
        </row>
        <row r="204">
          <cell r="B204" t="str">
            <v>100-1786-10</v>
          </cell>
          <cell r="C204" t="str">
            <v>2105 Accum Distribution Meter - Disposal</v>
          </cell>
          <cell r="D204">
            <v>4595146.5</v>
          </cell>
          <cell r="E204">
            <v>0</v>
          </cell>
          <cell r="F204">
            <v>0</v>
          </cell>
          <cell r="G204">
            <v>0</v>
          </cell>
          <cell r="H204">
            <v>4595146.5</v>
          </cell>
        </row>
        <row r="205">
          <cell r="B205" t="str">
            <v>100-1787-10</v>
          </cell>
          <cell r="C205" t="str">
            <v>2105 Accum Dep Building - Disposal</v>
          </cell>
          <cell r="D205">
            <v>6887.53</v>
          </cell>
          <cell r="E205">
            <v>0</v>
          </cell>
          <cell r="F205">
            <v>0</v>
          </cell>
          <cell r="G205">
            <v>0</v>
          </cell>
          <cell r="H205">
            <v>6887.53</v>
          </cell>
        </row>
        <row r="206">
          <cell r="B206" t="str">
            <v>100-1788-10</v>
          </cell>
          <cell r="C206" t="str">
            <v>2105 Accum Depr OH Distribution - Disposal</v>
          </cell>
          <cell r="D206">
            <v>48000</v>
          </cell>
          <cell r="E206">
            <v>0</v>
          </cell>
          <cell r="F206">
            <v>0</v>
          </cell>
          <cell r="G206">
            <v>0</v>
          </cell>
          <cell r="H206">
            <v>48000</v>
          </cell>
        </row>
        <row r="207">
          <cell r="B207" t="str">
            <v>100-1789-10</v>
          </cell>
          <cell r="C207" t="str">
            <v>2105 Accum Depr Disposals Clearing Account</v>
          </cell>
          <cell r="D207">
            <v>7488617.0599999996</v>
          </cell>
          <cell r="E207">
            <v>0</v>
          </cell>
          <cell r="F207">
            <v>0</v>
          </cell>
          <cell r="G207">
            <v>0</v>
          </cell>
          <cell r="H207">
            <v>7488617.0599999996</v>
          </cell>
        </row>
        <row r="208">
          <cell r="B208" t="str">
            <v>100-1790-10</v>
          </cell>
          <cell r="C208" t="str">
            <v>2105 ContraAcc Dep Distrib Meters</v>
          </cell>
          <cell r="D208">
            <v>136427.92000000001</v>
          </cell>
          <cell r="E208">
            <v>2590.6799999999998</v>
          </cell>
          <cell r="F208">
            <v>2499.0500000000002</v>
          </cell>
          <cell r="G208">
            <v>91.63</v>
          </cell>
          <cell r="H208">
            <v>136519.54999999999</v>
          </cell>
        </row>
        <row r="209">
          <cell r="B209" t="str">
            <v>100-1791-10</v>
          </cell>
          <cell r="C209" t="str">
            <v>2105 ContraAcc Dep Poles, Towers, Fixtures</v>
          </cell>
          <cell r="D209">
            <v>2445294.3199999998</v>
          </cell>
          <cell r="E209">
            <v>12898.85</v>
          </cell>
          <cell r="F209">
            <v>29418.11</v>
          </cell>
          <cell r="G209">
            <v>-16519.259999999998</v>
          </cell>
          <cell r="H209">
            <v>2428775.06</v>
          </cell>
        </row>
        <row r="210">
          <cell r="B210" t="str">
            <v>100-1792-10</v>
          </cell>
          <cell r="C210" t="str">
            <v>2105 ContraAcc Dep Distribution Transformers</v>
          </cell>
          <cell r="D210">
            <v>4357005.8099999996</v>
          </cell>
          <cell r="E210">
            <v>28534.46</v>
          </cell>
          <cell r="F210">
            <v>52900.29</v>
          </cell>
          <cell r="G210">
            <v>-24365.83</v>
          </cell>
          <cell r="H210">
            <v>4332639.9800000004</v>
          </cell>
        </row>
        <row r="211">
          <cell r="B211" t="str">
            <v>100-1793-10</v>
          </cell>
          <cell r="C211" t="str">
            <v>2105 ContraAcc Dep Overhead Distribution</v>
          </cell>
          <cell r="D211">
            <v>1313033.67</v>
          </cell>
          <cell r="E211">
            <v>7136.95</v>
          </cell>
          <cell r="F211">
            <v>10588.01</v>
          </cell>
          <cell r="G211">
            <v>-3451.06</v>
          </cell>
          <cell r="H211">
            <v>1309582.6100000001</v>
          </cell>
        </row>
        <row r="212">
          <cell r="B212" t="str">
            <v>100-1794-10</v>
          </cell>
          <cell r="C212" t="str">
            <v>2105 ContraAcc Dep Underground Distribution</v>
          </cell>
          <cell r="D212">
            <v>4335121.01</v>
          </cell>
          <cell r="E212">
            <v>54931.94</v>
          </cell>
          <cell r="F212">
            <v>73454.98</v>
          </cell>
          <cell r="G212">
            <v>-18523.04</v>
          </cell>
          <cell r="H212">
            <v>4316597.97</v>
          </cell>
        </row>
        <row r="213">
          <cell r="B213" t="str">
            <v>100-1795-10</v>
          </cell>
          <cell r="C213" t="str">
            <v>2105 ContraAcc Dep Tools</v>
          </cell>
          <cell r="D213">
            <v>168579.11</v>
          </cell>
          <cell r="E213">
            <v>6487.17</v>
          </cell>
          <cell r="F213">
            <v>6248.33</v>
          </cell>
          <cell r="G213">
            <v>238.84</v>
          </cell>
          <cell r="H213">
            <v>168817.95</v>
          </cell>
        </row>
        <row r="214">
          <cell r="B214" t="str">
            <v>100-1796-10</v>
          </cell>
          <cell r="C214" t="str">
            <v>2105 ContraAcc Dep Equipment</v>
          </cell>
          <cell r="D214">
            <v>320130.11</v>
          </cell>
          <cell r="E214">
            <v>0</v>
          </cell>
          <cell r="F214">
            <v>1463.58</v>
          </cell>
          <cell r="G214">
            <v>-1463.58</v>
          </cell>
          <cell r="H214">
            <v>318666.53000000003</v>
          </cell>
        </row>
        <row r="215">
          <cell r="B215" t="str">
            <v>100-2000-10</v>
          </cell>
          <cell r="C215" t="str">
            <v>2205 Accounts Payable-Trade</v>
          </cell>
          <cell r="D215">
            <v>-978839.73</v>
          </cell>
          <cell r="E215">
            <v>32646895.949999999</v>
          </cell>
          <cell r="F215">
            <v>32604085.399999999</v>
          </cell>
          <cell r="G215">
            <v>42810.55</v>
          </cell>
          <cell r="H215">
            <v>-936029.18</v>
          </cell>
        </row>
        <row r="216">
          <cell r="B216" t="str">
            <v>100-2001-10</v>
          </cell>
          <cell r="C216" t="str">
            <v>2205 Accounts Payable - Refunds</v>
          </cell>
          <cell r="D216">
            <v>-9065261.0999999996</v>
          </cell>
          <cell r="E216">
            <v>4839091.5599999996</v>
          </cell>
          <cell r="F216">
            <v>4837170.62</v>
          </cell>
          <cell r="G216">
            <v>1920.94</v>
          </cell>
          <cell r="H216">
            <v>-9063340.1600000001</v>
          </cell>
        </row>
        <row r="217">
          <cell r="B217" t="str">
            <v>100-2005-10</v>
          </cell>
          <cell r="C217" t="str">
            <v>2205 Accounts Payable-US</v>
          </cell>
          <cell r="D217">
            <v>-28975.62</v>
          </cell>
          <cell r="E217">
            <v>383710.74</v>
          </cell>
          <cell r="F217">
            <v>348676.88</v>
          </cell>
          <cell r="G217">
            <v>35033.86</v>
          </cell>
          <cell r="H217">
            <v>6058.24</v>
          </cell>
        </row>
        <row r="218">
          <cell r="B218" t="str">
            <v>100-2010-10</v>
          </cell>
          <cell r="C218" t="str">
            <v>2205 Accounts Payable-Bulk Power</v>
          </cell>
          <cell r="D218">
            <v>-10041946.91</v>
          </cell>
          <cell r="E218">
            <v>371593563.22000003</v>
          </cell>
          <cell r="F218">
            <v>358700750.04000002</v>
          </cell>
          <cell r="G218">
            <v>12892813.18</v>
          </cell>
          <cell r="H218">
            <v>2850866.27</v>
          </cell>
        </row>
        <row r="219">
          <cell r="B219" t="str">
            <v>100-2020-10</v>
          </cell>
          <cell r="C219" t="str">
            <v>2205 Accounts Payable-Contract Holdback</v>
          </cell>
          <cell r="D219">
            <v>-426272.21</v>
          </cell>
          <cell r="E219">
            <v>790756.41</v>
          </cell>
          <cell r="F219">
            <v>271386.78000000003</v>
          </cell>
          <cell r="G219">
            <v>519369.63</v>
          </cell>
          <cell r="H219">
            <v>93097.42</v>
          </cell>
        </row>
        <row r="220">
          <cell r="B220" t="str">
            <v>100-2029-10</v>
          </cell>
          <cell r="C220" t="str">
            <v>2205 Accounts Payable - PST Accrual</v>
          </cell>
          <cell r="D220">
            <v>0</v>
          </cell>
          <cell r="E220">
            <v>65.5</v>
          </cell>
          <cell r="F220">
            <v>0</v>
          </cell>
          <cell r="G220">
            <v>65.5</v>
          </cell>
          <cell r="H220">
            <v>65.5</v>
          </cell>
        </row>
        <row r="221">
          <cell r="B221" t="str">
            <v>100-2030-10</v>
          </cell>
          <cell r="C221" t="str">
            <v>2205 Accounts Payable - Inventory</v>
          </cell>
          <cell r="D221">
            <v>-307915.88</v>
          </cell>
          <cell r="E221">
            <v>3693843.67</v>
          </cell>
          <cell r="F221">
            <v>3493770.47</v>
          </cell>
          <cell r="G221">
            <v>200073.2</v>
          </cell>
          <cell r="H221">
            <v>-107842.68</v>
          </cell>
        </row>
        <row r="222">
          <cell r="B222" t="str">
            <v>100-2031-10</v>
          </cell>
          <cell r="C222" t="str">
            <v>2205 A/P Retailers</v>
          </cell>
          <cell r="D222">
            <v>1.02</v>
          </cell>
          <cell r="E222">
            <v>0</v>
          </cell>
          <cell r="F222">
            <v>0</v>
          </cell>
          <cell r="G222">
            <v>0</v>
          </cell>
          <cell r="H222">
            <v>1.02</v>
          </cell>
        </row>
        <row r="223">
          <cell r="B223" t="str">
            <v>100-2036-10</v>
          </cell>
          <cell r="C223" t="str">
            <v>2205 Ontario Price Credit</v>
          </cell>
          <cell r="D223">
            <v>175.56</v>
          </cell>
          <cell r="E223">
            <v>0</v>
          </cell>
          <cell r="F223">
            <v>0</v>
          </cell>
          <cell r="G223">
            <v>0</v>
          </cell>
          <cell r="H223">
            <v>175.56</v>
          </cell>
        </row>
        <row r="224">
          <cell r="B224" t="str">
            <v>100-2040-10</v>
          </cell>
          <cell r="C224" t="str">
            <v>2290 Accounts Payable - GST</v>
          </cell>
          <cell r="D224">
            <v>0</v>
          </cell>
          <cell r="E224">
            <v>2471.92</v>
          </cell>
          <cell r="F224">
            <v>2471.92</v>
          </cell>
          <cell r="G224">
            <v>0</v>
          </cell>
          <cell r="H224">
            <v>0</v>
          </cell>
        </row>
        <row r="225">
          <cell r="B225" t="str">
            <v>100-2043-10</v>
          </cell>
          <cell r="C225" t="str">
            <v>2290 HST Liability</v>
          </cell>
          <cell r="D225">
            <v>-1633891.34</v>
          </cell>
          <cell r="E225">
            <v>16343891.310000001</v>
          </cell>
          <cell r="F225">
            <v>16635479.890000001</v>
          </cell>
          <cell r="G225">
            <v>-291588.58</v>
          </cell>
          <cell r="H225">
            <v>-1925479.92</v>
          </cell>
        </row>
        <row r="226">
          <cell r="B226" t="str">
            <v>100-2044-10</v>
          </cell>
          <cell r="C226" t="str">
            <v>2290 HST Liability - Retailer</v>
          </cell>
          <cell r="D226">
            <v>-21906.77</v>
          </cell>
          <cell r="E226">
            <v>182551.14</v>
          </cell>
          <cell r="F226">
            <v>171367.83</v>
          </cell>
          <cell r="G226">
            <v>11183.31</v>
          </cell>
          <cell r="H226">
            <v>-10723.46</v>
          </cell>
        </row>
        <row r="227">
          <cell r="B227" t="str">
            <v>100-2045-10</v>
          </cell>
          <cell r="C227" t="str">
            <v>2250 Debt Retirement Charge Payable</v>
          </cell>
          <cell r="D227">
            <v>-23408.16</v>
          </cell>
          <cell r="E227">
            <v>179.19</v>
          </cell>
          <cell r="F227">
            <v>134.71</v>
          </cell>
          <cell r="G227">
            <v>44.48</v>
          </cell>
          <cell r="H227">
            <v>-23363.68</v>
          </cell>
        </row>
        <row r="228">
          <cell r="B228" t="str">
            <v>100-2050-10</v>
          </cell>
          <cell r="C228" t="str">
            <v>2220 Accrued Liability</v>
          </cell>
          <cell r="D228">
            <v>-3753181.5</v>
          </cell>
          <cell r="E228">
            <v>38848267.240000002</v>
          </cell>
          <cell r="F228">
            <v>41157418.189999998</v>
          </cell>
          <cell r="G228">
            <v>-2309150.9500000002</v>
          </cell>
          <cell r="H228">
            <v>-6062332.4500000002</v>
          </cell>
        </row>
        <row r="229">
          <cell r="B229" t="str">
            <v>100-2053-10</v>
          </cell>
          <cell r="C229" t="str">
            <v>2220 Accrued  - Property Taxes</v>
          </cell>
          <cell r="D229">
            <v>-21680.99</v>
          </cell>
          <cell r="E229">
            <v>147194.06</v>
          </cell>
          <cell r="F229">
            <v>113050</v>
          </cell>
          <cell r="G229">
            <v>34144.06</v>
          </cell>
          <cell r="H229">
            <v>12463.07</v>
          </cell>
        </row>
        <row r="230">
          <cell r="B230" t="str">
            <v>100-2056-10</v>
          </cell>
          <cell r="C230" t="str">
            <v>2220 Accrued Audit Fees</v>
          </cell>
          <cell r="D230">
            <v>-75633</v>
          </cell>
          <cell r="E230">
            <v>118005</v>
          </cell>
          <cell r="F230">
            <v>147240</v>
          </cell>
          <cell r="G230">
            <v>-29235</v>
          </cell>
          <cell r="H230">
            <v>-104868</v>
          </cell>
        </row>
        <row r="231">
          <cell r="B231" t="str">
            <v>100-2070-10</v>
          </cell>
          <cell r="C231" t="str">
            <v>2220 Suspense</v>
          </cell>
          <cell r="D231">
            <v>-60096.22</v>
          </cell>
          <cell r="E231">
            <v>9342558.9000000004</v>
          </cell>
          <cell r="F231">
            <v>9286912.8399999999</v>
          </cell>
          <cell r="G231">
            <v>55646.06</v>
          </cell>
          <cell r="H231">
            <v>-4450.16</v>
          </cell>
        </row>
        <row r="232">
          <cell r="B232" t="str">
            <v>100-2071-10</v>
          </cell>
          <cell r="C232" t="str">
            <v>2205 Refund Payment Offset</v>
          </cell>
          <cell r="D232">
            <v>9099687.8699999992</v>
          </cell>
          <cell r="E232">
            <v>0</v>
          </cell>
          <cell r="F232">
            <v>0</v>
          </cell>
          <cell r="G232">
            <v>0</v>
          </cell>
          <cell r="H232">
            <v>9099687.8699999992</v>
          </cell>
        </row>
        <row r="233">
          <cell r="B233" t="str">
            <v>100-2072-10</v>
          </cell>
          <cell r="C233" t="str">
            <v>2220 Net-Metering Customer Credits</v>
          </cell>
          <cell r="D233">
            <v>-841.96</v>
          </cell>
          <cell r="E233">
            <v>729.41</v>
          </cell>
          <cell r="F233">
            <v>570.89</v>
          </cell>
          <cell r="G233">
            <v>158.52000000000001</v>
          </cell>
          <cell r="H233">
            <v>-683.44</v>
          </cell>
        </row>
        <row r="234">
          <cell r="B234" t="str">
            <v>100-2090-10</v>
          </cell>
          <cell r="C234" t="str">
            <v>2220 Accrued Labour</v>
          </cell>
          <cell r="D234">
            <v>-463798.8</v>
          </cell>
          <cell r="E234">
            <v>2074517.3</v>
          </cell>
          <cell r="F234">
            <v>1949165.1</v>
          </cell>
          <cell r="G234">
            <v>125352.2</v>
          </cell>
          <cell r="H234">
            <v>-338446.6</v>
          </cell>
        </row>
        <row r="235">
          <cell r="B235" t="str">
            <v>100-2100-10</v>
          </cell>
          <cell r="C235" t="str">
            <v>2220 Banked Overtime</v>
          </cell>
          <cell r="D235">
            <v>-12076.74</v>
          </cell>
          <cell r="E235">
            <v>57537.13</v>
          </cell>
          <cell r="F235">
            <v>58681.22</v>
          </cell>
          <cell r="G235">
            <v>-1144.0899999999999</v>
          </cell>
          <cell r="H235">
            <v>-13220.83</v>
          </cell>
        </row>
        <row r="236">
          <cell r="B236" t="str">
            <v>100-2103-10</v>
          </cell>
          <cell r="C236" t="str">
            <v>2225 TD Line of Credit</v>
          </cell>
          <cell r="D236">
            <v>0</v>
          </cell>
          <cell r="E236">
            <v>29016760.280000001</v>
          </cell>
          <cell r="F236">
            <v>29016760.280000001</v>
          </cell>
          <cell r="G236">
            <v>0</v>
          </cell>
          <cell r="H236">
            <v>0</v>
          </cell>
        </row>
        <row r="237">
          <cell r="B237" t="str">
            <v>100-2107-10</v>
          </cell>
          <cell r="C237" t="str">
            <v>2220 Ctc. Payable</v>
          </cell>
          <cell r="D237">
            <v>71.44</v>
          </cell>
          <cell r="E237">
            <v>0</v>
          </cell>
          <cell r="F237">
            <v>0</v>
          </cell>
          <cell r="G237">
            <v>0</v>
          </cell>
          <cell r="H237">
            <v>71.44</v>
          </cell>
        </row>
        <row r="238">
          <cell r="B238" t="str">
            <v>100-2111-10</v>
          </cell>
          <cell r="C238" t="str">
            <v>2210 Customer Deposits - Current Portion</v>
          </cell>
          <cell r="D238">
            <v>-323920.69</v>
          </cell>
          <cell r="E238">
            <v>0</v>
          </cell>
          <cell r="F238">
            <v>0</v>
          </cell>
          <cell r="G238">
            <v>0</v>
          </cell>
          <cell r="H238">
            <v>-323920.69</v>
          </cell>
        </row>
        <row r="239">
          <cell r="B239" t="str">
            <v>100-2115-10</v>
          </cell>
          <cell r="C239" t="str">
            <v>2220 Deferred Rev</v>
          </cell>
          <cell r="D239">
            <v>0</v>
          </cell>
          <cell r="E239">
            <v>368901.35</v>
          </cell>
          <cell r="F239">
            <v>411729.85</v>
          </cell>
          <cell r="G239">
            <v>-42828.5</v>
          </cell>
          <cell r="H239">
            <v>-42828.5</v>
          </cell>
        </row>
        <row r="240">
          <cell r="B240" t="str">
            <v>100-2116-10</v>
          </cell>
          <cell r="C240" t="str">
            <v>2320 Development Fund-current</v>
          </cell>
          <cell r="D240">
            <v>-925844.71</v>
          </cell>
          <cell r="E240">
            <v>925844.71</v>
          </cell>
          <cell r="F240">
            <v>0</v>
          </cell>
          <cell r="G240">
            <v>925844.71</v>
          </cell>
          <cell r="H240">
            <v>0</v>
          </cell>
        </row>
        <row r="241">
          <cell r="B241" t="str">
            <v>100-2125-10</v>
          </cell>
          <cell r="C241" t="str">
            <v>2292 Payroll - Company Pension</v>
          </cell>
          <cell r="D241">
            <v>-121890.77</v>
          </cell>
          <cell r="E241">
            <v>1411561.98</v>
          </cell>
          <cell r="F241">
            <v>1416602.94</v>
          </cell>
          <cell r="G241">
            <v>-5040.96</v>
          </cell>
          <cell r="H241">
            <v>-126931.73</v>
          </cell>
        </row>
        <row r="242">
          <cell r="B242" t="str">
            <v>100-2150-10</v>
          </cell>
          <cell r="C242" t="str">
            <v>2292 Payroll - Savings Bonds</v>
          </cell>
          <cell r="D242">
            <v>150</v>
          </cell>
          <cell r="E242">
            <v>0</v>
          </cell>
          <cell r="F242">
            <v>0</v>
          </cell>
          <cell r="G242">
            <v>0</v>
          </cell>
          <cell r="H242">
            <v>150</v>
          </cell>
        </row>
        <row r="243">
          <cell r="B243" t="str">
            <v>100-2170-10</v>
          </cell>
          <cell r="C243" t="str">
            <v>2292 Payroll - CPP</v>
          </cell>
          <cell r="D243">
            <v>29.78</v>
          </cell>
          <cell r="E243">
            <v>0</v>
          </cell>
          <cell r="F243">
            <v>0</v>
          </cell>
          <cell r="G243">
            <v>0</v>
          </cell>
          <cell r="H243">
            <v>29.78</v>
          </cell>
        </row>
        <row r="244">
          <cell r="B244" t="str">
            <v>100-2190-10</v>
          </cell>
          <cell r="C244" t="str">
            <v>2292 Payroll - Union Dues</v>
          </cell>
          <cell r="D244">
            <v>-4554.8</v>
          </cell>
          <cell r="E244">
            <v>48661.599999999999</v>
          </cell>
          <cell r="F244">
            <v>48719.839999999997</v>
          </cell>
          <cell r="G244">
            <v>-58.24</v>
          </cell>
          <cell r="H244">
            <v>-4613.04</v>
          </cell>
        </row>
        <row r="245">
          <cell r="B245" t="str">
            <v>100-2195-10</v>
          </cell>
          <cell r="C245" t="str">
            <v>2292 Payroll - WSIB</v>
          </cell>
          <cell r="D245">
            <v>-2866.55</v>
          </cell>
          <cell r="E245">
            <v>71865.95</v>
          </cell>
          <cell r="F245">
            <v>73324.11</v>
          </cell>
          <cell r="G245">
            <v>-1458.16</v>
          </cell>
          <cell r="H245">
            <v>-4324.71</v>
          </cell>
        </row>
        <row r="246">
          <cell r="B246" t="str">
            <v>100-2200-10</v>
          </cell>
          <cell r="C246" t="str">
            <v>2292 Payroll - Social Club</v>
          </cell>
          <cell r="D246">
            <v>35</v>
          </cell>
          <cell r="E246">
            <v>1523</v>
          </cell>
          <cell r="F246">
            <v>1707</v>
          </cell>
          <cell r="G246">
            <v>-184</v>
          </cell>
          <cell r="H246">
            <v>-149</v>
          </cell>
        </row>
        <row r="247">
          <cell r="B247" t="str">
            <v>100-2210-10</v>
          </cell>
          <cell r="C247" t="str">
            <v>2292 Payroll - Group Life</v>
          </cell>
          <cell r="D247">
            <v>-1893.67</v>
          </cell>
          <cell r="E247">
            <v>7275.15</v>
          </cell>
          <cell r="F247">
            <v>7955.79</v>
          </cell>
          <cell r="G247">
            <v>-680.64</v>
          </cell>
          <cell r="H247">
            <v>-2574.31</v>
          </cell>
        </row>
        <row r="248">
          <cell r="B248" t="str">
            <v>100-2215-10</v>
          </cell>
          <cell r="C248" t="str">
            <v>2292 Payroll - Garnishments</v>
          </cell>
          <cell r="D248">
            <v>0</v>
          </cell>
          <cell r="E248">
            <v>1000</v>
          </cell>
          <cell r="F248">
            <v>1000</v>
          </cell>
          <cell r="G248">
            <v>0</v>
          </cell>
          <cell r="H248">
            <v>0</v>
          </cell>
        </row>
        <row r="249">
          <cell r="B249" t="str">
            <v>100-2220-10</v>
          </cell>
          <cell r="C249" t="str">
            <v>2292 Payroll - Other</v>
          </cell>
          <cell r="D249">
            <v>-3140.46</v>
          </cell>
          <cell r="E249">
            <v>2990.46</v>
          </cell>
          <cell r="F249">
            <v>0</v>
          </cell>
          <cell r="G249">
            <v>2990.46</v>
          </cell>
          <cell r="H249">
            <v>-150</v>
          </cell>
        </row>
        <row r="250">
          <cell r="B250" t="str">
            <v>100-2225-10</v>
          </cell>
          <cell r="C250" t="str">
            <v>2294 Accrued Pymts. In Lieu Of Taxes</v>
          </cell>
          <cell r="D250">
            <v>-381574.19</v>
          </cell>
          <cell r="E250">
            <v>1294813</v>
          </cell>
          <cell r="F250">
            <v>660044</v>
          </cell>
          <cell r="G250">
            <v>634769</v>
          </cell>
          <cell r="H250">
            <v>253194.81</v>
          </cell>
        </row>
        <row r="251">
          <cell r="B251" t="str">
            <v>100-2239-10</v>
          </cell>
          <cell r="C251" t="str">
            <v>1100 Customer Reg Credit Balances</v>
          </cell>
          <cell r="D251">
            <v>-1117238.08</v>
          </cell>
          <cell r="E251">
            <v>9398211.5</v>
          </cell>
          <cell r="F251">
            <v>9137569.5099999998</v>
          </cell>
          <cell r="G251">
            <v>260641.99</v>
          </cell>
          <cell r="H251">
            <v>-856596.09</v>
          </cell>
        </row>
        <row r="252">
          <cell r="B252" t="str">
            <v>100-2240-10</v>
          </cell>
          <cell r="C252" t="str">
            <v>2208 Customer EPP Credit Balances</v>
          </cell>
          <cell r="D252">
            <v>-528098.4</v>
          </cell>
          <cell r="E252">
            <v>5781692.71</v>
          </cell>
          <cell r="F252">
            <v>6015675.1299999999</v>
          </cell>
          <cell r="G252">
            <v>-233982.42</v>
          </cell>
          <cell r="H252">
            <v>-762080.82</v>
          </cell>
        </row>
        <row r="253">
          <cell r="B253" t="str">
            <v>100-2246-10</v>
          </cell>
          <cell r="C253" t="str">
            <v>2306 Employee Future Benefits</v>
          </cell>
          <cell r="D253">
            <v>-12927639</v>
          </cell>
          <cell r="E253">
            <v>0</v>
          </cell>
          <cell r="F253">
            <v>156200</v>
          </cell>
          <cell r="G253">
            <v>-156200</v>
          </cell>
          <cell r="H253">
            <v>-13083839</v>
          </cell>
        </row>
        <row r="254">
          <cell r="B254" t="str">
            <v>100-2250-10</v>
          </cell>
          <cell r="C254" t="str">
            <v>2335 Long Term Customer Deposits</v>
          </cell>
          <cell r="D254">
            <v>-1891888.48</v>
          </cell>
          <cell r="E254">
            <v>692737.48</v>
          </cell>
          <cell r="F254">
            <v>1098386.57</v>
          </cell>
          <cell r="G254">
            <v>-405649.09</v>
          </cell>
          <cell r="H254">
            <v>-2297537.5699999998</v>
          </cell>
        </row>
        <row r="255">
          <cell r="B255" t="str">
            <v>100-2260-10</v>
          </cell>
          <cell r="C255" t="str">
            <v>2335 Accrued Interest-Customer Deposits</v>
          </cell>
          <cell r="D255">
            <v>-591112.42000000004</v>
          </cell>
          <cell r="E255">
            <v>51260.4</v>
          </cell>
          <cell r="F255">
            <v>42835.53</v>
          </cell>
          <cell r="G255">
            <v>8424.8700000000008</v>
          </cell>
          <cell r="H255">
            <v>-582687.55000000005</v>
          </cell>
        </row>
        <row r="256">
          <cell r="B256" t="str">
            <v>100-2280-10</v>
          </cell>
          <cell r="C256" t="str">
            <v>2210 Deferred Developer Deposits</v>
          </cell>
          <cell r="D256">
            <v>-2971120.59</v>
          </cell>
          <cell r="E256">
            <v>991554.77</v>
          </cell>
          <cell r="F256">
            <v>248788.3</v>
          </cell>
          <cell r="G256">
            <v>742766.47</v>
          </cell>
          <cell r="H256">
            <v>-2228354.12</v>
          </cell>
        </row>
        <row r="257">
          <cell r="B257" t="str">
            <v>100-2300-10</v>
          </cell>
          <cell r="C257" t="str">
            <v>2320 Upstream Capital Improvement Costs Fund</v>
          </cell>
          <cell r="D257">
            <v>-1090227</v>
          </cell>
          <cell r="E257">
            <v>1090227</v>
          </cell>
          <cell r="F257">
            <v>0</v>
          </cell>
          <cell r="G257">
            <v>1090227</v>
          </cell>
          <cell r="H257">
            <v>0</v>
          </cell>
        </row>
        <row r="258">
          <cell r="B258" t="str">
            <v>100-2310-10</v>
          </cell>
          <cell r="C258" t="str">
            <v>2550 Advances from Associated Companies (LongTerm)</v>
          </cell>
          <cell r="D258">
            <v>-60064000</v>
          </cell>
          <cell r="E258">
            <v>0</v>
          </cell>
          <cell r="F258">
            <v>0</v>
          </cell>
          <cell r="G258">
            <v>0</v>
          </cell>
          <cell r="H258">
            <v>-60064000</v>
          </cell>
        </row>
        <row r="259">
          <cell r="B259" t="str">
            <v>100-2350-10</v>
          </cell>
          <cell r="C259" t="str">
            <v>2350 Future Income Tax -Non-Current</v>
          </cell>
          <cell r="D259">
            <v>3219430.96</v>
          </cell>
          <cell r="E259">
            <v>0</v>
          </cell>
          <cell r="F259">
            <v>0</v>
          </cell>
          <cell r="G259">
            <v>0</v>
          </cell>
          <cell r="H259">
            <v>3219430.96</v>
          </cell>
        </row>
        <row r="260">
          <cell r="B260" t="str">
            <v>100-3005-10</v>
          </cell>
          <cell r="C260" t="str">
            <v>3005 Common Shares Issued</v>
          </cell>
          <cell r="D260">
            <v>-23063665</v>
          </cell>
          <cell r="E260">
            <v>0</v>
          </cell>
          <cell r="F260">
            <v>0</v>
          </cell>
          <cell r="G260">
            <v>0</v>
          </cell>
          <cell r="H260">
            <v>-23063665</v>
          </cell>
        </row>
        <row r="261">
          <cell r="B261" t="str">
            <v>100-3200-10</v>
          </cell>
          <cell r="C261" t="str">
            <v>3045 Operating Surplus - Current</v>
          </cell>
          <cell r="D261">
            <v>-9527181.0500000007</v>
          </cell>
          <cell r="E261">
            <v>9527181</v>
          </cell>
          <cell r="F261">
            <v>0</v>
          </cell>
          <cell r="G261">
            <v>9527181</v>
          </cell>
          <cell r="H261">
            <v>-0.05</v>
          </cell>
        </row>
        <row r="262">
          <cell r="B262" t="str">
            <v>100-3300-10</v>
          </cell>
          <cell r="C262" t="str">
            <v>3045 Operating Surplus - Prior Years</v>
          </cell>
          <cell r="D262">
            <v>-19262502.940000001</v>
          </cell>
          <cell r="E262">
            <v>2300000</v>
          </cell>
          <cell r="F262">
            <v>9527181</v>
          </cell>
          <cell r="G262">
            <v>-7227181</v>
          </cell>
          <cell r="H262">
            <v>-26489683.940000001</v>
          </cell>
        </row>
        <row r="263">
          <cell r="B263" t="str">
            <v>100-3850-10</v>
          </cell>
          <cell r="C263" t="str">
            <v>3049 Dividends Paid</v>
          </cell>
          <cell r="D263">
            <v>2300000</v>
          </cell>
          <cell r="E263">
            <v>2500000</v>
          </cell>
          <cell r="F263">
            <v>2300000</v>
          </cell>
          <cell r="G263">
            <v>200000</v>
          </cell>
          <cell r="H263">
            <v>2500000</v>
          </cell>
        </row>
        <row r="264">
          <cell r="B264" t="str">
            <v>210-4501-10</v>
          </cell>
          <cell r="C264" t="str">
            <v>Dividend Income</v>
          </cell>
          <cell r="D264">
            <v>0</v>
          </cell>
          <cell r="E264">
            <v>0</v>
          </cell>
          <cell r="F264">
            <v>188.64</v>
          </cell>
          <cell r="G264">
            <v>-188.64</v>
          </cell>
          <cell r="H264">
            <v>-188.64</v>
          </cell>
        </row>
        <row r="265">
          <cell r="B265" t="str">
            <v>210-4505-10</v>
          </cell>
          <cell r="C265" t="str">
            <v>4235 Cash Discounts</v>
          </cell>
          <cell r="D265">
            <v>0</v>
          </cell>
          <cell r="E265">
            <v>0</v>
          </cell>
          <cell r="F265">
            <v>621.91999999999996</v>
          </cell>
          <cell r="G265">
            <v>-621.91999999999996</v>
          </cell>
          <cell r="H265">
            <v>-621.91999999999996</v>
          </cell>
        </row>
        <row r="266">
          <cell r="B266" t="str">
            <v>210-4511-10</v>
          </cell>
          <cell r="C266" t="str">
            <v>4405 Regulatory Interest Improvement</v>
          </cell>
          <cell r="D266">
            <v>0</v>
          </cell>
          <cell r="E266">
            <v>173015.69</v>
          </cell>
          <cell r="F266">
            <v>197692.95</v>
          </cell>
          <cell r="G266">
            <v>-24677.26</v>
          </cell>
          <cell r="H266">
            <v>-24677.26</v>
          </cell>
        </row>
        <row r="267">
          <cell r="B267" t="str">
            <v>210-4705-10</v>
          </cell>
          <cell r="C267" t="str">
            <v>6040 Allocated - Capitalized Interest</v>
          </cell>
          <cell r="D267">
            <v>0</v>
          </cell>
          <cell r="E267">
            <v>135831.10999999999</v>
          </cell>
          <cell r="F267">
            <v>468226.51</v>
          </cell>
          <cell r="G267">
            <v>-332395.40000000002</v>
          </cell>
          <cell r="H267">
            <v>-332395.40000000002</v>
          </cell>
        </row>
        <row r="268">
          <cell r="B268" t="str">
            <v>210-4810-10</v>
          </cell>
          <cell r="C268" t="str">
            <v>4330 Billed Jobs (Closed) Costs</v>
          </cell>
          <cell r="D268">
            <v>0</v>
          </cell>
          <cell r="E268">
            <v>6694.68</v>
          </cell>
          <cell r="F268">
            <v>6694.68</v>
          </cell>
          <cell r="G268">
            <v>0</v>
          </cell>
          <cell r="H268">
            <v>0</v>
          </cell>
        </row>
        <row r="269">
          <cell r="B269" t="str">
            <v>210-6010-10</v>
          </cell>
          <cell r="C269" t="str">
            <v>5605 Labour - Salaries</v>
          </cell>
          <cell r="D269">
            <v>0</v>
          </cell>
          <cell r="E269">
            <v>439274.09</v>
          </cell>
          <cell r="F269">
            <v>67026.7</v>
          </cell>
          <cell r="G269">
            <v>372247.39</v>
          </cell>
          <cell r="H269">
            <v>372247.39</v>
          </cell>
        </row>
        <row r="270">
          <cell r="B270" t="str">
            <v>210-6040-10</v>
          </cell>
          <cell r="C270" t="str">
            <v>5605 Labour - Student Labour</v>
          </cell>
          <cell r="D270">
            <v>0</v>
          </cell>
          <cell r="E270">
            <v>10165.94</v>
          </cell>
          <cell r="F270">
            <v>1928.37</v>
          </cell>
          <cell r="G270">
            <v>8237.57</v>
          </cell>
          <cell r="H270">
            <v>8237.57</v>
          </cell>
        </row>
        <row r="271">
          <cell r="B271" t="str">
            <v>210-6070-10</v>
          </cell>
          <cell r="C271" t="str">
            <v>5605 Labour - Vacation</v>
          </cell>
          <cell r="D271">
            <v>0</v>
          </cell>
          <cell r="E271">
            <v>85068.17</v>
          </cell>
          <cell r="F271">
            <v>60937.29</v>
          </cell>
          <cell r="G271">
            <v>24130.880000000001</v>
          </cell>
          <cell r="H271">
            <v>24130.880000000001</v>
          </cell>
        </row>
        <row r="272">
          <cell r="B272" t="str">
            <v>210-6125-10</v>
          </cell>
          <cell r="C272" t="str">
            <v>5645 Benefits - LTD</v>
          </cell>
          <cell r="D272">
            <v>0</v>
          </cell>
          <cell r="E272">
            <v>52370.79</v>
          </cell>
          <cell r="F272">
            <v>0</v>
          </cell>
          <cell r="G272">
            <v>52370.79</v>
          </cell>
          <cell r="H272">
            <v>52370.79</v>
          </cell>
        </row>
        <row r="273">
          <cell r="B273" t="str">
            <v>210-6160-10</v>
          </cell>
          <cell r="C273" t="str">
            <v>5605 Labour - Other</v>
          </cell>
          <cell r="D273">
            <v>0</v>
          </cell>
          <cell r="E273">
            <v>233330</v>
          </cell>
          <cell r="F273">
            <v>0</v>
          </cell>
          <cell r="G273">
            <v>233330</v>
          </cell>
          <cell r="H273">
            <v>233330</v>
          </cell>
        </row>
        <row r="274">
          <cell r="B274" t="str">
            <v>210-6170-10</v>
          </cell>
          <cell r="C274" t="str">
            <v>5645 Benefits - Pension</v>
          </cell>
          <cell r="D274">
            <v>0</v>
          </cell>
          <cell r="E274">
            <v>78897.06</v>
          </cell>
          <cell r="F274">
            <v>11987.83</v>
          </cell>
          <cell r="G274">
            <v>66909.23</v>
          </cell>
          <cell r="H274">
            <v>66909.23</v>
          </cell>
        </row>
        <row r="275">
          <cell r="B275" t="str">
            <v>210-6180-10</v>
          </cell>
          <cell r="C275" t="str">
            <v>5645 Benefits - EHT</v>
          </cell>
          <cell r="D275">
            <v>0</v>
          </cell>
          <cell r="E275">
            <v>12276.57</v>
          </cell>
          <cell r="F275">
            <v>1864.66</v>
          </cell>
          <cell r="G275">
            <v>10411.91</v>
          </cell>
          <cell r="H275">
            <v>10411.91</v>
          </cell>
        </row>
        <row r="276">
          <cell r="B276" t="str">
            <v>210-6190-10</v>
          </cell>
          <cell r="C276" t="str">
            <v>5645 Benefits - WCB</v>
          </cell>
          <cell r="D276">
            <v>0</v>
          </cell>
          <cell r="E276">
            <v>3693.57</v>
          </cell>
          <cell r="F276">
            <v>6689.44</v>
          </cell>
          <cell r="G276">
            <v>-2995.87</v>
          </cell>
          <cell r="H276">
            <v>-2995.87</v>
          </cell>
        </row>
        <row r="277">
          <cell r="B277" t="str">
            <v>210-6200-10</v>
          </cell>
          <cell r="C277" t="str">
            <v>5645 Benefits - CPP</v>
          </cell>
          <cell r="D277">
            <v>0</v>
          </cell>
          <cell r="E277">
            <v>11306.33</v>
          </cell>
          <cell r="F277">
            <v>3188.54</v>
          </cell>
          <cell r="G277">
            <v>8117.79</v>
          </cell>
          <cell r="H277">
            <v>8117.79</v>
          </cell>
        </row>
        <row r="278">
          <cell r="B278" t="str">
            <v>210-6210-10</v>
          </cell>
          <cell r="C278" t="str">
            <v>5645 Benefits - UIC</v>
          </cell>
          <cell r="D278">
            <v>0</v>
          </cell>
          <cell r="E278">
            <v>4577.33</v>
          </cell>
          <cell r="F278">
            <v>1319.25</v>
          </cell>
          <cell r="G278">
            <v>3258.08</v>
          </cell>
          <cell r="H278">
            <v>3258.08</v>
          </cell>
        </row>
        <row r="279">
          <cell r="B279" t="str">
            <v>210-6220-10</v>
          </cell>
          <cell r="C279" t="str">
            <v>5645 Benefits - MEDICAL</v>
          </cell>
          <cell r="D279">
            <v>0</v>
          </cell>
          <cell r="E279">
            <v>297908.84999999998</v>
          </cell>
          <cell r="F279">
            <v>286757</v>
          </cell>
          <cell r="G279">
            <v>11151.85</v>
          </cell>
          <cell r="H279">
            <v>11151.85</v>
          </cell>
        </row>
        <row r="280">
          <cell r="B280" t="str">
            <v>210-6230-10</v>
          </cell>
          <cell r="C280" t="str">
            <v>5645 Benefits - Other</v>
          </cell>
          <cell r="D280">
            <v>0</v>
          </cell>
          <cell r="E280">
            <v>178962.16</v>
          </cell>
          <cell r="F280">
            <v>0</v>
          </cell>
          <cell r="G280">
            <v>178962.16</v>
          </cell>
          <cell r="H280">
            <v>178962.16</v>
          </cell>
        </row>
        <row r="281">
          <cell r="B281" t="str">
            <v>210-6250-10</v>
          </cell>
          <cell r="C281" t="str">
            <v>5620 Materials - Consumables</v>
          </cell>
          <cell r="D281">
            <v>0</v>
          </cell>
          <cell r="E281">
            <v>23025.040000000001</v>
          </cell>
          <cell r="F281">
            <v>17720</v>
          </cell>
          <cell r="G281">
            <v>5305.04</v>
          </cell>
          <cell r="H281">
            <v>5305.04</v>
          </cell>
        </row>
        <row r="282">
          <cell r="B282" t="str">
            <v>210-6260-10</v>
          </cell>
          <cell r="C282" t="str">
            <v>5620 Materials - Tools Less Than $500</v>
          </cell>
          <cell r="D282">
            <v>0</v>
          </cell>
          <cell r="E282">
            <v>315.14</v>
          </cell>
          <cell r="F282">
            <v>0</v>
          </cell>
          <cell r="G282">
            <v>315.14</v>
          </cell>
          <cell r="H282">
            <v>315.14</v>
          </cell>
        </row>
        <row r="283">
          <cell r="B283" t="str">
            <v>210-6310-10</v>
          </cell>
          <cell r="C283" t="str">
            <v>5620 Supplies - Office</v>
          </cell>
          <cell r="D283">
            <v>0</v>
          </cell>
          <cell r="E283">
            <v>31884.6</v>
          </cell>
          <cell r="F283">
            <v>3547.05</v>
          </cell>
          <cell r="G283">
            <v>28337.55</v>
          </cell>
          <cell r="H283">
            <v>28337.55</v>
          </cell>
        </row>
        <row r="284">
          <cell r="B284" t="str">
            <v>210-6320-10</v>
          </cell>
          <cell r="C284" t="str">
            <v>5620 Supplies - Computer</v>
          </cell>
          <cell r="D284">
            <v>0</v>
          </cell>
          <cell r="E284">
            <v>208.93</v>
          </cell>
          <cell r="F284">
            <v>0</v>
          </cell>
          <cell r="G284">
            <v>208.93</v>
          </cell>
          <cell r="H284">
            <v>208.93</v>
          </cell>
        </row>
        <row r="285">
          <cell r="B285" t="str">
            <v>210-6330-10</v>
          </cell>
          <cell r="C285" t="str">
            <v>5620 Supplies - Safety</v>
          </cell>
          <cell r="D285">
            <v>0</v>
          </cell>
          <cell r="E285">
            <v>559.5</v>
          </cell>
          <cell r="F285">
            <v>0</v>
          </cell>
          <cell r="G285">
            <v>559.5</v>
          </cell>
          <cell r="H285">
            <v>559.5</v>
          </cell>
        </row>
        <row r="286">
          <cell r="B286" t="str">
            <v>210-6340-10</v>
          </cell>
          <cell r="C286" t="str">
            <v>5620 Supplies - Stationary</v>
          </cell>
          <cell r="D286">
            <v>0</v>
          </cell>
          <cell r="E286">
            <v>2199.44</v>
          </cell>
          <cell r="F286">
            <v>0</v>
          </cell>
          <cell r="G286">
            <v>2199.44</v>
          </cell>
          <cell r="H286">
            <v>2199.44</v>
          </cell>
        </row>
        <row r="287">
          <cell r="B287" t="str">
            <v>210-6350-10</v>
          </cell>
          <cell r="C287" t="str">
            <v>6105 Municipal Taxes</v>
          </cell>
          <cell r="D287">
            <v>0</v>
          </cell>
          <cell r="E287">
            <v>113050</v>
          </cell>
          <cell r="F287">
            <v>0</v>
          </cell>
          <cell r="G287">
            <v>113050</v>
          </cell>
          <cell r="H287">
            <v>113050</v>
          </cell>
        </row>
        <row r="288">
          <cell r="B288" t="str">
            <v>210-6356-10</v>
          </cell>
          <cell r="C288" t="str">
            <v>6110 Corporate Taxes - Current</v>
          </cell>
          <cell r="D288">
            <v>0</v>
          </cell>
          <cell r="E288">
            <v>660044</v>
          </cell>
          <cell r="F288">
            <v>227245</v>
          </cell>
          <cell r="G288">
            <v>432799</v>
          </cell>
          <cell r="H288">
            <v>432799</v>
          </cell>
        </row>
        <row r="289">
          <cell r="B289" t="str">
            <v>210-6400-10</v>
          </cell>
          <cell r="C289" t="str">
            <v>5640 Insurance - General</v>
          </cell>
          <cell r="D289">
            <v>0</v>
          </cell>
          <cell r="E289">
            <v>167047.29999999999</v>
          </cell>
          <cell r="F289">
            <v>0</v>
          </cell>
          <cell r="G289">
            <v>167047.29999999999</v>
          </cell>
          <cell r="H289">
            <v>167047.29999999999</v>
          </cell>
        </row>
        <row r="290">
          <cell r="B290" t="str">
            <v>210-6405-10</v>
          </cell>
          <cell r="C290" t="str">
            <v>5640 Insurance Claims</v>
          </cell>
          <cell r="D290">
            <v>0</v>
          </cell>
          <cell r="E290">
            <v>1023.95</v>
          </cell>
          <cell r="F290">
            <v>0</v>
          </cell>
          <cell r="G290">
            <v>1023.95</v>
          </cell>
          <cell r="H290">
            <v>1023.95</v>
          </cell>
        </row>
        <row r="291">
          <cell r="B291" t="str">
            <v>210-6410-10</v>
          </cell>
          <cell r="C291" t="str">
            <v>5635 Insurance - Property</v>
          </cell>
          <cell r="D291">
            <v>0</v>
          </cell>
          <cell r="E291">
            <v>84998.34</v>
          </cell>
          <cell r="F291">
            <v>800.64</v>
          </cell>
          <cell r="G291">
            <v>84197.7</v>
          </cell>
          <cell r="H291">
            <v>84197.7</v>
          </cell>
        </row>
        <row r="292">
          <cell r="B292" t="str">
            <v>210-6430-10</v>
          </cell>
          <cell r="C292" t="str">
            <v>5670 Rent - Property</v>
          </cell>
          <cell r="D292">
            <v>0</v>
          </cell>
          <cell r="E292">
            <v>274491.51</v>
          </cell>
          <cell r="F292">
            <v>0</v>
          </cell>
          <cell r="G292">
            <v>274491.51</v>
          </cell>
          <cell r="H292">
            <v>274491.51</v>
          </cell>
        </row>
        <row r="293">
          <cell r="B293" t="str">
            <v>210-6450-10</v>
          </cell>
          <cell r="C293" t="str">
            <v>5605 R &amp; M - Non - OPUC Equipment / Property</v>
          </cell>
          <cell r="D293">
            <v>0</v>
          </cell>
          <cell r="E293">
            <v>2828.86</v>
          </cell>
          <cell r="F293">
            <v>0</v>
          </cell>
          <cell r="G293">
            <v>2828.86</v>
          </cell>
          <cell r="H293">
            <v>2828.86</v>
          </cell>
        </row>
        <row r="294">
          <cell r="B294" t="str">
            <v>210-6500-10</v>
          </cell>
          <cell r="C294" t="str">
            <v>5605 Employee - Memberships</v>
          </cell>
          <cell r="D294">
            <v>0</v>
          </cell>
          <cell r="E294">
            <v>1707.87</v>
          </cell>
          <cell r="F294">
            <v>0</v>
          </cell>
          <cell r="G294">
            <v>1707.87</v>
          </cell>
          <cell r="H294">
            <v>1707.87</v>
          </cell>
        </row>
        <row r="295">
          <cell r="B295" t="str">
            <v>210-6540-10</v>
          </cell>
          <cell r="C295" t="str">
            <v>5605 Employee Training - Course Fees</v>
          </cell>
          <cell r="D295">
            <v>0</v>
          </cell>
          <cell r="E295">
            <v>8519.9500000000007</v>
          </cell>
          <cell r="F295">
            <v>0</v>
          </cell>
          <cell r="G295">
            <v>8519.9500000000007</v>
          </cell>
          <cell r="H295">
            <v>8519.9500000000007</v>
          </cell>
        </row>
        <row r="296">
          <cell r="B296" t="str">
            <v>210-6560-10</v>
          </cell>
          <cell r="C296" t="str">
            <v>5605 Employee Training - Accommodation &amp; Meals</v>
          </cell>
          <cell r="D296">
            <v>0</v>
          </cell>
          <cell r="E296">
            <v>145.31</v>
          </cell>
          <cell r="F296">
            <v>0</v>
          </cell>
          <cell r="G296">
            <v>145.31</v>
          </cell>
          <cell r="H296">
            <v>145.31</v>
          </cell>
        </row>
        <row r="297">
          <cell r="B297" t="str">
            <v>210-6570-10</v>
          </cell>
          <cell r="C297" t="str">
            <v>5605 Employee Training - Materials</v>
          </cell>
          <cell r="D297">
            <v>0</v>
          </cell>
          <cell r="E297">
            <v>154.26</v>
          </cell>
          <cell r="F297">
            <v>0</v>
          </cell>
          <cell r="G297">
            <v>154.26</v>
          </cell>
          <cell r="H297">
            <v>154.26</v>
          </cell>
        </row>
        <row r="298">
          <cell r="B298" t="str">
            <v>210-6590-10</v>
          </cell>
          <cell r="C298" t="str">
            <v>5605 Travel - Accommodation</v>
          </cell>
          <cell r="D298">
            <v>0</v>
          </cell>
          <cell r="E298">
            <v>304</v>
          </cell>
          <cell r="F298">
            <v>0</v>
          </cell>
          <cell r="G298">
            <v>304</v>
          </cell>
          <cell r="H298">
            <v>304</v>
          </cell>
        </row>
        <row r="299">
          <cell r="B299" t="str">
            <v>210-6600-10</v>
          </cell>
          <cell r="C299" t="str">
            <v>5605 Travel - Car Allowance &amp; Mileage</v>
          </cell>
          <cell r="D299">
            <v>0</v>
          </cell>
          <cell r="E299">
            <v>5240.07</v>
          </cell>
          <cell r="F299">
            <v>0</v>
          </cell>
          <cell r="G299">
            <v>5240.07</v>
          </cell>
          <cell r="H299">
            <v>5240.07</v>
          </cell>
        </row>
        <row r="300">
          <cell r="B300" t="str">
            <v>210-6610-10</v>
          </cell>
          <cell r="C300" t="str">
            <v>5605 Travel - Conference Fees</v>
          </cell>
          <cell r="D300">
            <v>0</v>
          </cell>
          <cell r="E300">
            <v>1095.5999999999999</v>
          </cell>
          <cell r="F300">
            <v>30</v>
          </cell>
          <cell r="G300">
            <v>1065.5999999999999</v>
          </cell>
          <cell r="H300">
            <v>1065.5999999999999</v>
          </cell>
        </row>
        <row r="301">
          <cell r="B301" t="str">
            <v>210-6615-10</v>
          </cell>
          <cell r="C301" t="str">
            <v>5605 Meals &amp; Entertainment (Restricted)</v>
          </cell>
          <cell r="D301">
            <v>0</v>
          </cell>
          <cell r="E301">
            <v>559.6</v>
          </cell>
          <cell r="F301">
            <v>0</v>
          </cell>
          <cell r="G301">
            <v>559.6</v>
          </cell>
          <cell r="H301">
            <v>559.6</v>
          </cell>
        </row>
        <row r="302">
          <cell r="B302" t="str">
            <v>210-6620-10</v>
          </cell>
          <cell r="C302" t="str">
            <v>5605 Travel - Meals (Subsistence)</v>
          </cell>
          <cell r="D302">
            <v>0</v>
          </cell>
          <cell r="E302">
            <v>16716.79</v>
          </cell>
          <cell r="F302">
            <v>619.48</v>
          </cell>
          <cell r="G302">
            <v>16097.31</v>
          </cell>
          <cell r="H302">
            <v>16097.31</v>
          </cell>
        </row>
        <row r="303">
          <cell r="B303" t="str">
            <v>210-6650-10</v>
          </cell>
          <cell r="C303" t="str">
            <v>5605 Communications - Courier \ Security PickUup</v>
          </cell>
          <cell r="D303">
            <v>0</v>
          </cell>
          <cell r="E303">
            <v>778.79</v>
          </cell>
          <cell r="F303">
            <v>58.6</v>
          </cell>
          <cell r="G303">
            <v>720.19</v>
          </cell>
          <cell r="H303">
            <v>720.19</v>
          </cell>
        </row>
        <row r="304">
          <cell r="B304" t="str">
            <v>210-6660-10</v>
          </cell>
          <cell r="C304" t="str">
            <v>5605 Communications - Other</v>
          </cell>
          <cell r="D304">
            <v>0</v>
          </cell>
          <cell r="E304">
            <v>2779.26</v>
          </cell>
          <cell r="F304">
            <v>0</v>
          </cell>
          <cell r="G304">
            <v>2779.26</v>
          </cell>
          <cell r="H304">
            <v>2779.26</v>
          </cell>
        </row>
        <row r="305">
          <cell r="B305" t="str">
            <v>210-6665-10</v>
          </cell>
          <cell r="C305" t="str">
            <v>5605 Communications - Board meeting expenses</v>
          </cell>
          <cell r="D305">
            <v>0</v>
          </cell>
          <cell r="E305">
            <v>281.97000000000003</v>
          </cell>
          <cell r="F305">
            <v>0</v>
          </cell>
          <cell r="G305">
            <v>281.97000000000003</v>
          </cell>
          <cell r="H305">
            <v>281.97000000000003</v>
          </cell>
        </row>
        <row r="306">
          <cell r="B306" t="str">
            <v>210-6700-10</v>
          </cell>
          <cell r="C306" t="str">
            <v>5605 Communicatiions - Telephone, Fax &amp; Pagers</v>
          </cell>
          <cell r="D306">
            <v>0</v>
          </cell>
          <cell r="E306">
            <v>7640.55</v>
          </cell>
          <cell r="F306">
            <v>3.8</v>
          </cell>
          <cell r="G306">
            <v>7636.75</v>
          </cell>
          <cell r="H306">
            <v>7636.75</v>
          </cell>
        </row>
        <row r="307">
          <cell r="B307" t="str">
            <v>210-6705-10</v>
          </cell>
          <cell r="C307" t="str">
            <v>5620 Miscellaneous Expense</v>
          </cell>
          <cell r="D307">
            <v>0</v>
          </cell>
          <cell r="E307">
            <v>387.08</v>
          </cell>
          <cell r="F307">
            <v>0</v>
          </cell>
          <cell r="G307">
            <v>387.08</v>
          </cell>
          <cell r="H307">
            <v>387.08</v>
          </cell>
        </row>
        <row r="308">
          <cell r="B308" t="str">
            <v>210-6720-10</v>
          </cell>
          <cell r="C308" t="str">
            <v>5410 Community Relations</v>
          </cell>
          <cell r="D308">
            <v>0</v>
          </cell>
          <cell r="E308">
            <v>5771</v>
          </cell>
          <cell r="F308">
            <v>3176</v>
          </cell>
          <cell r="G308">
            <v>2595</v>
          </cell>
          <cell r="H308">
            <v>2595</v>
          </cell>
        </row>
        <row r="309">
          <cell r="B309" t="str">
            <v>210-6730-10</v>
          </cell>
          <cell r="C309" t="str">
            <v>5665 Corporate Memberships, Licenses</v>
          </cell>
          <cell r="D309">
            <v>0</v>
          </cell>
          <cell r="E309">
            <v>72385</v>
          </cell>
          <cell r="F309">
            <v>0</v>
          </cell>
          <cell r="G309">
            <v>72385</v>
          </cell>
          <cell r="H309">
            <v>72385</v>
          </cell>
        </row>
        <row r="310">
          <cell r="B310" t="str">
            <v>210-6731-10</v>
          </cell>
          <cell r="C310" t="str">
            <v>5655 OEB Regulatory Fee</v>
          </cell>
          <cell r="D310">
            <v>0</v>
          </cell>
          <cell r="E310">
            <v>220791.35</v>
          </cell>
          <cell r="F310">
            <v>89461</v>
          </cell>
          <cell r="G310">
            <v>131330.35</v>
          </cell>
          <cell r="H310">
            <v>131330.35</v>
          </cell>
        </row>
        <row r="311">
          <cell r="B311" t="str">
            <v>210-6732-10</v>
          </cell>
          <cell r="C311" t="str">
            <v>5410 Donations</v>
          </cell>
          <cell r="D311">
            <v>0</v>
          </cell>
          <cell r="E311">
            <v>10676</v>
          </cell>
          <cell r="F311">
            <v>0</v>
          </cell>
          <cell r="G311">
            <v>10676</v>
          </cell>
          <cell r="H311">
            <v>10676</v>
          </cell>
        </row>
        <row r="312">
          <cell r="B312" t="str">
            <v>210-6733-10</v>
          </cell>
          <cell r="C312" t="str">
            <v>6205 Donations (LEAP Program)</v>
          </cell>
          <cell r="D312">
            <v>0</v>
          </cell>
          <cell r="E312">
            <v>26826.6</v>
          </cell>
          <cell r="F312">
            <v>0</v>
          </cell>
          <cell r="G312">
            <v>26826.6</v>
          </cell>
          <cell r="H312">
            <v>26826.6</v>
          </cell>
        </row>
        <row r="313">
          <cell r="B313" t="str">
            <v>210-6740-10</v>
          </cell>
          <cell r="C313" t="str">
            <v>5630 Professional Fees-Consulting</v>
          </cell>
          <cell r="D313">
            <v>0</v>
          </cell>
          <cell r="E313">
            <v>74505.38</v>
          </cell>
          <cell r="F313">
            <v>0</v>
          </cell>
          <cell r="G313">
            <v>74505.38</v>
          </cell>
          <cell r="H313">
            <v>74505.38</v>
          </cell>
        </row>
        <row r="314">
          <cell r="B314" t="str">
            <v>210-6750-10</v>
          </cell>
          <cell r="C314" t="str">
            <v>5630 Professional Fees-Audit</v>
          </cell>
          <cell r="D314">
            <v>0</v>
          </cell>
          <cell r="E314">
            <v>109440</v>
          </cell>
          <cell r="F314">
            <v>0</v>
          </cell>
          <cell r="G314">
            <v>109440</v>
          </cell>
          <cell r="H314">
            <v>109440</v>
          </cell>
        </row>
        <row r="315">
          <cell r="B315" t="str">
            <v>210-6755-10</v>
          </cell>
          <cell r="C315" t="str">
            <v>5655 Regulatory Related Costs</v>
          </cell>
          <cell r="D315">
            <v>0</v>
          </cell>
          <cell r="E315">
            <v>216915.8</v>
          </cell>
          <cell r="F315">
            <v>0</v>
          </cell>
          <cell r="G315">
            <v>216915.8</v>
          </cell>
          <cell r="H315">
            <v>216915.8</v>
          </cell>
        </row>
        <row r="316">
          <cell r="B316" t="str">
            <v>210-6760-10</v>
          </cell>
          <cell r="C316" t="str">
            <v>5630 Professional - Legal</v>
          </cell>
          <cell r="D316">
            <v>0</v>
          </cell>
          <cell r="E316">
            <v>29624.02</v>
          </cell>
          <cell r="F316">
            <v>0</v>
          </cell>
          <cell r="G316">
            <v>29624.02</v>
          </cell>
          <cell r="H316">
            <v>29624.02</v>
          </cell>
        </row>
        <row r="317">
          <cell r="B317" t="str">
            <v>210-6765-10</v>
          </cell>
          <cell r="C317" t="str">
            <v>5615-Payroll Service Charges</v>
          </cell>
          <cell r="D317">
            <v>0</v>
          </cell>
          <cell r="E317">
            <v>8643.7199999999993</v>
          </cell>
          <cell r="F317">
            <v>1114.33</v>
          </cell>
          <cell r="G317">
            <v>7529.39</v>
          </cell>
          <cell r="H317">
            <v>7529.39</v>
          </cell>
        </row>
        <row r="318">
          <cell r="B318" t="str">
            <v>210-6770-10</v>
          </cell>
          <cell r="C318" t="str">
            <v>5665 Finance Charges - Bank Charges</v>
          </cell>
          <cell r="D318">
            <v>0</v>
          </cell>
          <cell r="E318">
            <v>90361.07</v>
          </cell>
          <cell r="F318">
            <v>29522.61</v>
          </cell>
          <cell r="G318">
            <v>60838.46</v>
          </cell>
          <cell r="H318">
            <v>60838.46</v>
          </cell>
        </row>
        <row r="319">
          <cell r="B319" t="str">
            <v>210-6775-10</v>
          </cell>
          <cell r="C319" t="str">
            <v>5665 Foreign Exchange Expense/Gain</v>
          </cell>
          <cell r="D319">
            <v>0</v>
          </cell>
          <cell r="E319">
            <v>7081.25</v>
          </cell>
          <cell r="F319">
            <v>2551.56</v>
          </cell>
          <cell r="G319">
            <v>4529.6899999999996</v>
          </cell>
          <cell r="H319">
            <v>4529.6899999999996</v>
          </cell>
        </row>
        <row r="320">
          <cell r="B320" t="str">
            <v>210-6800-10</v>
          </cell>
          <cell r="C320" t="str">
            <v>6035 Finance Charges - Interest</v>
          </cell>
          <cell r="D320">
            <v>0</v>
          </cell>
          <cell r="E320">
            <v>48499.89</v>
          </cell>
          <cell r="F320">
            <v>111.27</v>
          </cell>
          <cell r="G320">
            <v>48388.62</v>
          </cell>
          <cell r="H320">
            <v>48388.62</v>
          </cell>
        </row>
        <row r="321">
          <cell r="B321" t="str">
            <v>210-6801-10</v>
          </cell>
          <cell r="C321" t="str">
            <v>6005 Interest - Note</v>
          </cell>
          <cell r="D321">
            <v>0</v>
          </cell>
          <cell r="E321">
            <v>1822950</v>
          </cell>
          <cell r="F321">
            <v>0</v>
          </cell>
          <cell r="G321">
            <v>1822950</v>
          </cell>
          <cell r="H321">
            <v>1822950</v>
          </cell>
        </row>
        <row r="322">
          <cell r="B322" t="str">
            <v>210-6802-10</v>
          </cell>
          <cell r="C322" t="str">
            <v>5605 Management Fees</v>
          </cell>
          <cell r="D322">
            <v>0</v>
          </cell>
          <cell r="E322">
            <v>282452</v>
          </cell>
          <cell r="F322">
            <v>132052</v>
          </cell>
          <cell r="G322">
            <v>150400</v>
          </cell>
          <cell r="H322">
            <v>150400</v>
          </cell>
        </row>
        <row r="323">
          <cell r="B323" t="str">
            <v>210-6805-10</v>
          </cell>
          <cell r="C323" t="str">
            <v>6035 Regulatory Interest Expense</v>
          </cell>
          <cell r="D323">
            <v>0</v>
          </cell>
          <cell r="E323">
            <v>175190.27</v>
          </cell>
          <cell r="F323">
            <v>14189.95</v>
          </cell>
          <cell r="G323">
            <v>161000.32000000001</v>
          </cell>
          <cell r="H323">
            <v>161000.32000000001</v>
          </cell>
        </row>
        <row r="324">
          <cell r="B324" t="str">
            <v>210-6807-10</v>
          </cell>
          <cell r="C324" t="str">
            <v>6035 Interest Expense - Short Term Debt</v>
          </cell>
          <cell r="D324">
            <v>0</v>
          </cell>
          <cell r="E324">
            <v>42893.72</v>
          </cell>
          <cell r="F324">
            <v>0</v>
          </cell>
          <cell r="G324">
            <v>42893.72</v>
          </cell>
          <cell r="H324">
            <v>42893.72</v>
          </cell>
        </row>
        <row r="325">
          <cell r="B325" t="str">
            <v>210-6810-10</v>
          </cell>
          <cell r="C325" t="str">
            <v>5335 Write Offs - Bad Debt</v>
          </cell>
          <cell r="D325">
            <v>0</v>
          </cell>
          <cell r="E325">
            <v>348241.63</v>
          </cell>
          <cell r="F325">
            <v>330617.83</v>
          </cell>
          <cell r="G325">
            <v>17623.8</v>
          </cell>
          <cell r="H325">
            <v>17623.8</v>
          </cell>
        </row>
        <row r="326">
          <cell r="B326" t="str">
            <v>210-6840-10</v>
          </cell>
          <cell r="C326" t="str">
            <v>4355 Proceeds/Costs-Fixed Asset Disposal</v>
          </cell>
          <cell r="D326">
            <v>0</v>
          </cell>
          <cell r="E326">
            <v>0</v>
          </cell>
          <cell r="F326">
            <v>10400</v>
          </cell>
          <cell r="G326">
            <v>-10400</v>
          </cell>
          <cell r="H326">
            <v>-10400</v>
          </cell>
        </row>
        <row r="327">
          <cell r="B327" t="str">
            <v>210-6842-10</v>
          </cell>
          <cell r="C327" t="str">
            <v>4360 Loss on Disposal - PP&amp;E &amp; Other Property</v>
          </cell>
          <cell r="D327">
            <v>0</v>
          </cell>
          <cell r="E327">
            <v>109974.17</v>
          </cell>
          <cell r="F327">
            <v>0</v>
          </cell>
          <cell r="G327">
            <v>109974.17</v>
          </cell>
          <cell r="H327">
            <v>109974.17</v>
          </cell>
        </row>
        <row r="328">
          <cell r="B328" t="str">
            <v>210-6890-10</v>
          </cell>
          <cell r="C328" t="str">
            <v>Realized Gain/Loss on Exchange</v>
          </cell>
          <cell r="D328">
            <v>0</v>
          </cell>
          <cell r="E328">
            <v>2206.09</v>
          </cell>
          <cell r="F328">
            <v>1296.07</v>
          </cell>
          <cell r="G328">
            <v>910.02</v>
          </cell>
          <cell r="H328">
            <v>910.02</v>
          </cell>
        </row>
        <row r="329">
          <cell r="B329" t="str">
            <v>210-6901-10</v>
          </cell>
          <cell r="C329" t="str">
            <v>5605 ALLOCATED PAYROLL MAINT JOB RECOVERY</v>
          </cell>
          <cell r="D329">
            <v>0</v>
          </cell>
          <cell r="E329">
            <v>9907128.3499999996</v>
          </cell>
          <cell r="F329">
            <v>9907128.3499999996</v>
          </cell>
          <cell r="G329">
            <v>0</v>
          </cell>
          <cell r="H329">
            <v>0</v>
          </cell>
        </row>
        <row r="330">
          <cell r="B330" t="str">
            <v>210-6902-10</v>
          </cell>
          <cell r="C330" t="str">
            <v>5605 ALLOCATED MAINTENANCE JOB OVERHEAD RECOVERY</v>
          </cell>
          <cell r="D330">
            <v>0</v>
          </cell>
          <cell r="E330">
            <v>4880682.8899999997</v>
          </cell>
          <cell r="F330">
            <v>4880682.8899999997</v>
          </cell>
          <cell r="G330">
            <v>0</v>
          </cell>
          <cell r="H330">
            <v>0</v>
          </cell>
        </row>
        <row r="331">
          <cell r="B331" t="str">
            <v>210-6903-10</v>
          </cell>
          <cell r="C331" t="str">
            <v>5605 ALLOCATED PAYROLL WIP JOB RECOVERY</v>
          </cell>
          <cell r="D331">
            <v>0</v>
          </cell>
          <cell r="E331">
            <v>7781618.7400000002</v>
          </cell>
          <cell r="F331">
            <v>7781618.7400000002</v>
          </cell>
          <cell r="G331">
            <v>0</v>
          </cell>
          <cell r="H331">
            <v>0</v>
          </cell>
        </row>
        <row r="332">
          <cell r="B332" t="str">
            <v>210-6904-10</v>
          </cell>
          <cell r="C332" t="str">
            <v>5605 ALLOCATED OVERHEAD WIP JOB RECOVERY</v>
          </cell>
          <cell r="D332">
            <v>0</v>
          </cell>
          <cell r="E332">
            <v>3679390.35</v>
          </cell>
          <cell r="F332">
            <v>3679390.35</v>
          </cell>
          <cell r="G332">
            <v>0</v>
          </cell>
          <cell r="H332">
            <v>0</v>
          </cell>
        </row>
        <row r="333">
          <cell r="B333" t="str">
            <v>210-6905-10</v>
          </cell>
          <cell r="C333" t="str">
            <v>5605 Allocations-Other</v>
          </cell>
          <cell r="D333">
            <v>0</v>
          </cell>
          <cell r="E333">
            <v>938077.39</v>
          </cell>
          <cell r="F333">
            <v>1023440.21</v>
          </cell>
          <cell r="G333">
            <v>-85362.82</v>
          </cell>
          <cell r="H333">
            <v>-85362.82</v>
          </cell>
        </row>
        <row r="334">
          <cell r="B334" t="str">
            <v>210-6907-10</v>
          </cell>
          <cell r="C334" t="str">
            <v>5605 Labour &amp; OH's Allocated TO Affiliates</v>
          </cell>
          <cell r="D334">
            <v>0</v>
          </cell>
          <cell r="E334">
            <v>0</v>
          </cell>
          <cell r="F334">
            <v>194001</v>
          </cell>
          <cell r="G334">
            <v>-194001</v>
          </cell>
          <cell r="H334">
            <v>-194001</v>
          </cell>
        </row>
        <row r="335">
          <cell r="B335" t="str">
            <v>210-8011-10</v>
          </cell>
          <cell r="C335" t="str">
            <v>5705 Depr'n Exp-Station Door-Oshawa PUC Netwo</v>
          </cell>
          <cell r="D335">
            <v>0</v>
          </cell>
          <cell r="E335">
            <v>2816.37</v>
          </cell>
          <cell r="F335">
            <v>3705.75</v>
          </cell>
          <cell r="G335">
            <v>-889.38</v>
          </cell>
          <cell r="H335">
            <v>-889.38</v>
          </cell>
        </row>
        <row r="336">
          <cell r="B336" t="str">
            <v>210-8012-10</v>
          </cell>
          <cell r="C336" t="str">
            <v>5705 Depr'n Exp-Stnbldgext-Oshawa PUC Network</v>
          </cell>
          <cell r="D336">
            <v>0</v>
          </cell>
          <cell r="E336">
            <v>42245.61</v>
          </cell>
          <cell r="F336">
            <v>55586.33</v>
          </cell>
          <cell r="G336">
            <v>-13340.72</v>
          </cell>
          <cell r="H336">
            <v>-13340.72</v>
          </cell>
        </row>
        <row r="337">
          <cell r="B337" t="str">
            <v>210-8013-10</v>
          </cell>
          <cell r="C337" t="str">
            <v>5705 Depr'n Exp-Stnbuilding-Oshawa PUC Networ</v>
          </cell>
          <cell r="D337">
            <v>0</v>
          </cell>
          <cell r="E337">
            <v>85853.99</v>
          </cell>
          <cell r="F337">
            <v>112965.78</v>
          </cell>
          <cell r="G337">
            <v>-27111.79</v>
          </cell>
          <cell r="H337">
            <v>-27111.79</v>
          </cell>
        </row>
        <row r="338">
          <cell r="B338" t="str">
            <v>210-8021-10</v>
          </cell>
          <cell r="C338" t="str">
            <v>5705 Depr'n Exp-Stnpwrtransf-Oshawa PUC Netwo</v>
          </cell>
          <cell r="D338">
            <v>0</v>
          </cell>
          <cell r="E338">
            <v>52572.32</v>
          </cell>
          <cell r="F338">
            <v>69301.31</v>
          </cell>
          <cell r="G338">
            <v>-16728.990000000002</v>
          </cell>
          <cell r="H338">
            <v>-16728.990000000002</v>
          </cell>
        </row>
        <row r="339">
          <cell r="B339" t="str">
            <v>210-8024-10</v>
          </cell>
          <cell r="C339" t="str">
            <v>5705 Depr'n Exp-Stnswitchgea-Oshawa PUC Netwo</v>
          </cell>
          <cell r="D339">
            <v>0</v>
          </cell>
          <cell r="E339">
            <v>56186.67</v>
          </cell>
          <cell r="F339">
            <v>73929.83</v>
          </cell>
          <cell r="G339">
            <v>-17743.16</v>
          </cell>
          <cell r="H339">
            <v>-17743.16</v>
          </cell>
        </row>
        <row r="340">
          <cell r="B340" t="str">
            <v>210-8027-10</v>
          </cell>
          <cell r="C340" t="str">
            <v>5705 Depr'n Exp-Stnbreakers-Oshawa PUC Networ</v>
          </cell>
          <cell r="D340">
            <v>0</v>
          </cell>
          <cell r="E340">
            <v>4576.0200000000004</v>
          </cell>
          <cell r="F340">
            <v>6021.08</v>
          </cell>
          <cell r="G340">
            <v>-1445.06</v>
          </cell>
          <cell r="H340">
            <v>-1445.06</v>
          </cell>
        </row>
        <row r="341">
          <cell r="B341" t="str">
            <v>210-8040-10</v>
          </cell>
          <cell r="C341" t="str">
            <v>5705 Dep'n Expense - Overhead Distribution</v>
          </cell>
          <cell r="D341">
            <v>0</v>
          </cell>
          <cell r="E341">
            <v>9354.2000000000007</v>
          </cell>
          <cell r="F341">
            <v>15873.66</v>
          </cell>
          <cell r="G341">
            <v>-6519.46</v>
          </cell>
          <cell r="H341">
            <v>-6519.46</v>
          </cell>
        </row>
        <row r="342">
          <cell r="B342" t="str">
            <v>210-8041-10</v>
          </cell>
          <cell r="C342" t="str">
            <v>5705 Depr'n Exp - Poles, Towers, Fixtures</v>
          </cell>
          <cell r="D342">
            <v>0</v>
          </cell>
          <cell r="E342">
            <v>1199.68</v>
          </cell>
          <cell r="F342">
            <v>9868.2099999999991</v>
          </cell>
          <cell r="G342">
            <v>-8668.5300000000007</v>
          </cell>
          <cell r="H342">
            <v>-8668.5300000000007</v>
          </cell>
        </row>
        <row r="343">
          <cell r="B343" t="str">
            <v>210-8050-10</v>
          </cell>
          <cell r="C343" t="str">
            <v>5705 Dep'n Expense- Underground Dist'n</v>
          </cell>
          <cell r="D343">
            <v>0</v>
          </cell>
          <cell r="E343">
            <v>64800.17</v>
          </cell>
          <cell r="F343">
            <v>87101.97</v>
          </cell>
          <cell r="G343">
            <v>-22301.8</v>
          </cell>
          <cell r="H343">
            <v>-22301.8</v>
          </cell>
        </row>
        <row r="344">
          <cell r="B344" t="str">
            <v>210-8060-10</v>
          </cell>
          <cell r="C344" t="str">
            <v>5705 Dep'n Expense - Dist'n Transformers</v>
          </cell>
          <cell r="D344">
            <v>0</v>
          </cell>
          <cell r="E344">
            <v>31910.15</v>
          </cell>
          <cell r="F344">
            <v>46930.21</v>
          </cell>
          <cell r="G344">
            <v>-15020.06</v>
          </cell>
          <cell r="H344">
            <v>-15020.06</v>
          </cell>
        </row>
        <row r="345">
          <cell r="B345" t="str">
            <v>210-8070-10</v>
          </cell>
          <cell r="C345" t="str">
            <v>5705 Dep'n Expense - Distribution Meters</v>
          </cell>
          <cell r="D345">
            <v>0</v>
          </cell>
          <cell r="E345">
            <v>980.76</v>
          </cell>
          <cell r="F345">
            <v>889.13</v>
          </cell>
          <cell r="G345">
            <v>91.63</v>
          </cell>
          <cell r="H345">
            <v>91.63</v>
          </cell>
        </row>
        <row r="346">
          <cell r="B346" t="str">
            <v>210-8071-10</v>
          </cell>
          <cell r="C346" t="str">
            <v>5705 Expense Amortization</v>
          </cell>
          <cell r="D346">
            <v>0</v>
          </cell>
          <cell r="E346">
            <v>189393.46</v>
          </cell>
          <cell r="F346">
            <v>131493.54</v>
          </cell>
          <cell r="G346">
            <v>57899.92</v>
          </cell>
          <cell r="H346">
            <v>57899.92</v>
          </cell>
        </row>
        <row r="347">
          <cell r="B347" t="str">
            <v>210-8120-10</v>
          </cell>
          <cell r="C347" t="str">
            <v>5705 Dep'n Expense - Misc. Equipment-Tools</v>
          </cell>
          <cell r="D347">
            <v>0</v>
          </cell>
          <cell r="E347">
            <v>15604.74</v>
          </cell>
          <cell r="F347">
            <v>18275.11</v>
          </cell>
          <cell r="G347">
            <v>-2670.37</v>
          </cell>
          <cell r="H347">
            <v>-2670.37</v>
          </cell>
        </row>
        <row r="348">
          <cell r="B348" t="str">
            <v>210-8190-10</v>
          </cell>
          <cell r="C348" t="str">
            <v>5705 AMORTIZATION EXPENSE-MISCELLANEOUS</v>
          </cell>
          <cell r="D348">
            <v>0</v>
          </cell>
          <cell r="E348">
            <v>4661100</v>
          </cell>
          <cell r="F348">
            <v>0</v>
          </cell>
          <cell r="G348">
            <v>4661100</v>
          </cell>
          <cell r="H348">
            <v>4661100</v>
          </cell>
        </row>
        <row r="349">
          <cell r="B349" t="str">
            <v>220-6620-10</v>
          </cell>
          <cell r="C349" t="str">
            <v>5605 Travel - Meals (Subsistence)</v>
          </cell>
          <cell r="D349">
            <v>0</v>
          </cell>
          <cell r="E349">
            <v>745.71</v>
          </cell>
          <cell r="F349">
            <v>0</v>
          </cell>
          <cell r="G349">
            <v>745.71</v>
          </cell>
          <cell r="H349">
            <v>745.71</v>
          </cell>
        </row>
        <row r="350">
          <cell r="B350" t="str">
            <v>220-6665-10</v>
          </cell>
          <cell r="C350" t="str">
            <v>Communications Board Meeting Expenses.</v>
          </cell>
          <cell r="D350">
            <v>0</v>
          </cell>
          <cell r="E350">
            <v>505.9</v>
          </cell>
          <cell r="F350">
            <v>0</v>
          </cell>
          <cell r="G350">
            <v>505.9</v>
          </cell>
          <cell r="H350">
            <v>505.9</v>
          </cell>
        </row>
        <row r="351">
          <cell r="B351" t="str">
            <v>230-4000-10</v>
          </cell>
          <cell r="C351" t="str">
            <v>4080 Smart Meter Rate Adder Residential</v>
          </cell>
          <cell r="D351">
            <v>0</v>
          </cell>
          <cell r="E351">
            <v>27.05</v>
          </cell>
          <cell r="F351">
            <v>27.08</v>
          </cell>
          <cell r="G351">
            <v>-0.03</v>
          </cell>
          <cell r="H351">
            <v>-0.03</v>
          </cell>
        </row>
        <row r="352">
          <cell r="B352" t="str">
            <v>230-4001-10</v>
          </cell>
          <cell r="C352" t="str">
            <v>4076 Billed SME Charge Residential</v>
          </cell>
          <cell r="D352">
            <v>0</v>
          </cell>
          <cell r="E352">
            <v>315.3</v>
          </cell>
          <cell r="F352">
            <v>314261.09999999998</v>
          </cell>
          <cell r="G352">
            <v>-313945.8</v>
          </cell>
          <cell r="H352">
            <v>-313945.8</v>
          </cell>
        </row>
        <row r="353">
          <cell r="B353" t="str">
            <v>230-4002-10</v>
          </cell>
          <cell r="C353" t="str">
            <v>4076 SME Unbilled: Residential</v>
          </cell>
          <cell r="D353">
            <v>0</v>
          </cell>
          <cell r="E353">
            <v>382876.97</v>
          </cell>
          <cell r="F353">
            <v>384593.43</v>
          </cell>
          <cell r="G353">
            <v>-1716.46</v>
          </cell>
          <cell r="H353">
            <v>-1716.46</v>
          </cell>
        </row>
        <row r="354">
          <cell r="B354" t="str">
            <v>230-4003-10</v>
          </cell>
          <cell r="C354" t="str">
            <v>4076 SME Unbilled: GS&lt;50</v>
          </cell>
          <cell r="D354">
            <v>0</v>
          </cell>
          <cell r="E354">
            <v>29117.94</v>
          </cell>
          <cell r="F354">
            <v>29225.54</v>
          </cell>
          <cell r="G354">
            <v>-107.6</v>
          </cell>
          <cell r="H354">
            <v>-107.6</v>
          </cell>
        </row>
        <row r="355">
          <cell r="B355" t="str">
            <v>230-4011-10</v>
          </cell>
          <cell r="C355" t="str">
            <v>4076 Billed SME Charge GS&lt;50</v>
          </cell>
          <cell r="D355">
            <v>0</v>
          </cell>
          <cell r="E355">
            <v>27.96</v>
          </cell>
          <cell r="F355">
            <v>23314.75</v>
          </cell>
          <cell r="G355">
            <v>-23286.79</v>
          </cell>
          <cell r="H355">
            <v>-23286.79</v>
          </cell>
        </row>
        <row r="356">
          <cell r="B356" t="str">
            <v>230-4401-10</v>
          </cell>
          <cell r="C356" t="str">
            <v>4080 Smart Meter Rate Adder to BS</v>
          </cell>
          <cell r="D356">
            <v>0</v>
          </cell>
          <cell r="E356">
            <v>24.33</v>
          </cell>
          <cell r="F356">
            <v>24.3</v>
          </cell>
          <cell r="G356">
            <v>0.03</v>
          </cell>
          <cell r="H356">
            <v>0.03</v>
          </cell>
        </row>
        <row r="357">
          <cell r="B357" t="str">
            <v>230-4499-10</v>
          </cell>
          <cell r="C357" t="str">
            <v>4076 Billed SME Charge (TrueUp Revenue/Cost)</v>
          </cell>
          <cell r="D357">
            <v>0</v>
          </cell>
          <cell r="E357">
            <v>59348.98</v>
          </cell>
          <cell r="F357">
            <v>4462.8100000000004</v>
          </cell>
          <cell r="G357">
            <v>54886.17</v>
          </cell>
          <cell r="H357">
            <v>54886.17</v>
          </cell>
        </row>
        <row r="358">
          <cell r="B358" t="str">
            <v>230-5000-10</v>
          </cell>
          <cell r="C358" t="str">
            <v>4751 Charges - SME</v>
          </cell>
          <cell r="D358">
            <v>0</v>
          </cell>
          <cell r="E358">
            <v>320167.2</v>
          </cell>
          <cell r="F358">
            <v>32519.07</v>
          </cell>
          <cell r="G358">
            <v>287648.13</v>
          </cell>
          <cell r="H358">
            <v>287648.13</v>
          </cell>
        </row>
        <row r="359">
          <cell r="B359" t="str">
            <v>230-5001-10</v>
          </cell>
          <cell r="C359" t="str">
            <v>4751Charges SME (TrueUp Revenue/Cost)</v>
          </cell>
          <cell r="D359">
            <v>0</v>
          </cell>
          <cell r="E359">
            <v>0.01</v>
          </cell>
          <cell r="F359">
            <v>3477.67</v>
          </cell>
          <cell r="G359">
            <v>-3477.66</v>
          </cell>
          <cell r="H359">
            <v>-3477.66</v>
          </cell>
        </row>
        <row r="360">
          <cell r="B360" t="str">
            <v>231-4000-10</v>
          </cell>
          <cell r="C360" t="str">
            <v>4080 Pils Fixed Residential</v>
          </cell>
          <cell r="D360">
            <v>0</v>
          </cell>
          <cell r="E360">
            <v>18.649999999999999</v>
          </cell>
          <cell r="F360">
            <v>18.690000000000001</v>
          </cell>
          <cell r="G360">
            <v>-0.04</v>
          </cell>
          <cell r="H360">
            <v>-0.04</v>
          </cell>
        </row>
        <row r="361">
          <cell r="B361" t="str">
            <v>233-4400-10</v>
          </cell>
          <cell r="C361" t="str">
            <v>4080 Fixed Unmetered Adj</v>
          </cell>
          <cell r="D361">
            <v>0</v>
          </cell>
          <cell r="E361">
            <v>33916</v>
          </cell>
          <cell r="F361">
            <v>21787</v>
          </cell>
          <cell r="G361">
            <v>12129</v>
          </cell>
          <cell r="H361">
            <v>12129</v>
          </cell>
        </row>
        <row r="362">
          <cell r="B362" t="str">
            <v>234-4000-10</v>
          </cell>
          <cell r="C362" t="str">
            <v>4080 Volumetric Residential Adj</v>
          </cell>
          <cell r="D362">
            <v>0</v>
          </cell>
          <cell r="E362">
            <v>18060329</v>
          </cell>
          <cell r="F362">
            <v>17951139</v>
          </cell>
          <cell r="G362">
            <v>109190</v>
          </cell>
          <cell r="H362">
            <v>109190</v>
          </cell>
        </row>
        <row r="363">
          <cell r="B363" t="str">
            <v>234-4010-10</v>
          </cell>
          <cell r="C363" t="str">
            <v>4080 Volumetric Commercial&lt;50kw Adj</v>
          </cell>
          <cell r="D363">
            <v>0</v>
          </cell>
          <cell r="E363">
            <v>3198953</v>
          </cell>
          <cell r="F363">
            <v>3203294</v>
          </cell>
          <cell r="G363">
            <v>-4341</v>
          </cell>
          <cell r="H363">
            <v>-4341</v>
          </cell>
        </row>
        <row r="364">
          <cell r="B364" t="str">
            <v>234-4015-10</v>
          </cell>
          <cell r="C364" t="str">
            <v>4080 Volumetric Industrial &gt;50kw Adj</v>
          </cell>
          <cell r="D364">
            <v>0</v>
          </cell>
          <cell r="E364">
            <v>2545921</v>
          </cell>
          <cell r="F364">
            <v>2644880</v>
          </cell>
          <cell r="G364">
            <v>-98959</v>
          </cell>
          <cell r="H364">
            <v>-98959</v>
          </cell>
        </row>
        <row r="365">
          <cell r="B365" t="str">
            <v>234-4020-10</v>
          </cell>
          <cell r="C365" t="str">
            <v>4080 Volumetric Industrial &gt;50kw Adj</v>
          </cell>
          <cell r="D365">
            <v>0</v>
          </cell>
          <cell r="E365">
            <v>1737138</v>
          </cell>
          <cell r="F365">
            <v>1699805</v>
          </cell>
          <cell r="G365">
            <v>37333</v>
          </cell>
          <cell r="H365">
            <v>37333</v>
          </cell>
        </row>
        <row r="366">
          <cell r="B366" t="str">
            <v>234-4100-10</v>
          </cell>
          <cell r="C366" t="str">
            <v>4080 Volumetric Industrial &gt;1000&lt;5000kw Adj</v>
          </cell>
          <cell r="D366">
            <v>0</v>
          </cell>
          <cell r="E366">
            <v>305795</v>
          </cell>
          <cell r="F366">
            <v>279213</v>
          </cell>
          <cell r="G366">
            <v>26582</v>
          </cell>
          <cell r="H366">
            <v>26582</v>
          </cell>
        </row>
        <row r="367">
          <cell r="B367" t="str">
            <v>234-4200-10</v>
          </cell>
          <cell r="C367" t="str">
            <v>4080 Volumetric Large User Adj</v>
          </cell>
          <cell r="D367">
            <v>0</v>
          </cell>
          <cell r="E367">
            <v>214300</v>
          </cell>
          <cell r="F367">
            <v>213856</v>
          </cell>
          <cell r="G367">
            <v>444</v>
          </cell>
          <cell r="H367">
            <v>444</v>
          </cell>
        </row>
        <row r="368">
          <cell r="B368" t="str">
            <v>234-4300-10</v>
          </cell>
          <cell r="C368" t="str">
            <v>4080 Volumetric Street Lighting Adj</v>
          </cell>
          <cell r="D368">
            <v>0</v>
          </cell>
          <cell r="E368">
            <v>709359</v>
          </cell>
          <cell r="F368">
            <v>705193</v>
          </cell>
          <cell r="G368">
            <v>4166</v>
          </cell>
          <cell r="H368">
            <v>4166</v>
          </cell>
        </row>
        <row r="369">
          <cell r="B369" t="str">
            <v>235-4000-10</v>
          </cell>
          <cell r="C369" t="str">
            <v>4006 Commodity Sales Residential</v>
          </cell>
          <cell r="D369">
            <v>0</v>
          </cell>
          <cell r="E369">
            <v>8710.4500000000007</v>
          </cell>
          <cell r="F369">
            <v>8751087.2200000007</v>
          </cell>
          <cell r="G369">
            <v>-8742376.7699999996</v>
          </cell>
          <cell r="H369">
            <v>-8742376.7699999996</v>
          </cell>
        </row>
        <row r="370">
          <cell r="B370" t="str">
            <v>235-4001-10</v>
          </cell>
          <cell r="C370" t="str">
            <v>4006 Commodity Sales (Diff RPP Price vs HOEP)</v>
          </cell>
          <cell r="D370">
            <v>0</v>
          </cell>
          <cell r="E370">
            <v>25208.67</v>
          </cell>
          <cell r="F370">
            <v>25787561.629999999</v>
          </cell>
          <cell r="G370">
            <v>-25762352.960000001</v>
          </cell>
          <cell r="H370">
            <v>-25762352.960000001</v>
          </cell>
        </row>
        <row r="371">
          <cell r="B371" t="str">
            <v>235-4002-10</v>
          </cell>
          <cell r="C371" t="str">
            <v>4006 Commodity Sales : Unbilled Power</v>
          </cell>
          <cell r="D371">
            <v>0</v>
          </cell>
          <cell r="E371">
            <v>45146120.909999996</v>
          </cell>
          <cell r="F371">
            <v>43650768.93</v>
          </cell>
          <cell r="G371">
            <v>1495351.98</v>
          </cell>
          <cell r="H371">
            <v>1495351.98</v>
          </cell>
        </row>
        <row r="372">
          <cell r="B372" t="str">
            <v>235-4010-10</v>
          </cell>
          <cell r="C372" t="str">
            <v>4010 Commodity Sales Commercial &lt;50kw</v>
          </cell>
          <cell r="D372">
            <v>0</v>
          </cell>
          <cell r="E372">
            <v>2111.27</v>
          </cell>
          <cell r="F372">
            <v>1917975.29</v>
          </cell>
          <cell r="G372">
            <v>-1915864.02</v>
          </cell>
          <cell r="H372">
            <v>-1915864.02</v>
          </cell>
        </row>
        <row r="373">
          <cell r="B373" t="str">
            <v>235-4011-10</v>
          </cell>
          <cell r="C373" t="str">
            <v>4006 Commodity Sales (Diff RPP Price vs HOEP)</v>
          </cell>
          <cell r="D373">
            <v>0</v>
          </cell>
          <cell r="E373">
            <v>5859.52</v>
          </cell>
          <cell r="F373">
            <v>6062653.25</v>
          </cell>
          <cell r="G373">
            <v>-6056793.7300000004</v>
          </cell>
          <cell r="H373">
            <v>-6056793.7300000004</v>
          </cell>
        </row>
        <row r="374">
          <cell r="B374" t="str">
            <v>235-4015-10</v>
          </cell>
          <cell r="C374" t="str">
            <v>4015 Commodity Sales Industrial &gt; 50 - 200 KW</v>
          </cell>
          <cell r="D374">
            <v>0</v>
          </cell>
          <cell r="E374">
            <v>14063.76</v>
          </cell>
          <cell r="F374">
            <v>2327516.71</v>
          </cell>
          <cell r="G374">
            <v>-2313452.9500000002</v>
          </cell>
          <cell r="H374">
            <v>-2313452.9500000002</v>
          </cell>
        </row>
        <row r="375">
          <cell r="B375" t="str">
            <v>235-4016-10</v>
          </cell>
          <cell r="C375" t="str">
            <v>4015 Commodity Sales Industrial :Unbilled Power</v>
          </cell>
          <cell r="D375">
            <v>0</v>
          </cell>
          <cell r="E375">
            <v>13057026.66</v>
          </cell>
          <cell r="F375">
            <v>12804899.560000001</v>
          </cell>
          <cell r="G375">
            <v>252127.1</v>
          </cell>
          <cell r="H375">
            <v>252127.1</v>
          </cell>
        </row>
        <row r="376">
          <cell r="B376" t="str">
            <v>235-4018-10</v>
          </cell>
          <cell r="C376" t="str">
            <v>4015 Commodity Sales:Global Adjustment Variance</v>
          </cell>
          <cell r="D376">
            <v>0</v>
          </cell>
          <cell r="E376">
            <v>7366811.5700000003</v>
          </cell>
          <cell r="F376">
            <v>2635263.88</v>
          </cell>
          <cell r="G376">
            <v>4731547.6900000004</v>
          </cell>
          <cell r="H376">
            <v>4731547.6900000004</v>
          </cell>
        </row>
        <row r="377">
          <cell r="B377" t="str">
            <v>235-4019-10</v>
          </cell>
          <cell r="C377" t="str">
            <v>4015 Commodity Sales : Global Adj Unbilled</v>
          </cell>
          <cell r="D377">
            <v>0</v>
          </cell>
          <cell r="E377">
            <v>31947771.18</v>
          </cell>
          <cell r="F377">
            <v>33490021.699999999</v>
          </cell>
          <cell r="G377">
            <v>-1542250.52</v>
          </cell>
          <cell r="H377">
            <v>-1542250.52</v>
          </cell>
        </row>
        <row r="378">
          <cell r="B378" t="str">
            <v>235-4020-10</v>
          </cell>
          <cell r="C378" t="str">
            <v>4015 Commodity Sales Industrial &gt; 200 - 1000 KW</v>
          </cell>
          <cell r="D378">
            <v>0</v>
          </cell>
          <cell r="E378">
            <v>13354.84</v>
          </cell>
          <cell r="F378">
            <v>2760778.19</v>
          </cell>
          <cell r="G378">
            <v>-2747423.35</v>
          </cell>
          <cell r="H378">
            <v>-2747423.35</v>
          </cell>
        </row>
        <row r="379">
          <cell r="B379" t="str">
            <v>235-4021-10</v>
          </cell>
          <cell r="C379" t="str">
            <v>4015 Commodity Sales Industrial (Diff RPP vs HOEP)</v>
          </cell>
          <cell r="D379">
            <v>0</v>
          </cell>
          <cell r="E379">
            <v>34192.949999999997</v>
          </cell>
          <cell r="F379">
            <v>5442638.0599999996</v>
          </cell>
          <cell r="G379">
            <v>-5408445.1100000003</v>
          </cell>
          <cell r="H379">
            <v>-5408445.1100000003</v>
          </cell>
        </row>
        <row r="380">
          <cell r="B380" t="str">
            <v>235-4100-10</v>
          </cell>
          <cell r="C380" t="str">
            <v>4015 Commodity Sales Industrial &gt;1000&lt;5000kw</v>
          </cell>
          <cell r="D380">
            <v>0</v>
          </cell>
          <cell r="E380">
            <v>0</v>
          </cell>
          <cell r="F380">
            <v>1284573.55</v>
          </cell>
          <cell r="G380">
            <v>-1284573.55</v>
          </cell>
          <cell r="H380">
            <v>-1284573.55</v>
          </cell>
        </row>
        <row r="381">
          <cell r="B381" t="str">
            <v>235-4200-10</v>
          </cell>
          <cell r="C381" t="str">
            <v>4020 Commodity Sales Large User</v>
          </cell>
          <cell r="D381">
            <v>0</v>
          </cell>
          <cell r="E381">
            <v>0</v>
          </cell>
          <cell r="F381">
            <v>609881.73</v>
          </cell>
          <cell r="G381">
            <v>-609881.73</v>
          </cell>
          <cell r="H381">
            <v>-609881.73</v>
          </cell>
        </row>
        <row r="382">
          <cell r="B382" t="str">
            <v>235-4300-10</v>
          </cell>
          <cell r="C382" t="str">
            <v>4025 Commodity Sales-Street Lighting</v>
          </cell>
          <cell r="D382">
            <v>0</v>
          </cell>
          <cell r="E382">
            <v>100.7</v>
          </cell>
          <cell r="F382">
            <v>61155.1</v>
          </cell>
          <cell r="G382">
            <v>-61054.400000000001</v>
          </cell>
          <cell r="H382">
            <v>-61054.400000000001</v>
          </cell>
        </row>
        <row r="383">
          <cell r="B383" t="str">
            <v>235-4301-10</v>
          </cell>
          <cell r="C383" t="str">
            <v>4025 Commodity Sales-StreetLight (Diff RPP v HOEP)</v>
          </cell>
          <cell r="D383">
            <v>0</v>
          </cell>
          <cell r="E383">
            <v>0</v>
          </cell>
          <cell r="F383">
            <v>4666.08</v>
          </cell>
          <cell r="G383">
            <v>-4666.08</v>
          </cell>
          <cell r="H383">
            <v>-4666.08</v>
          </cell>
        </row>
        <row r="384">
          <cell r="B384" t="str">
            <v>235-4320-10</v>
          </cell>
          <cell r="C384" t="str">
            <v>4235 Water Heaters</v>
          </cell>
          <cell r="D384">
            <v>0</v>
          </cell>
          <cell r="E384">
            <v>0</v>
          </cell>
          <cell r="F384">
            <v>375.76</v>
          </cell>
          <cell r="G384">
            <v>-375.76</v>
          </cell>
          <cell r="H384">
            <v>-375.76</v>
          </cell>
        </row>
        <row r="385">
          <cell r="B385" t="str">
            <v>235-4400-10</v>
          </cell>
          <cell r="C385" t="str">
            <v>4006 Commodity Sales Unmetered</v>
          </cell>
          <cell r="D385">
            <v>0</v>
          </cell>
          <cell r="E385">
            <v>55.03</v>
          </cell>
          <cell r="F385">
            <v>43779.59</v>
          </cell>
          <cell r="G385">
            <v>-43724.56</v>
          </cell>
          <cell r="H385">
            <v>-43724.56</v>
          </cell>
        </row>
        <row r="386">
          <cell r="B386" t="str">
            <v>235-4401-10</v>
          </cell>
          <cell r="C386" t="str">
            <v>4006 Commodity Sales Unmetered (Diff RPP vs HOEP)</v>
          </cell>
          <cell r="D386">
            <v>0</v>
          </cell>
          <cell r="E386">
            <v>148.91</v>
          </cell>
          <cell r="F386">
            <v>128649.54</v>
          </cell>
          <cell r="G386">
            <v>-128500.63</v>
          </cell>
          <cell r="H386">
            <v>-128500.63</v>
          </cell>
        </row>
        <row r="387">
          <cell r="B387" t="str">
            <v>235-4500-10</v>
          </cell>
          <cell r="C387" t="str">
            <v>4390 Serv. Misc.  Revenues</v>
          </cell>
          <cell r="D387">
            <v>0</v>
          </cell>
          <cell r="E387">
            <v>218853.87</v>
          </cell>
          <cell r="F387">
            <v>306975.5</v>
          </cell>
          <cell r="G387">
            <v>-88121.63</v>
          </cell>
          <cell r="H387">
            <v>-88121.63</v>
          </cell>
        </row>
        <row r="388">
          <cell r="B388" t="str">
            <v>235-4501-10</v>
          </cell>
          <cell r="C388" t="str">
            <v>4235 Enhancement Revenue</v>
          </cell>
          <cell r="D388">
            <v>0</v>
          </cell>
          <cell r="E388">
            <v>83161.899999999994</v>
          </cell>
          <cell r="F388">
            <v>98192.48</v>
          </cell>
          <cell r="G388">
            <v>-15030.58</v>
          </cell>
          <cell r="H388">
            <v>-15030.58</v>
          </cell>
        </row>
        <row r="389">
          <cell r="B389" t="str">
            <v>235-4502-10</v>
          </cell>
          <cell r="C389" t="str">
            <v>4375 Misc. Revenue</v>
          </cell>
          <cell r="D389">
            <v>0</v>
          </cell>
          <cell r="E389">
            <v>12502</v>
          </cell>
          <cell r="F389">
            <v>15395</v>
          </cell>
          <cell r="G389">
            <v>-2893</v>
          </cell>
          <cell r="H389">
            <v>-2893</v>
          </cell>
        </row>
        <row r="390">
          <cell r="B390" t="str">
            <v>235-4504-10</v>
          </cell>
          <cell r="C390" t="str">
            <v>4210 Pole &amp; Duct Rental Revenue</v>
          </cell>
          <cell r="D390">
            <v>0</v>
          </cell>
          <cell r="E390">
            <v>290587.8</v>
          </cell>
          <cell r="F390">
            <v>535911.17000000004</v>
          </cell>
          <cell r="G390">
            <v>-245323.37</v>
          </cell>
          <cell r="H390">
            <v>-245323.37</v>
          </cell>
        </row>
        <row r="391">
          <cell r="B391" t="str">
            <v>235-4530-10</v>
          </cell>
          <cell r="C391" t="str">
            <v>4405 Interest Earned</v>
          </cell>
          <cell r="D391">
            <v>0</v>
          </cell>
          <cell r="E391">
            <v>0</v>
          </cell>
          <cell r="F391">
            <v>66534.97</v>
          </cell>
          <cell r="G391">
            <v>-66534.97</v>
          </cell>
          <cell r="H391">
            <v>-66534.97</v>
          </cell>
        </row>
        <row r="392">
          <cell r="B392" t="str">
            <v>235-4540-10</v>
          </cell>
          <cell r="C392" t="str">
            <v>4235 Legal Letter Charges</v>
          </cell>
          <cell r="D392">
            <v>0</v>
          </cell>
          <cell r="E392">
            <v>0</v>
          </cell>
          <cell r="F392">
            <v>510</v>
          </cell>
          <cell r="G392">
            <v>-510</v>
          </cell>
          <cell r="H392">
            <v>-510</v>
          </cell>
        </row>
        <row r="393">
          <cell r="B393" t="str">
            <v>235-4610-10</v>
          </cell>
          <cell r="C393" t="str">
            <v>4390 Sale of Scrap Material</v>
          </cell>
          <cell r="D393">
            <v>0</v>
          </cell>
          <cell r="E393">
            <v>0</v>
          </cell>
          <cell r="F393">
            <v>43749.53</v>
          </cell>
          <cell r="G393">
            <v>-43749.53</v>
          </cell>
          <cell r="H393">
            <v>-43749.53</v>
          </cell>
        </row>
        <row r="394">
          <cell r="B394" t="str">
            <v>235-4615-10</v>
          </cell>
          <cell r="C394" t="str">
            <v>4375 IESO/OEB RPP Pilot Project</v>
          </cell>
          <cell r="D394">
            <v>0</v>
          </cell>
          <cell r="E394">
            <v>0</v>
          </cell>
          <cell r="F394">
            <v>2757500</v>
          </cell>
          <cell r="G394">
            <v>-2757500</v>
          </cell>
          <cell r="H394">
            <v>-2757500</v>
          </cell>
        </row>
        <row r="395">
          <cell r="B395" t="str">
            <v>235-4616-10</v>
          </cell>
          <cell r="C395" t="str">
            <v>4380 RPP Pilot Project Costs - Internal</v>
          </cell>
          <cell r="D395">
            <v>0</v>
          </cell>
          <cell r="E395">
            <v>38764.54</v>
          </cell>
          <cell r="F395">
            <v>0</v>
          </cell>
          <cell r="G395">
            <v>38764.54</v>
          </cell>
          <cell r="H395">
            <v>38764.54</v>
          </cell>
        </row>
        <row r="396">
          <cell r="B396" t="str">
            <v>235-4617-10</v>
          </cell>
          <cell r="C396" t="str">
            <v>4380 RPP Pilot Project Costs - External</v>
          </cell>
          <cell r="D396">
            <v>0</v>
          </cell>
          <cell r="E396">
            <v>165650.88</v>
          </cell>
          <cell r="F396">
            <v>10.89</v>
          </cell>
          <cell r="G396">
            <v>165639.99</v>
          </cell>
          <cell r="H396">
            <v>165639.99</v>
          </cell>
        </row>
        <row r="397">
          <cell r="B397" t="str">
            <v>235-4620-10</v>
          </cell>
          <cell r="C397" t="str">
            <v>4380 RPP Pilot Project Costs - Trueup</v>
          </cell>
          <cell r="D397">
            <v>0</v>
          </cell>
          <cell r="E397">
            <v>6015860.4699999997</v>
          </cell>
          <cell r="F397">
            <v>3463077.01</v>
          </cell>
          <cell r="G397">
            <v>2552783.46</v>
          </cell>
          <cell r="H397">
            <v>2552783.46</v>
          </cell>
        </row>
        <row r="398">
          <cell r="B398" t="str">
            <v>235-4701-10</v>
          </cell>
          <cell r="C398" t="str">
            <v>4015 Commodity Sales : Global Adj Residential</v>
          </cell>
          <cell r="D398">
            <v>0</v>
          </cell>
          <cell r="E398">
            <v>0</v>
          </cell>
          <cell r="F398">
            <v>728923.07</v>
          </cell>
          <cell r="G398">
            <v>-728923.07</v>
          </cell>
          <cell r="H398">
            <v>-728923.07</v>
          </cell>
        </row>
        <row r="399">
          <cell r="B399" t="str">
            <v>235-4702-10</v>
          </cell>
          <cell r="C399" t="str">
            <v>4015 Commodity Sales : Global Adj Commercial &lt;50</v>
          </cell>
          <cell r="D399">
            <v>0</v>
          </cell>
          <cell r="E399">
            <v>2355.02</v>
          </cell>
          <cell r="F399">
            <v>984404.06</v>
          </cell>
          <cell r="G399">
            <v>-982049.04</v>
          </cell>
          <cell r="H399">
            <v>-982049.04</v>
          </cell>
        </row>
        <row r="400">
          <cell r="B400" t="str">
            <v>235-4703-10</v>
          </cell>
          <cell r="C400" t="str">
            <v>4015 Commodity Sales : Global Adj Ind &gt;50 &lt;200</v>
          </cell>
          <cell r="D400">
            <v>0</v>
          </cell>
          <cell r="E400">
            <v>1404861.92</v>
          </cell>
          <cell r="F400">
            <v>10770354.199999999</v>
          </cell>
          <cell r="G400">
            <v>-9365492.2799999993</v>
          </cell>
          <cell r="H400">
            <v>-9365492.2799999993</v>
          </cell>
        </row>
        <row r="401">
          <cell r="B401" t="str">
            <v>235-4704-10</v>
          </cell>
          <cell r="C401" t="str">
            <v>4015 Commodity Sales : Global Adj Ind &gt;200 &lt;1000</v>
          </cell>
          <cell r="D401">
            <v>0</v>
          </cell>
          <cell r="E401">
            <v>57301.14</v>
          </cell>
          <cell r="F401">
            <v>9623338.5399999991</v>
          </cell>
          <cell r="G401">
            <v>-9566037.4000000004</v>
          </cell>
          <cell r="H401">
            <v>-9566037.4000000004</v>
          </cell>
        </row>
        <row r="402">
          <cell r="B402" t="str">
            <v>235-4706-10</v>
          </cell>
          <cell r="C402" t="str">
            <v>4020 Commodity Sales : Global Adj Lrg User &gt; 5000</v>
          </cell>
          <cell r="D402">
            <v>0</v>
          </cell>
          <cell r="E402">
            <v>0</v>
          </cell>
          <cell r="F402">
            <v>4150113.36</v>
          </cell>
          <cell r="G402">
            <v>-4150113.36</v>
          </cell>
          <cell r="H402">
            <v>-4150113.36</v>
          </cell>
        </row>
        <row r="403">
          <cell r="B403" t="str">
            <v>235-4707-10</v>
          </cell>
          <cell r="C403" t="str">
            <v>4025 Commodity Sales : Global Adj  Street Lights</v>
          </cell>
          <cell r="D403">
            <v>0</v>
          </cell>
          <cell r="E403">
            <v>0</v>
          </cell>
          <cell r="F403">
            <v>355500.43</v>
          </cell>
          <cell r="G403">
            <v>-355500.43</v>
          </cell>
          <cell r="H403">
            <v>-355500.43</v>
          </cell>
        </row>
        <row r="404">
          <cell r="B404" t="str">
            <v>235-5000-10</v>
          </cell>
          <cell r="C404" t="str">
            <v>4705 Power Purchased</v>
          </cell>
          <cell r="D404">
            <v>0</v>
          </cell>
          <cell r="E404">
            <v>284402689.88</v>
          </cell>
          <cell r="F404">
            <v>230456550.37</v>
          </cell>
          <cell r="G404">
            <v>53946139.509999998</v>
          </cell>
          <cell r="H404">
            <v>53946139.509999998</v>
          </cell>
        </row>
        <row r="405">
          <cell r="B405" t="str">
            <v>235-5001-10</v>
          </cell>
          <cell r="C405" t="str">
            <v>4705 Generator Kwh</v>
          </cell>
          <cell r="D405">
            <v>0</v>
          </cell>
          <cell r="E405">
            <v>40412.089999999997</v>
          </cell>
          <cell r="F405">
            <v>0</v>
          </cell>
          <cell r="G405">
            <v>40412.089999999997</v>
          </cell>
          <cell r="H405">
            <v>40412.089999999997</v>
          </cell>
        </row>
        <row r="406">
          <cell r="B406" t="str">
            <v>235-5002-10</v>
          </cell>
          <cell r="C406" t="str">
            <v>4705 Power Purchased Adjustment</v>
          </cell>
          <cell r="D406">
            <v>0</v>
          </cell>
          <cell r="E406">
            <v>0.01</v>
          </cell>
          <cell r="F406">
            <v>2283581.69</v>
          </cell>
          <cell r="G406">
            <v>-2283581.6800000002</v>
          </cell>
          <cell r="H406">
            <v>-2283581.6800000002</v>
          </cell>
        </row>
        <row r="407">
          <cell r="B407" t="str">
            <v>235-5003-10</v>
          </cell>
          <cell r="C407" t="str">
            <v>4707 Charges-Global Adjustment</v>
          </cell>
          <cell r="D407">
            <v>0</v>
          </cell>
          <cell r="E407">
            <v>63319630.039999999</v>
          </cell>
          <cell r="F407">
            <v>33818975.920000002</v>
          </cell>
          <cell r="G407">
            <v>29500654.120000001</v>
          </cell>
          <cell r="H407">
            <v>29500654.120000001</v>
          </cell>
        </row>
        <row r="408">
          <cell r="B408" t="str">
            <v>235-5004-10</v>
          </cell>
          <cell r="C408" t="str">
            <v>4705 Power Purchased:Global Adjustment Variance</v>
          </cell>
          <cell r="D408">
            <v>0</v>
          </cell>
          <cell r="E408">
            <v>0.01</v>
          </cell>
          <cell r="F408">
            <v>7190928.0599999996</v>
          </cell>
          <cell r="G408">
            <v>-7190928.0499999998</v>
          </cell>
          <cell r="H408">
            <v>-7190928.0499999998</v>
          </cell>
        </row>
        <row r="409">
          <cell r="B409" t="str">
            <v>235-5006-10</v>
          </cell>
          <cell r="C409" t="str">
            <v>4705 Cost of Power - MicroFit</v>
          </cell>
          <cell r="D409">
            <v>0</v>
          </cell>
          <cell r="E409">
            <v>1036595.32</v>
          </cell>
          <cell r="F409">
            <v>671.27</v>
          </cell>
          <cell r="G409">
            <v>1035924.05</v>
          </cell>
          <cell r="H409">
            <v>1035924.05</v>
          </cell>
        </row>
        <row r="410">
          <cell r="B410" t="str">
            <v>235-5007-10</v>
          </cell>
          <cell r="C410" t="str">
            <v>4705 Cost of Power - MicroFit WAP</v>
          </cell>
          <cell r="D410">
            <v>0</v>
          </cell>
          <cell r="E410">
            <v>4.78</v>
          </cell>
          <cell r="F410">
            <v>43194.33</v>
          </cell>
          <cell r="G410">
            <v>-43189.55</v>
          </cell>
          <cell r="H410">
            <v>-43189.55</v>
          </cell>
        </row>
        <row r="411">
          <cell r="B411" t="str">
            <v>235-5008-10</v>
          </cell>
          <cell r="C411" t="str">
            <v>4705 Cost of Power - MicroFit Diff WAP v OPA</v>
          </cell>
          <cell r="D411">
            <v>0</v>
          </cell>
          <cell r="E411">
            <v>43219.74</v>
          </cell>
          <cell r="F411">
            <v>5.03</v>
          </cell>
          <cell r="G411">
            <v>43214.71</v>
          </cell>
          <cell r="H411">
            <v>43214.71</v>
          </cell>
        </row>
        <row r="412">
          <cell r="B412" t="str">
            <v>235-5009-10</v>
          </cell>
          <cell r="C412" t="str">
            <v>4705 Cost of Power - FIT</v>
          </cell>
          <cell r="D412">
            <v>0</v>
          </cell>
          <cell r="E412">
            <v>812666.73</v>
          </cell>
          <cell r="F412">
            <v>0</v>
          </cell>
          <cell r="G412">
            <v>812666.73</v>
          </cell>
          <cell r="H412">
            <v>812666.73</v>
          </cell>
        </row>
        <row r="413">
          <cell r="B413" t="str">
            <v>235-5010-10</v>
          </cell>
          <cell r="C413" t="str">
            <v>4705 Cost of Power - FIT WAP</v>
          </cell>
          <cell r="D413">
            <v>0</v>
          </cell>
          <cell r="E413">
            <v>0</v>
          </cell>
          <cell r="F413">
            <v>20600.96</v>
          </cell>
          <cell r="G413">
            <v>-20600.96</v>
          </cell>
          <cell r="H413">
            <v>-20600.96</v>
          </cell>
        </row>
        <row r="414">
          <cell r="B414" t="str">
            <v>235-5011-10</v>
          </cell>
          <cell r="C414" t="str">
            <v>4705 Cost of Power - FIT Diff WAP v OPA</v>
          </cell>
          <cell r="D414">
            <v>0</v>
          </cell>
          <cell r="E414">
            <v>20600.96</v>
          </cell>
          <cell r="F414">
            <v>0</v>
          </cell>
          <cell r="G414">
            <v>20600.96</v>
          </cell>
          <cell r="H414">
            <v>20600.96</v>
          </cell>
        </row>
        <row r="415">
          <cell r="B415" t="str">
            <v>235-5012-10</v>
          </cell>
          <cell r="C415" t="str">
            <v>4705 Feed-In Tariff Program Recovery</v>
          </cell>
          <cell r="D415">
            <v>0</v>
          </cell>
          <cell r="E415">
            <v>1724401.77</v>
          </cell>
          <cell r="F415">
            <v>3512158.12</v>
          </cell>
          <cell r="G415">
            <v>-1787756.35</v>
          </cell>
          <cell r="H415">
            <v>-1787756.35</v>
          </cell>
        </row>
        <row r="416">
          <cell r="B416" t="str">
            <v>236-4000-10</v>
          </cell>
          <cell r="C416" t="str">
            <v>4080 Dist S/C Residential</v>
          </cell>
          <cell r="D416">
            <v>0</v>
          </cell>
          <cell r="E416">
            <v>8146.1</v>
          </cell>
          <cell r="F416">
            <v>11419366.07</v>
          </cell>
          <cell r="G416">
            <v>-11411219.970000001</v>
          </cell>
          <cell r="H416">
            <v>-11411219.970000001</v>
          </cell>
        </row>
        <row r="417">
          <cell r="B417" t="str">
            <v>236-4010-10</v>
          </cell>
          <cell r="C417" t="str">
            <v>4080 Dist S/C Commercial &lt;50kw</v>
          </cell>
          <cell r="D417">
            <v>0</v>
          </cell>
          <cell r="E417">
            <v>797.07</v>
          </cell>
          <cell r="F417">
            <v>696416.16</v>
          </cell>
          <cell r="G417">
            <v>-695619.09</v>
          </cell>
          <cell r="H417">
            <v>-695619.09</v>
          </cell>
        </row>
        <row r="418">
          <cell r="B418" t="str">
            <v>236-4015-10</v>
          </cell>
          <cell r="C418" t="str">
            <v>4080 Dist S/C  Ind &gt; 50 - 200 KW</v>
          </cell>
          <cell r="D418">
            <v>0</v>
          </cell>
          <cell r="E418">
            <v>1205.1500000000001</v>
          </cell>
          <cell r="F418">
            <v>233186.44</v>
          </cell>
          <cell r="G418">
            <v>-231981.29</v>
          </cell>
          <cell r="H418">
            <v>-231981.29</v>
          </cell>
        </row>
        <row r="419">
          <cell r="B419" t="str">
            <v>236-4020-10</v>
          </cell>
          <cell r="C419" t="str">
            <v>4080 Dist S/C Ind &gt; 200 - 1000 KW</v>
          </cell>
          <cell r="D419">
            <v>0</v>
          </cell>
          <cell r="E419">
            <v>372.22</v>
          </cell>
          <cell r="F419">
            <v>73996.83</v>
          </cell>
          <cell r="G419">
            <v>-73624.61</v>
          </cell>
          <cell r="H419">
            <v>-73624.61</v>
          </cell>
        </row>
        <row r="420">
          <cell r="B420" t="str">
            <v>236-4100-10</v>
          </cell>
          <cell r="C420" t="str">
            <v>4080 Dist S/C Ind &gt;50 &lt;1,000</v>
          </cell>
          <cell r="D420">
            <v>0</v>
          </cell>
          <cell r="E420">
            <v>0</v>
          </cell>
          <cell r="F420">
            <v>133853.60999999999</v>
          </cell>
          <cell r="G420">
            <v>-133853.60999999999</v>
          </cell>
          <cell r="H420">
            <v>-133853.60999999999</v>
          </cell>
        </row>
        <row r="421">
          <cell r="B421" t="str">
            <v>236-4200-10</v>
          </cell>
          <cell r="C421" t="str">
            <v>4080 Dist S/C Lrg User &gt;5,000</v>
          </cell>
          <cell r="D421">
            <v>0</v>
          </cell>
          <cell r="E421">
            <v>0</v>
          </cell>
          <cell r="F421">
            <v>92592.6</v>
          </cell>
          <cell r="G421">
            <v>-92592.6</v>
          </cell>
          <cell r="H421">
            <v>-92592.6</v>
          </cell>
        </row>
        <row r="422">
          <cell r="B422" t="str">
            <v>236-4300-10</v>
          </cell>
          <cell r="C422" t="str">
            <v>4080 Dist S/C Street Lights</v>
          </cell>
          <cell r="D422">
            <v>0</v>
          </cell>
          <cell r="E422">
            <v>0</v>
          </cell>
          <cell r="F422">
            <v>292728.26</v>
          </cell>
          <cell r="G422">
            <v>-292728.26</v>
          </cell>
          <cell r="H422">
            <v>-292728.26</v>
          </cell>
        </row>
        <row r="423">
          <cell r="B423" t="str">
            <v>236-4400-10</v>
          </cell>
          <cell r="C423" t="str">
            <v>4080 Dist S/C Unmetered</v>
          </cell>
          <cell r="D423">
            <v>0</v>
          </cell>
          <cell r="E423">
            <v>280.51</v>
          </cell>
          <cell r="F423">
            <v>25589.52</v>
          </cell>
          <cell r="G423">
            <v>-25309.01</v>
          </cell>
          <cell r="H423">
            <v>-25309.01</v>
          </cell>
        </row>
        <row r="424">
          <cell r="B424" t="str">
            <v>237-4000-10</v>
          </cell>
          <cell r="C424" t="str">
            <v>4080 Dist Usage - Residential</v>
          </cell>
          <cell r="D424">
            <v>0</v>
          </cell>
          <cell r="E424">
            <v>2894.4</v>
          </cell>
          <cell r="F424">
            <v>1851476.72</v>
          </cell>
          <cell r="G424">
            <v>-1848582.32</v>
          </cell>
          <cell r="H424">
            <v>-1848582.32</v>
          </cell>
        </row>
        <row r="425">
          <cell r="B425" t="str">
            <v>237-4010-10</v>
          </cell>
          <cell r="C425" t="str">
            <v>4080 Dist Usage - Comm &lt;5</v>
          </cell>
          <cell r="D425">
            <v>0</v>
          </cell>
          <cell r="E425">
            <v>2256.8000000000002</v>
          </cell>
          <cell r="F425">
            <v>1829769.1</v>
          </cell>
          <cell r="G425">
            <v>-1827512.3</v>
          </cell>
          <cell r="H425">
            <v>-1827512.3</v>
          </cell>
        </row>
        <row r="426">
          <cell r="B426" t="str">
            <v>237-4300-10</v>
          </cell>
          <cell r="C426" t="str">
            <v>4080 Dist Usage Street Lights</v>
          </cell>
          <cell r="D426">
            <v>0</v>
          </cell>
          <cell r="E426">
            <v>0</v>
          </cell>
          <cell r="F426">
            <v>430.23</v>
          </cell>
          <cell r="G426">
            <v>-430.23</v>
          </cell>
          <cell r="H426">
            <v>-430.23</v>
          </cell>
        </row>
        <row r="427">
          <cell r="B427" t="str">
            <v>237-4400-10</v>
          </cell>
          <cell r="C427" t="str">
            <v>4080 Dist Usage - Unmetered</v>
          </cell>
          <cell r="D427">
            <v>0</v>
          </cell>
          <cell r="E427">
            <v>41.91</v>
          </cell>
          <cell r="F427">
            <v>41537.629999999997</v>
          </cell>
          <cell r="G427">
            <v>-41495.72</v>
          </cell>
          <cell r="H427">
            <v>-41495.72</v>
          </cell>
        </row>
        <row r="428">
          <cell r="B428" t="str">
            <v>238-4000-10</v>
          </cell>
          <cell r="C428" t="str">
            <v>4055 Commodity Sales-Retail Residential</v>
          </cell>
          <cell r="D428">
            <v>0</v>
          </cell>
          <cell r="E428">
            <v>0</v>
          </cell>
          <cell r="F428">
            <v>273082.19</v>
          </cell>
          <cell r="G428">
            <v>-273082.19</v>
          </cell>
          <cell r="H428">
            <v>-273082.19</v>
          </cell>
        </row>
        <row r="429">
          <cell r="B429" t="str">
            <v>238-4002-10</v>
          </cell>
          <cell r="C429" t="str">
            <v>4055 Commodity Sales-Retail : Unbilled Power</v>
          </cell>
          <cell r="D429">
            <v>0</v>
          </cell>
          <cell r="E429">
            <v>1467947.28</v>
          </cell>
          <cell r="F429">
            <v>1508074.47</v>
          </cell>
          <cell r="G429">
            <v>-40127.19</v>
          </cell>
          <cell r="H429">
            <v>-40127.19</v>
          </cell>
        </row>
        <row r="430">
          <cell r="B430" t="str">
            <v>238-4010-10</v>
          </cell>
          <cell r="C430" t="str">
            <v>4055 Commodity Sales-Retail Comm &lt;50</v>
          </cell>
          <cell r="D430">
            <v>0</v>
          </cell>
          <cell r="E430">
            <v>1132.95</v>
          </cell>
          <cell r="F430">
            <v>338803.78</v>
          </cell>
          <cell r="G430">
            <v>-337670.83</v>
          </cell>
          <cell r="H430">
            <v>-337670.83</v>
          </cell>
        </row>
        <row r="431">
          <cell r="B431" t="str">
            <v>238-4015-10</v>
          </cell>
          <cell r="C431" t="str">
            <v>4055 Commodity Sales-Retail Ind &gt;50kw</v>
          </cell>
          <cell r="D431">
            <v>0</v>
          </cell>
          <cell r="E431">
            <v>2740.97</v>
          </cell>
          <cell r="F431">
            <v>409315.33</v>
          </cell>
          <cell r="G431">
            <v>-406574.36</v>
          </cell>
          <cell r="H431">
            <v>-406574.36</v>
          </cell>
        </row>
        <row r="432">
          <cell r="B432" t="str">
            <v>238-4016-10</v>
          </cell>
          <cell r="C432" t="str">
            <v>4055 Commodity Sales-Retail Ind :Unbilled Power</v>
          </cell>
          <cell r="D432">
            <v>0</v>
          </cell>
          <cell r="E432">
            <v>1041602.1</v>
          </cell>
          <cell r="F432">
            <v>996671.77</v>
          </cell>
          <cell r="G432">
            <v>44930.33</v>
          </cell>
          <cell r="H432">
            <v>44930.33</v>
          </cell>
        </row>
        <row r="433">
          <cell r="B433" t="str">
            <v>238-4019-10</v>
          </cell>
          <cell r="C433" t="str">
            <v>4055 Commodity Sales Retail : Global Adj Unbilled</v>
          </cell>
          <cell r="D433">
            <v>0</v>
          </cell>
          <cell r="E433">
            <v>4253803.09</v>
          </cell>
          <cell r="F433">
            <v>4604710.74</v>
          </cell>
          <cell r="G433">
            <v>-350907.65</v>
          </cell>
          <cell r="H433">
            <v>-350907.65</v>
          </cell>
        </row>
        <row r="434">
          <cell r="B434" t="str">
            <v>238-4020-10</v>
          </cell>
          <cell r="C434" t="str">
            <v>4055 Commodity Sales-Retail Ind&gt;200-1000kw</v>
          </cell>
          <cell r="D434">
            <v>0</v>
          </cell>
          <cell r="E434">
            <v>0</v>
          </cell>
          <cell r="F434">
            <v>297008.38</v>
          </cell>
          <cell r="G434">
            <v>-297008.38</v>
          </cell>
          <cell r="H434">
            <v>-297008.38</v>
          </cell>
        </row>
        <row r="435">
          <cell r="B435" t="str">
            <v>240-4000-10</v>
          </cell>
          <cell r="C435" t="str">
            <v>4225 Int Chg Residential</v>
          </cell>
          <cell r="D435">
            <v>0</v>
          </cell>
          <cell r="E435">
            <v>1031.28</v>
          </cell>
          <cell r="F435">
            <v>172697.15</v>
          </cell>
          <cell r="G435">
            <v>-171665.87</v>
          </cell>
          <cell r="H435">
            <v>-171665.87</v>
          </cell>
        </row>
        <row r="436">
          <cell r="B436" t="str">
            <v>240-4010-10</v>
          </cell>
          <cell r="C436" t="str">
            <v>4225 Int Charge Comm &lt; 50 kw</v>
          </cell>
          <cell r="D436">
            <v>0</v>
          </cell>
          <cell r="E436">
            <v>958.31</v>
          </cell>
          <cell r="F436">
            <v>17825.61</v>
          </cell>
          <cell r="G436">
            <v>-16867.3</v>
          </cell>
          <cell r="H436">
            <v>-16867.3</v>
          </cell>
        </row>
        <row r="437">
          <cell r="B437" t="str">
            <v>240-4015-10</v>
          </cell>
          <cell r="C437" t="str">
            <v>4225 Int Chg Ind &gt; 50 - 200 KW</v>
          </cell>
          <cell r="D437">
            <v>0</v>
          </cell>
          <cell r="E437">
            <v>553.07000000000005</v>
          </cell>
          <cell r="F437">
            <v>9133.1200000000008</v>
          </cell>
          <cell r="G437">
            <v>-8580.0499999999993</v>
          </cell>
          <cell r="H437">
            <v>-8580.0499999999993</v>
          </cell>
        </row>
        <row r="438">
          <cell r="B438" t="str">
            <v>240-4020-10</v>
          </cell>
          <cell r="C438" t="str">
            <v>4225 Int Charge Ind &gt; 200 - 1000 KW</v>
          </cell>
          <cell r="D438">
            <v>0</v>
          </cell>
          <cell r="E438">
            <v>5149.96</v>
          </cell>
          <cell r="F438">
            <v>17118.78</v>
          </cell>
          <cell r="G438">
            <v>-11968.82</v>
          </cell>
          <cell r="H438">
            <v>-11968.82</v>
          </cell>
        </row>
        <row r="439">
          <cell r="B439" t="str">
            <v>240-4100-10</v>
          </cell>
          <cell r="C439" t="str">
            <v>4225 Int Charge Ind &gt; 50 kw &lt; 1,000 kw</v>
          </cell>
          <cell r="D439">
            <v>0</v>
          </cell>
          <cell r="E439">
            <v>5106.3</v>
          </cell>
          <cell r="F439">
            <v>5789.22</v>
          </cell>
          <cell r="G439">
            <v>-682.92</v>
          </cell>
          <cell r="H439">
            <v>-682.92</v>
          </cell>
        </row>
        <row r="440">
          <cell r="B440" t="str">
            <v>240-4300-10</v>
          </cell>
          <cell r="C440" t="str">
            <v>4225 Int Charge Street Lights</v>
          </cell>
          <cell r="D440">
            <v>0</v>
          </cell>
          <cell r="E440">
            <v>992.72</v>
          </cell>
          <cell r="F440">
            <v>992.72</v>
          </cell>
          <cell r="G440">
            <v>0</v>
          </cell>
          <cell r="H440">
            <v>0</v>
          </cell>
        </row>
        <row r="441">
          <cell r="B441" t="str">
            <v>240-4400-10</v>
          </cell>
          <cell r="C441" t="str">
            <v>4225 Int Chg Unmetered</v>
          </cell>
          <cell r="D441">
            <v>0</v>
          </cell>
          <cell r="E441">
            <v>144.36000000000001</v>
          </cell>
          <cell r="F441">
            <v>921.82</v>
          </cell>
          <cell r="G441">
            <v>-777.46</v>
          </cell>
          <cell r="H441">
            <v>-777.46</v>
          </cell>
        </row>
        <row r="442">
          <cell r="B442" t="str">
            <v>242-4000-10</v>
          </cell>
          <cell r="C442" t="str">
            <v>4235 Credit Check Charge-R1 Residential</v>
          </cell>
          <cell r="D442">
            <v>0</v>
          </cell>
          <cell r="E442">
            <v>0</v>
          </cell>
          <cell r="F442">
            <v>34.950000000000003</v>
          </cell>
          <cell r="G442">
            <v>-34.950000000000003</v>
          </cell>
          <cell r="H442">
            <v>-34.950000000000003</v>
          </cell>
        </row>
        <row r="443">
          <cell r="B443" t="str">
            <v>244-4000-10</v>
          </cell>
          <cell r="C443" t="str">
            <v>4235 Set-up Charge Residential</v>
          </cell>
          <cell r="D443">
            <v>0</v>
          </cell>
          <cell r="E443">
            <v>2385.6</v>
          </cell>
          <cell r="F443">
            <v>204000</v>
          </cell>
          <cell r="G443">
            <v>-201614.4</v>
          </cell>
          <cell r="H443">
            <v>-201614.4</v>
          </cell>
        </row>
        <row r="444">
          <cell r="B444" t="str">
            <v>244-4010-10</v>
          </cell>
          <cell r="C444" t="str">
            <v>4235 Set-up Charge Comm &lt;50 kw</v>
          </cell>
          <cell r="D444">
            <v>0</v>
          </cell>
          <cell r="E444">
            <v>210</v>
          </cell>
          <cell r="F444">
            <v>13800</v>
          </cell>
          <cell r="G444">
            <v>-13590</v>
          </cell>
          <cell r="H444">
            <v>-13590</v>
          </cell>
        </row>
        <row r="445">
          <cell r="B445" t="str">
            <v>244-4015-10</v>
          </cell>
          <cell r="C445" t="str">
            <v>4235 Set-up Charge Ind &gt; 50 - 200 KW</v>
          </cell>
          <cell r="D445">
            <v>0</v>
          </cell>
          <cell r="E445">
            <v>0</v>
          </cell>
          <cell r="F445">
            <v>600</v>
          </cell>
          <cell r="G445">
            <v>-600</v>
          </cell>
          <cell r="H445">
            <v>-600</v>
          </cell>
        </row>
        <row r="446">
          <cell r="B446" t="str">
            <v>244-4020-10</v>
          </cell>
          <cell r="C446" t="str">
            <v>4235 Set up Charge Ind &gt; 200 - 1000 KW</v>
          </cell>
          <cell r="D446">
            <v>0</v>
          </cell>
          <cell r="E446">
            <v>30</v>
          </cell>
          <cell r="F446">
            <v>510</v>
          </cell>
          <cell r="G446">
            <v>-480</v>
          </cell>
          <cell r="H446">
            <v>-480</v>
          </cell>
        </row>
        <row r="447">
          <cell r="B447" t="str">
            <v>244-4400-10</v>
          </cell>
          <cell r="C447" t="str">
            <v>4235 Setup Charge Unmetered</v>
          </cell>
          <cell r="D447">
            <v>0</v>
          </cell>
          <cell r="E447">
            <v>60</v>
          </cell>
          <cell r="F447">
            <v>90</v>
          </cell>
          <cell r="G447">
            <v>-30</v>
          </cell>
          <cell r="H447">
            <v>-30</v>
          </cell>
        </row>
        <row r="448">
          <cell r="B448" t="str">
            <v>245-4000-10</v>
          </cell>
          <cell r="C448" t="str">
            <v>4235 Collection Charge Residential</v>
          </cell>
          <cell r="D448">
            <v>0</v>
          </cell>
          <cell r="E448">
            <v>30</v>
          </cell>
          <cell r="F448">
            <v>810</v>
          </cell>
          <cell r="G448">
            <v>-780</v>
          </cell>
          <cell r="H448">
            <v>-780</v>
          </cell>
        </row>
        <row r="449">
          <cell r="B449" t="str">
            <v>245-4010-10</v>
          </cell>
          <cell r="C449" t="str">
            <v>4235 Collection Charge Comm &lt;50 kw</v>
          </cell>
          <cell r="D449">
            <v>0</v>
          </cell>
          <cell r="E449">
            <v>8223.9</v>
          </cell>
          <cell r="F449">
            <v>33630</v>
          </cell>
          <cell r="G449">
            <v>-25406.1</v>
          </cell>
          <cell r="H449">
            <v>-25406.1</v>
          </cell>
        </row>
        <row r="450">
          <cell r="B450" t="str">
            <v>245-4015-10</v>
          </cell>
          <cell r="C450" t="str">
            <v>4235 Collection Charge Ind &gt; 50 - 200 KW</v>
          </cell>
          <cell r="D450">
            <v>0</v>
          </cell>
          <cell r="E450">
            <v>210</v>
          </cell>
          <cell r="F450">
            <v>1410</v>
          </cell>
          <cell r="G450">
            <v>-1200</v>
          </cell>
          <cell r="H450">
            <v>-1200</v>
          </cell>
        </row>
        <row r="451">
          <cell r="B451" t="str">
            <v>245-4020-10</v>
          </cell>
          <cell r="C451" t="str">
            <v>4235 Collection Charge Ind &gt; 200 - 1000 KW</v>
          </cell>
          <cell r="D451">
            <v>0</v>
          </cell>
          <cell r="E451">
            <v>270</v>
          </cell>
          <cell r="F451">
            <v>570</v>
          </cell>
          <cell r="G451">
            <v>-300</v>
          </cell>
          <cell r="H451">
            <v>-300</v>
          </cell>
        </row>
        <row r="452">
          <cell r="B452" t="str">
            <v>245-4400-10</v>
          </cell>
          <cell r="C452" t="str">
            <v>4235 Collection Charge - Unmetered</v>
          </cell>
          <cell r="D452">
            <v>0</v>
          </cell>
          <cell r="E452">
            <v>60</v>
          </cell>
          <cell r="F452">
            <v>90</v>
          </cell>
          <cell r="G452">
            <v>-30</v>
          </cell>
          <cell r="H452">
            <v>-30</v>
          </cell>
        </row>
        <row r="453">
          <cell r="B453" t="str">
            <v>247-4000-10</v>
          </cell>
          <cell r="C453" t="str">
            <v>4235 Reconnect Charge Residential</v>
          </cell>
          <cell r="D453">
            <v>0</v>
          </cell>
          <cell r="E453">
            <v>435</v>
          </cell>
          <cell r="F453">
            <v>53825</v>
          </cell>
          <cell r="G453">
            <v>-53390</v>
          </cell>
          <cell r="H453">
            <v>-53390</v>
          </cell>
        </row>
        <row r="454">
          <cell r="B454" t="str">
            <v>247-4010-10</v>
          </cell>
          <cell r="C454" t="str">
            <v>4235 Reconnect Charge Comm &lt; 50 kw</v>
          </cell>
          <cell r="D454">
            <v>0</v>
          </cell>
          <cell r="E454">
            <v>0</v>
          </cell>
          <cell r="F454">
            <v>2355</v>
          </cell>
          <cell r="G454">
            <v>-2355</v>
          </cell>
          <cell r="H454">
            <v>-2355</v>
          </cell>
        </row>
        <row r="455">
          <cell r="B455" t="str">
            <v>250-4000-10</v>
          </cell>
          <cell r="C455" t="str">
            <v>4080 Tax Chg Fixed Residential</v>
          </cell>
          <cell r="D455">
            <v>0</v>
          </cell>
          <cell r="E455">
            <v>0.05</v>
          </cell>
          <cell r="F455">
            <v>0.05</v>
          </cell>
          <cell r="G455">
            <v>0</v>
          </cell>
          <cell r="H455">
            <v>0</v>
          </cell>
        </row>
        <row r="456">
          <cell r="B456" t="str">
            <v>252-4000-10</v>
          </cell>
          <cell r="C456" t="str">
            <v>4235 NSF Charge Residential</v>
          </cell>
          <cell r="D456">
            <v>0</v>
          </cell>
          <cell r="E456">
            <v>583</v>
          </cell>
          <cell r="F456">
            <v>9205</v>
          </cell>
          <cell r="G456">
            <v>-8622</v>
          </cell>
          <cell r="H456">
            <v>-8622</v>
          </cell>
        </row>
        <row r="457">
          <cell r="B457" t="str">
            <v>252-4010-10</v>
          </cell>
          <cell r="C457" t="str">
            <v>4235 NSF Charge Comm &lt; 50 kw</v>
          </cell>
          <cell r="D457">
            <v>0</v>
          </cell>
          <cell r="E457">
            <v>52.5</v>
          </cell>
          <cell r="F457">
            <v>595</v>
          </cell>
          <cell r="G457">
            <v>-542.5</v>
          </cell>
          <cell r="H457">
            <v>-542.5</v>
          </cell>
        </row>
        <row r="458">
          <cell r="B458" t="str">
            <v>252-4015-10</v>
          </cell>
          <cell r="C458" t="str">
            <v>4235 NSF Charge Ind &gt; 50 - 200 KW</v>
          </cell>
          <cell r="D458">
            <v>0</v>
          </cell>
          <cell r="E458">
            <v>0</v>
          </cell>
          <cell r="F458">
            <v>17.5</v>
          </cell>
          <cell r="G458">
            <v>-17.5</v>
          </cell>
          <cell r="H458">
            <v>-17.5</v>
          </cell>
        </row>
        <row r="459">
          <cell r="B459" t="str">
            <v>252-4020-10</v>
          </cell>
          <cell r="C459" t="str">
            <v>4235 NSF Charge Ind &gt; 200 - 1000 KW</v>
          </cell>
          <cell r="D459">
            <v>0</v>
          </cell>
          <cell r="E459">
            <v>0</v>
          </cell>
          <cell r="F459">
            <v>35</v>
          </cell>
          <cell r="G459">
            <v>-35</v>
          </cell>
          <cell r="H459">
            <v>-35</v>
          </cell>
        </row>
        <row r="460">
          <cell r="B460" t="str">
            <v>258-4000-10</v>
          </cell>
          <cell r="C460" t="str">
            <v>4080 Dist Service Charge - MicroFit</v>
          </cell>
          <cell r="D460">
            <v>0</v>
          </cell>
          <cell r="E460">
            <v>5.4</v>
          </cell>
          <cell r="F460">
            <v>18140.580000000002</v>
          </cell>
          <cell r="G460">
            <v>-18135.18</v>
          </cell>
          <cell r="H460">
            <v>-18135.18</v>
          </cell>
        </row>
        <row r="461">
          <cell r="B461" t="str">
            <v>258-4020-10</v>
          </cell>
          <cell r="C461" t="str">
            <v>4080 Dist Service Charge - FIT</v>
          </cell>
          <cell r="D461">
            <v>0</v>
          </cell>
          <cell r="E461">
            <v>0</v>
          </cell>
          <cell r="F461">
            <v>1035</v>
          </cell>
          <cell r="G461">
            <v>-1035</v>
          </cell>
          <cell r="H461">
            <v>-1035</v>
          </cell>
        </row>
        <row r="462">
          <cell r="B462" t="str">
            <v>260-4000-10</v>
          </cell>
          <cell r="C462" t="str">
            <v>4062 OESP billed Residential</v>
          </cell>
          <cell r="D462">
            <v>0</v>
          </cell>
          <cell r="E462">
            <v>50.52</v>
          </cell>
          <cell r="F462">
            <v>35.53</v>
          </cell>
          <cell r="G462">
            <v>14.99</v>
          </cell>
          <cell r="H462">
            <v>14.99</v>
          </cell>
        </row>
        <row r="463">
          <cell r="B463" t="str">
            <v>260-4320-10</v>
          </cell>
          <cell r="C463" t="str">
            <v>4062 OESP billed Unmetered</v>
          </cell>
          <cell r="D463">
            <v>0</v>
          </cell>
          <cell r="E463">
            <v>0.48</v>
          </cell>
          <cell r="F463">
            <v>0</v>
          </cell>
          <cell r="G463">
            <v>0.48</v>
          </cell>
          <cell r="H463">
            <v>0.48</v>
          </cell>
        </row>
        <row r="464">
          <cell r="B464" t="str">
            <v>264-4000-10</v>
          </cell>
          <cell r="C464" t="str">
            <v>4062 WMS Residential</v>
          </cell>
          <cell r="D464">
            <v>0</v>
          </cell>
          <cell r="E464">
            <v>1517.57</v>
          </cell>
          <cell r="F464">
            <v>1520106.43</v>
          </cell>
          <cell r="G464">
            <v>-1518588.86</v>
          </cell>
          <cell r="H464">
            <v>-1518588.86</v>
          </cell>
        </row>
        <row r="465">
          <cell r="B465" t="str">
            <v>264-4001-10</v>
          </cell>
          <cell r="C465" t="str">
            <v>4062 WMS Unbilled Adj</v>
          </cell>
          <cell r="D465">
            <v>0</v>
          </cell>
          <cell r="E465">
            <v>3809811.63</v>
          </cell>
          <cell r="F465">
            <v>3663938.68</v>
          </cell>
          <cell r="G465">
            <v>145872.95000000001</v>
          </cell>
          <cell r="H465">
            <v>145872.95000000001</v>
          </cell>
        </row>
        <row r="466">
          <cell r="B466" t="str">
            <v>264-4010-10</v>
          </cell>
          <cell r="C466" t="str">
            <v>4062 WMS comm &lt; 50 kw</v>
          </cell>
          <cell r="D466">
            <v>0</v>
          </cell>
          <cell r="E466">
            <v>491.72</v>
          </cell>
          <cell r="F466">
            <v>387634.41</v>
          </cell>
          <cell r="G466">
            <v>-387142.69</v>
          </cell>
          <cell r="H466">
            <v>-387142.69</v>
          </cell>
        </row>
        <row r="467">
          <cell r="B467" t="str">
            <v>264-4015-10</v>
          </cell>
          <cell r="C467" t="str">
            <v>4062 WMS Ind &gt; 50 - 200 KW</v>
          </cell>
          <cell r="D467">
            <v>0</v>
          </cell>
          <cell r="E467">
            <v>2320.44</v>
          </cell>
          <cell r="F467">
            <v>462151.37</v>
          </cell>
          <cell r="G467">
            <v>-459830.93</v>
          </cell>
          <cell r="H467">
            <v>-459830.93</v>
          </cell>
        </row>
        <row r="468">
          <cell r="B468" t="str">
            <v>264-4020-10</v>
          </cell>
          <cell r="C468" t="str">
            <v>4062 WMS Ind &gt; 200 - 1000 KW</v>
          </cell>
          <cell r="D468">
            <v>0</v>
          </cell>
          <cell r="E468">
            <v>2264.6</v>
          </cell>
          <cell r="F468">
            <v>534936.16</v>
          </cell>
          <cell r="G468">
            <v>-532671.56000000006</v>
          </cell>
          <cell r="H468">
            <v>-532671.56000000006</v>
          </cell>
        </row>
        <row r="469">
          <cell r="B469" t="str">
            <v>264-4100-10</v>
          </cell>
          <cell r="C469" t="str">
            <v>4062 WMS Ind &gt; 50 kw &lt; 1,000 kw</v>
          </cell>
          <cell r="D469">
            <v>0</v>
          </cell>
          <cell r="E469">
            <v>0</v>
          </cell>
          <cell r="F469">
            <v>235596.69</v>
          </cell>
          <cell r="G469">
            <v>-235596.69</v>
          </cell>
          <cell r="H469">
            <v>-235596.69</v>
          </cell>
        </row>
        <row r="470">
          <cell r="B470" t="str">
            <v>264-4200-10</v>
          </cell>
          <cell r="C470" t="str">
            <v>4062 WMS Lrg User &gt; 5,000 kw</v>
          </cell>
          <cell r="D470">
            <v>0</v>
          </cell>
          <cell r="E470">
            <v>0</v>
          </cell>
          <cell r="F470">
            <v>115028.92</v>
          </cell>
          <cell r="G470">
            <v>-115028.92</v>
          </cell>
          <cell r="H470">
            <v>-115028.92</v>
          </cell>
        </row>
        <row r="471">
          <cell r="B471" t="str">
            <v>264-4202-10</v>
          </cell>
          <cell r="C471" t="str">
            <v>4062 WMS CBDR-CLS A Lrg User &gt; 5,000 kw</v>
          </cell>
          <cell r="D471">
            <v>0</v>
          </cell>
          <cell r="E471">
            <v>0</v>
          </cell>
          <cell r="F471">
            <v>16774.990000000002</v>
          </cell>
          <cell r="G471">
            <v>-16774.990000000002</v>
          </cell>
          <cell r="H471">
            <v>-16774.990000000002</v>
          </cell>
        </row>
        <row r="472">
          <cell r="B472" t="str">
            <v>264-4300-10</v>
          </cell>
          <cell r="C472" t="str">
            <v>4062 WMS Street Lights</v>
          </cell>
          <cell r="D472">
            <v>0</v>
          </cell>
          <cell r="E472">
            <v>0</v>
          </cell>
          <cell r="F472">
            <v>13025.78</v>
          </cell>
          <cell r="G472">
            <v>-13025.78</v>
          </cell>
          <cell r="H472">
            <v>-13025.78</v>
          </cell>
        </row>
        <row r="473">
          <cell r="B473" t="str">
            <v>264-4400-10</v>
          </cell>
          <cell r="C473" t="str">
            <v>4062 WMS Unmetered</v>
          </cell>
          <cell r="D473">
            <v>0</v>
          </cell>
          <cell r="E473">
            <v>9.93</v>
          </cell>
          <cell r="F473">
            <v>7810.01</v>
          </cell>
          <cell r="G473">
            <v>-7800.08</v>
          </cell>
          <cell r="H473">
            <v>-7800.08</v>
          </cell>
        </row>
        <row r="474">
          <cell r="B474" t="str">
            <v>264-4402-10</v>
          </cell>
          <cell r="C474" t="str">
            <v>4062 WMS CBDR-CLS B Residential</v>
          </cell>
          <cell r="D474">
            <v>0</v>
          </cell>
          <cell r="E474">
            <v>145.05000000000001</v>
          </cell>
          <cell r="F474">
            <v>173618.65</v>
          </cell>
          <cell r="G474">
            <v>-173473.6</v>
          </cell>
          <cell r="H474">
            <v>-173473.6</v>
          </cell>
        </row>
        <row r="475">
          <cell r="B475" t="str">
            <v>264-4404-10</v>
          </cell>
          <cell r="C475" t="str">
            <v>4062 WMS CBDR-CLS B comm &lt; 50 kw</v>
          </cell>
          <cell r="D475">
            <v>0</v>
          </cell>
          <cell r="E475">
            <v>56.12</v>
          </cell>
          <cell r="F475">
            <v>44294.29</v>
          </cell>
          <cell r="G475">
            <v>-44238.17</v>
          </cell>
          <cell r="H475">
            <v>-44238.17</v>
          </cell>
        </row>
        <row r="476">
          <cell r="B476" t="str">
            <v>264-4405-10</v>
          </cell>
          <cell r="C476" t="str">
            <v>4062 WMS CBDR-CLS B Ind&gt;50-200KW</v>
          </cell>
          <cell r="D476">
            <v>0</v>
          </cell>
          <cell r="E476">
            <v>265.17</v>
          </cell>
          <cell r="F476">
            <v>52816.92</v>
          </cell>
          <cell r="G476">
            <v>-52551.75</v>
          </cell>
          <cell r="H476">
            <v>-52551.75</v>
          </cell>
        </row>
        <row r="477">
          <cell r="B477" t="str">
            <v>264-4406-10</v>
          </cell>
          <cell r="C477" t="str">
            <v>4062 WMS CBDR-CLS B Ind&gt;200-1000KW</v>
          </cell>
          <cell r="D477">
            <v>0</v>
          </cell>
          <cell r="E477">
            <v>258.83</v>
          </cell>
          <cell r="F477">
            <v>58672.65</v>
          </cell>
          <cell r="G477">
            <v>-58413.82</v>
          </cell>
          <cell r="H477">
            <v>-58413.82</v>
          </cell>
        </row>
        <row r="478">
          <cell r="B478" t="str">
            <v>264-4407-10</v>
          </cell>
          <cell r="C478" t="str">
            <v>4062 WMS CBDR-CLS B Ind&gt;1000kw&lt;4999kw</v>
          </cell>
          <cell r="D478">
            <v>0</v>
          </cell>
          <cell r="E478">
            <v>0</v>
          </cell>
          <cell r="F478">
            <v>12950.03</v>
          </cell>
          <cell r="G478">
            <v>-12950.03</v>
          </cell>
          <cell r="H478">
            <v>-12950.03</v>
          </cell>
        </row>
        <row r="479">
          <cell r="B479" t="str">
            <v>264-4409-10</v>
          </cell>
          <cell r="C479" t="str">
            <v>4062 WMS CBDR-CLS B Street Lights</v>
          </cell>
          <cell r="D479">
            <v>0</v>
          </cell>
          <cell r="E479">
            <v>0</v>
          </cell>
          <cell r="F479">
            <v>1488.35</v>
          </cell>
          <cell r="G479">
            <v>-1488.35</v>
          </cell>
          <cell r="H479">
            <v>-1488.35</v>
          </cell>
        </row>
        <row r="480">
          <cell r="B480" t="str">
            <v>264-4411-10</v>
          </cell>
          <cell r="C480" t="str">
            <v>4062 WMS CBDR-CLS B Unmetered</v>
          </cell>
          <cell r="D480">
            <v>0</v>
          </cell>
          <cell r="E480">
            <v>0.79</v>
          </cell>
          <cell r="F480">
            <v>891.74</v>
          </cell>
          <cell r="G480">
            <v>-890.95</v>
          </cell>
          <cell r="H480">
            <v>-890.95</v>
          </cell>
        </row>
        <row r="481">
          <cell r="B481" t="str">
            <v>264-4499-10</v>
          </cell>
          <cell r="C481" t="str">
            <v>4062 WMS Billed Variance</v>
          </cell>
          <cell r="D481">
            <v>0</v>
          </cell>
          <cell r="E481">
            <v>373761.56</v>
          </cell>
          <cell r="F481">
            <v>16993.28</v>
          </cell>
          <cell r="G481">
            <v>356768.28</v>
          </cell>
          <cell r="H481">
            <v>356768.28</v>
          </cell>
        </row>
        <row r="482">
          <cell r="B482" t="str">
            <v>264-5000-10</v>
          </cell>
          <cell r="C482" t="str">
            <v>4708 Wholesale Market Service Expense</v>
          </cell>
          <cell r="D482">
            <v>0</v>
          </cell>
          <cell r="E482">
            <v>7941532.3799999999</v>
          </cell>
          <cell r="F482">
            <v>4601297</v>
          </cell>
          <cell r="G482">
            <v>3340235.38</v>
          </cell>
          <cell r="H482">
            <v>3340235.38</v>
          </cell>
        </row>
        <row r="483">
          <cell r="B483" t="str">
            <v>264-5001-10</v>
          </cell>
          <cell r="C483" t="str">
            <v>4708 WMS Expense Variance</v>
          </cell>
          <cell r="D483">
            <v>0</v>
          </cell>
          <cell r="E483">
            <v>0.04</v>
          </cell>
          <cell r="F483">
            <v>471663.12</v>
          </cell>
          <cell r="G483">
            <v>-471663.08</v>
          </cell>
          <cell r="H483">
            <v>-471663.08</v>
          </cell>
        </row>
        <row r="484">
          <cell r="B484" t="str">
            <v>264-5002-10</v>
          </cell>
          <cell r="C484" t="str">
            <v>4708 WMS CBDR-CLS A Expense</v>
          </cell>
          <cell r="D484">
            <v>0</v>
          </cell>
          <cell r="E484">
            <v>16775.02</v>
          </cell>
          <cell r="F484">
            <v>1886.96</v>
          </cell>
          <cell r="G484">
            <v>14888.06</v>
          </cell>
          <cell r="H484">
            <v>14888.06</v>
          </cell>
        </row>
        <row r="485">
          <cell r="B485" t="str">
            <v>264-5004-10</v>
          </cell>
          <cell r="C485" t="str">
            <v>4708 WMS CBDR-CLS B Expense</v>
          </cell>
          <cell r="D485">
            <v>0</v>
          </cell>
          <cell r="E485">
            <v>273577.56</v>
          </cell>
          <cell r="F485">
            <v>29227.46</v>
          </cell>
          <cell r="G485">
            <v>244350.1</v>
          </cell>
          <cell r="H485">
            <v>244350.1</v>
          </cell>
        </row>
        <row r="486">
          <cell r="B486" t="str">
            <v>265-4001-10</v>
          </cell>
          <cell r="C486" t="str">
            <v>4324 MEI SPC Revenue Variance</v>
          </cell>
          <cell r="D486">
            <v>0</v>
          </cell>
          <cell r="E486">
            <v>0.11</v>
          </cell>
          <cell r="F486">
            <v>0.01</v>
          </cell>
          <cell r="G486">
            <v>0.1</v>
          </cell>
          <cell r="H486">
            <v>0.1</v>
          </cell>
        </row>
        <row r="487">
          <cell r="B487" t="str">
            <v>265-5001-10</v>
          </cell>
          <cell r="C487" t="str">
            <v>5681 MEI SPC Expense variance</v>
          </cell>
          <cell r="D487">
            <v>0</v>
          </cell>
          <cell r="E487">
            <v>0.01</v>
          </cell>
          <cell r="F487">
            <v>0.11</v>
          </cell>
          <cell r="G487">
            <v>-0.1</v>
          </cell>
          <cell r="H487">
            <v>-0.1</v>
          </cell>
        </row>
        <row r="488">
          <cell r="B488" t="str">
            <v>266-4499-10</v>
          </cell>
          <cell r="C488" t="str">
            <v>4066 TNS Billed Variance</v>
          </cell>
          <cell r="D488">
            <v>0</v>
          </cell>
          <cell r="E488">
            <v>0.11</v>
          </cell>
          <cell r="F488">
            <v>0.01</v>
          </cell>
          <cell r="G488">
            <v>0.1</v>
          </cell>
          <cell r="H488">
            <v>0.1</v>
          </cell>
        </row>
        <row r="489">
          <cell r="B489" t="str">
            <v>266-5000-10</v>
          </cell>
          <cell r="C489" t="str">
            <v>4714 Transmission Network Services Expense</v>
          </cell>
          <cell r="D489">
            <v>0</v>
          </cell>
          <cell r="E489">
            <v>13157742.34</v>
          </cell>
          <cell r="F489">
            <v>6610276.5300000003</v>
          </cell>
          <cell r="G489">
            <v>6547465.8099999996</v>
          </cell>
          <cell r="H489">
            <v>6547465.8099999996</v>
          </cell>
        </row>
        <row r="490">
          <cell r="B490" t="str">
            <v>266-5001-10</v>
          </cell>
          <cell r="C490" t="str">
            <v>4714 TNS Expense Variance</v>
          </cell>
          <cell r="D490">
            <v>0</v>
          </cell>
          <cell r="E490">
            <v>119745.66</v>
          </cell>
          <cell r="F490">
            <v>1242446.22</v>
          </cell>
          <cell r="G490">
            <v>-1122700.56</v>
          </cell>
          <cell r="H490">
            <v>-1122700.56</v>
          </cell>
        </row>
        <row r="491">
          <cell r="B491" t="str">
            <v>267-4000-10</v>
          </cell>
          <cell r="C491" t="str">
            <v>4066 RTNS Residential</v>
          </cell>
          <cell r="D491">
            <v>0</v>
          </cell>
          <cell r="E491">
            <v>2877.61</v>
          </cell>
          <cell r="F491">
            <v>3126717.66</v>
          </cell>
          <cell r="G491">
            <v>-3123840.05</v>
          </cell>
          <cell r="H491">
            <v>-3123840.05</v>
          </cell>
        </row>
        <row r="492">
          <cell r="B492" t="str">
            <v>267-4001-10</v>
          </cell>
          <cell r="C492" t="str">
            <v>4066 RTNS Residential Unbilled Adj</v>
          </cell>
          <cell r="D492">
            <v>0</v>
          </cell>
          <cell r="E492">
            <v>3855443.61</v>
          </cell>
          <cell r="F492">
            <v>3763632.32</v>
          </cell>
          <cell r="G492">
            <v>91811.29</v>
          </cell>
          <cell r="H492">
            <v>91811.29</v>
          </cell>
        </row>
        <row r="493">
          <cell r="B493" t="str">
            <v>267-4010-10</v>
          </cell>
          <cell r="C493" t="str">
            <v>4066 RTNS Comm &lt; 50 kw</v>
          </cell>
          <cell r="D493">
            <v>0</v>
          </cell>
          <cell r="E493">
            <v>940.57</v>
          </cell>
          <cell r="F493">
            <v>742041.22</v>
          </cell>
          <cell r="G493">
            <v>-741100.65</v>
          </cell>
          <cell r="H493">
            <v>-741100.65</v>
          </cell>
        </row>
        <row r="494">
          <cell r="B494" t="str">
            <v>267-4015-10</v>
          </cell>
          <cell r="C494" t="str">
            <v>4066 RTNS Ind &gt; 50 - 200 KW</v>
          </cell>
          <cell r="D494">
            <v>0</v>
          </cell>
          <cell r="E494">
            <v>948.8</v>
          </cell>
          <cell r="F494">
            <v>132451.65</v>
          </cell>
          <cell r="G494">
            <v>-131502.85</v>
          </cell>
          <cell r="H494">
            <v>-131502.85</v>
          </cell>
        </row>
        <row r="495">
          <cell r="B495" t="str">
            <v>267-4020-10</v>
          </cell>
          <cell r="C495" t="str">
            <v>4066 RTNS Ind &gt; 200 - 1000 KW</v>
          </cell>
          <cell r="D495">
            <v>0</v>
          </cell>
          <cell r="E495">
            <v>2868.66</v>
          </cell>
          <cell r="F495">
            <v>875920.29</v>
          </cell>
          <cell r="G495">
            <v>-873051.63</v>
          </cell>
          <cell r="H495">
            <v>-873051.63</v>
          </cell>
        </row>
        <row r="496">
          <cell r="B496" t="str">
            <v>267-4021-10</v>
          </cell>
          <cell r="C496" t="str">
            <v>4066 RTNS Ind Unbilled Adj</v>
          </cell>
          <cell r="D496">
            <v>0</v>
          </cell>
          <cell r="E496">
            <v>3189175.38</v>
          </cell>
          <cell r="F496">
            <v>3097794.53</v>
          </cell>
          <cell r="G496">
            <v>91380.85</v>
          </cell>
          <cell r="H496">
            <v>91380.85</v>
          </cell>
        </row>
        <row r="497">
          <cell r="B497" t="str">
            <v>267-4100-10</v>
          </cell>
          <cell r="C497" t="str">
            <v>4066 RTNS Ind &gt; 50 kw &lt; 1,000 kw</v>
          </cell>
          <cell r="D497">
            <v>0</v>
          </cell>
          <cell r="E497">
            <v>0</v>
          </cell>
          <cell r="F497">
            <v>475809.79</v>
          </cell>
          <cell r="G497">
            <v>-475809.79</v>
          </cell>
          <cell r="H497">
            <v>-475809.79</v>
          </cell>
        </row>
        <row r="498">
          <cell r="B498" t="str">
            <v>267-4200-10</v>
          </cell>
          <cell r="C498" t="str">
            <v>4066 RTNS Lrg User &gt; 5,000 kw</v>
          </cell>
          <cell r="D498">
            <v>0</v>
          </cell>
          <cell r="E498">
            <v>0</v>
          </cell>
          <cell r="F498">
            <v>240914.45</v>
          </cell>
          <cell r="G498">
            <v>-240914.45</v>
          </cell>
          <cell r="H498">
            <v>-240914.45</v>
          </cell>
        </row>
        <row r="499">
          <cell r="B499" t="str">
            <v>267-4300-10</v>
          </cell>
          <cell r="C499" t="str">
            <v>4066 RTNS Street Lights</v>
          </cell>
          <cell r="D499">
            <v>0</v>
          </cell>
          <cell r="E499">
            <v>0</v>
          </cell>
          <cell r="F499">
            <v>6701.19</v>
          </cell>
          <cell r="G499">
            <v>-6701.19</v>
          </cell>
          <cell r="H499">
            <v>-6701.19</v>
          </cell>
        </row>
        <row r="500">
          <cell r="B500" t="str">
            <v>267-4310-10</v>
          </cell>
          <cell r="C500" t="str">
            <v>4066 RTNS Sent. Lights</v>
          </cell>
          <cell r="D500">
            <v>0</v>
          </cell>
          <cell r="E500">
            <v>0</v>
          </cell>
          <cell r="F500">
            <v>104.56</v>
          </cell>
          <cell r="G500">
            <v>-104.56</v>
          </cell>
          <cell r="H500">
            <v>-104.56</v>
          </cell>
        </row>
        <row r="501">
          <cell r="B501" t="str">
            <v>267-4400-10</v>
          </cell>
          <cell r="C501" t="str">
            <v>4066 RTNS Unmetered</v>
          </cell>
          <cell r="D501">
            <v>0</v>
          </cell>
          <cell r="E501">
            <v>16.78</v>
          </cell>
          <cell r="F501">
            <v>14949.1</v>
          </cell>
          <cell r="G501">
            <v>-14932.32</v>
          </cell>
          <cell r="H501">
            <v>-14932.32</v>
          </cell>
        </row>
        <row r="502">
          <cell r="B502" t="str">
            <v>268-4000-10</v>
          </cell>
          <cell r="C502" t="str">
            <v>4068 TCS Residential</v>
          </cell>
          <cell r="D502">
            <v>0</v>
          </cell>
          <cell r="E502">
            <v>2539.4499999999998</v>
          </cell>
          <cell r="F502">
            <v>2899007.64</v>
          </cell>
          <cell r="G502">
            <v>-2896468.19</v>
          </cell>
          <cell r="H502">
            <v>-2896468.19</v>
          </cell>
        </row>
        <row r="503">
          <cell r="B503" t="str">
            <v>268-4001-10</v>
          </cell>
          <cell r="C503" t="str">
            <v>4068 TCS Residential Unbilled Adj</v>
          </cell>
          <cell r="D503">
            <v>0</v>
          </cell>
          <cell r="E503">
            <v>2772563.36</v>
          </cell>
          <cell r="F503">
            <v>2713135.06</v>
          </cell>
          <cell r="G503">
            <v>59428.3</v>
          </cell>
          <cell r="H503">
            <v>59428.3</v>
          </cell>
        </row>
        <row r="504">
          <cell r="B504" t="str">
            <v>268-4010-10</v>
          </cell>
          <cell r="C504" t="str">
            <v>4068 TCS Comm &lt; 50 kw</v>
          </cell>
          <cell r="D504">
            <v>0</v>
          </cell>
          <cell r="E504">
            <v>869.97</v>
          </cell>
          <cell r="F504">
            <v>686524.21</v>
          </cell>
          <cell r="G504">
            <v>-685654.24</v>
          </cell>
          <cell r="H504">
            <v>-685654.24</v>
          </cell>
        </row>
        <row r="505">
          <cell r="B505" t="str">
            <v>268-4015-10</v>
          </cell>
          <cell r="C505" t="str">
            <v>4068 TCS Ind &gt; 50 - 200 KW</v>
          </cell>
          <cell r="D505">
            <v>0</v>
          </cell>
          <cell r="E505">
            <v>1644.16</v>
          </cell>
          <cell r="F505">
            <v>718443.06</v>
          </cell>
          <cell r="G505">
            <v>-716798.9</v>
          </cell>
          <cell r="H505">
            <v>-716798.9</v>
          </cell>
        </row>
        <row r="506">
          <cell r="B506" t="str">
            <v>268-4016-10</v>
          </cell>
          <cell r="C506" t="str">
            <v>4068 TCS Ind Unbilled Adj</v>
          </cell>
          <cell r="D506">
            <v>0</v>
          </cell>
          <cell r="E506">
            <v>3977106.36</v>
          </cell>
          <cell r="F506">
            <v>3856421.48</v>
          </cell>
          <cell r="G506">
            <v>120684.88</v>
          </cell>
          <cell r="H506">
            <v>120684.88</v>
          </cell>
        </row>
        <row r="507">
          <cell r="B507" t="str">
            <v>268-4020-10</v>
          </cell>
          <cell r="C507" t="str">
            <v>4068 TCS Ind &gt; 200 - 1000 KW</v>
          </cell>
          <cell r="D507">
            <v>0</v>
          </cell>
          <cell r="E507">
            <v>1011.64</v>
          </cell>
          <cell r="F507">
            <v>173344.27</v>
          </cell>
          <cell r="G507">
            <v>-172332.63</v>
          </cell>
          <cell r="H507">
            <v>-172332.63</v>
          </cell>
        </row>
        <row r="508">
          <cell r="B508" t="str">
            <v>268-4300-10</v>
          </cell>
          <cell r="C508" t="str">
            <v>4068 TCS Street Lights</v>
          </cell>
          <cell r="D508">
            <v>0</v>
          </cell>
          <cell r="E508">
            <v>0</v>
          </cell>
          <cell r="F508">
            <v>372.15</v>
          </cell>
          <cell r="G508">
            <v>-372.15</v>
          </cell>
          <cell r="H508">
            <v>-372.15</v>
          </cell>
        </row>
        <row r="509">
          <cell r="B509" t="str">
            <v>268-4400-10</v>
          </cell>
          <cell r="C509" t="str">
            <v>4068 TCS Unmetered</v>
          </cell>
          <cell r="D509">
            <v>0</v>
          </cell>
          <cell r="E509">
            <v>14.21</v>
          </cell>
          <cell r="F509">
            <v>13832.35</v>
          </cell>
          <cell r="G509">
            <v>-13818.14</v>
          </cell>
          <cell r="H509">
            <v>-13818.14</v>
          </cell>
        </row>
        <row r="510">
          <cell r="B510" t="str">
            <v>268-4499-10</v>
          </cell>
          <cell r="C510" t="str">
            <v>4068 TCS Billed Variance</v>
          </cell>
          <cell r="D510">
            <v>0</v>
          </cell>
          <cell r="E510">
            <v>1222122.3</v>
          </cell>
          <cell r="F510">
            <v>78169.320000000007</v>
          </cell>
          <cell r="G510">
            <v>1143952.98</v>
          </cell>
          <cell r="H510">
            <v>1143952.98</v>
          </cell>
        </row>
        <row r="511">
          <cell r="B511" t="str">
            <v>268-5000-10</v>
          </cell>
          <cell r="C511" t="str">
            <v>4716 Transmission Connection Services Expense</v>
          </cell>
          <cell r="D511">
            <v>0</v>
          </cell>
          <cell r="E511">
            <v>11879063.74</v>
          </cell>
          <cell r="F511">
            <v>6023263.4699999997</v>
          </cell>
          <cell r="G511">
            <v>5855800.2699999996</v>
          </cell>
          <cell r="H511">
            <v>5855800.2699999996</v>
          </cell>
        </row>
        <row r="512">
          <cell r="B512" t="str">
            <v>268-5001-10</v>
          </cell>
          <cell r="C512" t="str">
            <v>4716 TCS Expense Variance</v>
          </cell>
          <cell r="D512">
            <v>0</v>
          </cell>
          <cell r="E512">
            <v>0.01</v>
          </cell>
          <cell r="F512">
            <v>31093.49</v>
          </cell>
          <cell r="G512">
            <v>-31093.48</v>
          </cell>
          <cell r="H512">
            <v>-31093.48</v>
          </cell>
        </row>
        <row r="513">
          <cell r="B513" t="str">
            <v>269-4000-10</v>
          </cell>
          <cell r="C513" t="str">
            <v>4068 RTCS Residential</v>
          </cell>
          <cell r="D513">
            <v>0</v>
          </cell>
          <cell r="E513">
            <v>122.32</v>
          </cell>
          <cell r="F513">
            <v>140918.60999999999</v>
          </cell>
          <cell r="G513">
            <v>-140796.29</v>
          </cell>
          <cell r="H513">
            <v>-140796.29</v>
          </cell>
        </row>
        <row r="514">
          <cell r="B514" t="str">
            <v>269-4010-10</v>
          </cell>
          <cell r="C514" t="str">
            <v>4068 RTCS Comm &lt; 50 kw</v>
          </cell>
          <cell r="D514">
            <v>0</v>
          </cell>
          <cell r="E514">
            <v>42.27</v>
          </cell>
          <cell r="F514">
            <v>33365.96</v>
          </cell>
          <cell r="G514">
            <v>-33323.69</v>
          </cell>
          <cell r="H514">
            <v>-33323.69</v>
          </cell>
        </row>
        <row r="515">
          <cell r="B515" t="str">
            <v>269-4015-10</v>
          </cell>
          <cell r="C515" t="str">
            <v>4068 RTCS Ind &gt; 50 - 200 KW</v>
          </cell>
          <cell r="D515">
            <v>0</v>
          </cell>
          <cell r="E515">
            <v>2874.15</v>
          </cell>
          <cell r="F515">
            <v>799714.78</v>
          </cell>
          <cell r="G515">
            <v>-796840.63</v>
          </cell>
          <cell r="H515">
            <v>-796840.63</v>
          </cell>
        </row>
        <row r="516">
          <cell r="B516" t="str">
            <v>269-4020-10</v>
          </cell>
          <cell r="C516" t="str">
            <v>4068 RTCS Ind &gt; 200 - 1000 KW</v>
          </cell>
          <cell r="D516">
            <v>0</v>
          </cell>
          <cell r="E516">
            <v>3608.98</v>
          </cell>
          <cell r="F516">
            <v>992128.37</v>
          </cell>
          <cell r="G516">
            <v>-988519.39</v>
          </cell>
          <cell r="H516">
            <v>-988519.39</v>
          </cell>
        </row>
        <row r="517">
          <cell r="B517" t="str">
            <v>269-4100-10</v>
          </cell>
          <cell r="C517" t="str">
            <v>4068 RTCS Ind &gt; 50 kw &lt; 1,000 kw</v>
          </cell>
          <cell r="D517">
            <v>0</v>
          </cell>
          <cell r="E517">
            <v>0</v>
          </cell>
          <cell r="F517">
            <v>448175.63</v>
          </cell>
          <cell r="G517">
            <v>-448175.63</v>
          </cell>
          <cell r="H517">
            <v>-448175.63</v>
          </cell>
        </row>
        <row r="518">
          <cell r="B518" t="str">
            <v>269-4200-10</v>
          </cell>
          <cell r="C518" t="str">
            <v>4068 RTCS Lrg User &gt; 5,000 kw</v>
          </cell>
          <cell r="D518">
            <v>0</v>
          </cell>
          <cell r="E518">
            <v>0</v>
          </cell>
          <cell r="F518">
            <v>228734.57</v>
          </cell>
          <cell r="G518">
            <v>-228734.57</v>
          </cell>
          <cell r="H518">
            <v>-228734.57</v>
          </cell>
        </row>
        <row r="519">
          <cell r="B519" t="str">
            <v>269-4300-10</v>
          </cell>
          <cell r="C519" t="str">
            <v>4068 RTCS Street Lights</v>
          </cell>
          <cell r="D519">
            <v>0</v>
          </cell>
          <cell r="E519">
            <v>0</v>
          </cell>
          <cell r="F519">
            <v>26101.7</v>
          </cell>
          <cell r="G519">
            <v>-26101.7</v>
          </cell>
          <cell r="H519">
            <v>-26101.7</v>
          </cell>
        </row>
        <row r="520">
          <cell r="B520" t="str">
            <v>269-4310-10</v>
          </cell>
          <cell r="C520" t="str">
            <v>4068 RTCS Sent. Lights</v>
          </cell>
          <cell r="D520">
            <v>0</v>
          </cell>
          <cell r="E520">
            <v>0</v>
          </cell>
          <cell r="F520">
            <v>166.41</v>
          </cell>
          <cell r="G520">
            <v>-166.41</v>
          </cell>
          <cell r="H520">
            <v>-166.41</v>
          </cell>
        </row>
        <row r="521">
          <cell r="B521" t="str">
            <v>269-4400-10</v>
          </cell>
          <cell r="C521" t="str">
            <v>4068 RTCS Unmetered</v>
          </cell>
          <cell r="D521">
            <v>0</v>
          </cell>
          <cell r="E521">
            <v>0.86</v>
          </cell>
          <cell r="F521">
            <v>671.24</v>
          </cell>
          <cell r="G521">
            <v>-670.38</v>
          </cell>
          <cell r="H521">
            <v>-670.38</v>
          </cell>
        </row>
        <row r="522">
          <cell r="B522" t="str">
            <v>272-4015-10</v>
          </cell>
          <cell r="C522" t="str">
            <v>4080 Transformer Allowance Ind &gt; 50 - 200 KW</v>
          </cell>
          <cell r="D522">
            <v>0</v>
          </cell>
          <cell r="E522">
            <v>95455.98</v>
          </cell>
          <cell r="F522">
            <v>0</v>
          </cell>
          <cell r="G522">
            <v>95455.98</v>
          </cell>
          <cell r="H522">
            <v>95455.98</v>
          </cell>
        </row>
        <row r="523">
          <cell r="B523" t="str">
            <v>272-4100-10</v>
          </cell>
          <cell r="C523" t="str">
            <v>4080 Transformer Allowance Ind &gt; 50 kw &lt; 1,000 kw</v>
          </cell>
          <cell r="D523">
            <v>0</v>
          </cell>
          <cell r="E523">
            <v>43671.11</v>
          </cell>
          <cell r="F523">
            <v>0</v>
          </cell>
          <cell r="G523">
            <v>43671.11</v>
          </cell>
          <cell r="H523">
            <v>43671.11</v>
          </cell>
        </row>
        <row r="524">
          <cell r="B524" t="str">
            <v>272-4200-10</v>
          </cell>
          <cell r="C524" t="str">
            <v>4080 Transformer Allowance Lrg User &gt; 5,000 kw</v>
          </cell>
          <cell r="D524">
            <v>0</v>
          </cell>
          <cell r="E524">
            <v>43496.7</v>
          </cell>
          <cell r="F524">
            <v>0</v>
          </cell>
          <cell r="G524">
            <v>43496.7</v>
          </cell>
          <cell r="H524">
            <v>43496.7</v>
          </cell>
        </row>
        <row r="525">
          <cell r="B525" t="str">
            <v>281-4000-10</v>
          </cell>
          <cell r="C525" t="str">
            <v>4086 SSS Admin Charge Residential</v>
          </cell>
          <cell r="D525">
            <v>0</v>
          </cell>
          <cell r="E525">
            <v>125.65</v>
          </cell>
          <cell r="F525">
            <v>133592.63</v>
          </cell>
          <cell r="G525">
            <v>-133466.98000000001</v>
          </cell>
          <cell r="H525">
            <v>-133466.98000000001</v>
          </cell>
        </row>
        <row r="526">
          <cell r="B526" t="str">
            <v>281-4010-10</v>
          </cell>
          <cell r="C526" t="str">
            <v>4086 SSS Admin Charge Comm &lt; 50 kw</v>
          </cell>
          <cell r="D526">
            <v>0</v>
          </cell>
          <cell r="E526">
            <v>9.89</v>
          </cell>
          <cell r="F526">
            <v>9437.36</v>
          </cell>
          <cell r="G526">
            <v>-9427.4699999999993</v>
          </cell>
          <cell r="H526">
            <v>-9427.4699999999993</v>
          </cell>
        </row>
        <row r="527">
          <cell r="B527" t="str">
            <v>281-4015-10</v>
          </cell>
          <cell r="C527" t="str">
            <v>4086 SSS Ind &gt; 50 - 200 KW</v>
          </cell>
          <cell r="D527">
            <v>0</v>
          </cell>
          <cell r="E527">
            <v>4.3</v>
          </cell>
          <cell r="F527">
            <v>839.15</v>
          </cell>
          <cell r="G527">
            <v>-834.85</v>
          </cell>
          <cell r="H527">
            <v>-834.85</v>
          </cell>
        </row>
        <row r="528">
          <cell r="B528" t="str">
            <v>281-4020-10</v>
          </cell>
          <cell r="C528" t="str">
            <v>4086 SSS Admin Charge Ind &gt; 200 - 1000 KW</v>
          </cell>
          <cell r="D528">
            <v>0</v>
          </cell>
          <cell r="E528">
            <v>1.65</v>
          </cell>
          <cell r="F528">
            <v>293.74</v>
          </cell>
          <cell r="G528">
            <v>-292.08999999999997</v>
          </cell>
          <cell r="H528">
            <v>-292.08999999999997</v>
          </cell>
        </row>
        <row r="529">
          <cell r="B529" t="str">
            <v>281-4100-10</v>
          </cell>
          <cell r="C529" t="str">
            <v>4086 SSS Admin Charge Ind &gt; 50 kw &lt; 1,000 kw</v>
          </cell>
          <cell r="D529">
            <v>0</v>
          </cell>
          <cell r="E529">
            <v>0</v>
          </cell>
          <cell r="F529">
            <v>27.94</v>
          </cell>
          <cell r="G529">
            <v>-27.94</v>
          </cell>
          <cell r="H529">
            <v>-27.94</v>
          </cell>
        </row>
        <row r="530">
          <cell r="B530" t="str">
            <v>281-4200-10</v>
          </cell>
          <cell r="C530" t="str">
            <v>4086 SSS Admin Charge Lrg User &gt; 5,000 kw</v>
          </cell>
          <cell r="D530">
            <v>0</v>
          </cell>
          <cell r="E530">
            <v>0</v>
          </cell>
          <cell r="F530">
            <v>2.54</v>
          </cell>
          <cell r="G530">
            <v>-2.54</v>
          </cell>
          <cell r="H530">
            <v>-2.54</v>
          </cell>
        </row>
        <row r="531">
          <cell r="B531" t="str">
            <v>281-4300-10</v>
          </cell>
          <cell r="C531" t="str">
            <v>4086 SSS Admin Charge Street Lights</v>
          </cell>
          <cell r="D531">
            <v>0</v>
          </cell>
          <cell r="E531">
            <v>0</v>
          </cell>
          <cell r="F531">
            <v>27.44</v>
          </cell>
          <cell r="G531">
            <v>-27.44</v>
          </cell>
          <cell r="H531">
            <v>-27.44</v>
          </cell>
        </row>
        <row r="532">
          <cell r="B532" t="str">
            <v>281-4310-10</v>
          </cell>
          <cell r="C532" t="str">
            <v>4086 SSS Admin Charge Sent. Lights</v>
          </cell>
          <cell r="D532">
            <v>0</v>
          </cell>
          <cell r="E532">
            <v>0</v>
          </cell>
          <cell r="F532">
            <v>48.19</v>
          </cell>
          <cell r="G532">
            <v>-48.19</v>
          </cell>
          <cell r="H532">
            <v>-48.19</v>
          </cell>
        </row>
        <row r="533">
          <cell r="B533" t="str">
            <v>281-4400-10</v>
          </cell>
          <cell r="C533" t="str">
            <v>4086 SSS Admin - Unmetered</v>
          </cell>
          <cell r="D533">
            <v>0</v>
          </cell>
          <cell r="E533">
            <v>16.34</v>
          </cell>
          <cell r="F533">
            <v>634.59</v>
          </cell>
          <cell r="G533">
            <v>-618.25</v>
          </cell>
          <cell r="H533">
            <v>-618.25</v>
          </cell>
        </row>
        <row r="534">
          <cell r="B534" t="str">
            <v>282-4000-10</v>
          </cell>
          <cell r="C534" t="str">
            <v>4050 Commodity Revenue Adj</v>
          </cell>
          <cell r="D534">
            <v>0</v>
          </cell>
          <cell r="E534">
            <v>3145105.37</v>
          </cell>
          <cell r="F534">
            <v>267830.13</v>
          </cell>
          <cell r="G534">
            <v>2877275.24</v>
          </cell>
          <cell r="H534">
            <v>2877275.24</v>
          </cell>
        </row>
        <row r="535">
          <cell r="B535" t="str">
            <v>284-4000-10</v>
          </cell>
          <cell r="C535" t="str">
            <v>4084 STR-Req Fee Residential</v>
          </cell>
          <cell r="D535">
            <v>0</v>
          </cell>
          <cell r="E535">
            <v>0</v>
          </cell>
          <cell r="F535">
            <v>165</v>
          </cell>
          <cell r="G535">
            <v>-165</v>
          </cell>
          <cell r="H535">
            <v>-165</v>
          </cell>
        </row>
        <row r="536">
          <cell r="B536" t="str">
            <v>285-4000-10</v>
          </cell>
          <cell r="C536" t="str">
            <v>4084 STR-Proc Fee Residential</v>
          </cell>
          <cell r="D536">
            <v>0</v>
          </cell>
          <cell r="E536">
            <v>0</v>
          </cell>
          <cell r="F536">
            <v>231.5</v>
          </cell>
          <cell r="G536">
            <v>-231.5</v>
          </cell>
          <cell r="H536">
            <v>-231.5</v>
          </cell>
        </row>
        <row r="537">
          <cell r="B537" t="str">
            <v>286-4000-10</v>
          </cell>
          <cell r="C537" t="str">
            <v>4006 TLF - Resident</v>
          </cell>
          <cell r="D537">
            <v>0</v>
          </cell>
          <cell r="E537">
            <v>89.44</v>
          </cell>
          <cell r="F537">
            <v>30.82</v>
          </cell>
          <cell r="G537">
            <v>58.62</v>
          </cell>
          <cell r="H537">
            <v>58.62</v>
          </cell>
        </row>
        <row r="538">
          <cell r="B538" t="str">
            <v>287-4000-10</v>
          </cell>
          <cell r="C538" t="str">
            <v>4235 Ret F/C Monthly Resident</v>
          </cell>
          <cell r="D538">
            <v>0</v>
          </cell>
          <cell r="E538">
            <v>0</v>
          </cell>
          <cell r="F538">
            <v>5516.95</v>
          </cell>
          <cell r="G538">
            <v>-5516.95</v>
          </cell>
          <cell r="H538">
            <v>-5516.95</v>
          </cell>
        </row>
        <row r="539">
          <cell r="B539" t="str">
            <v>288-4000-10</v>
          </cell>
          <cell r="C539" t="str">
            <v>4235 Ret Var Charge Residential</v>
          </cell>
          <cell r="D539">
            <v>0</v>
          </cell>
          <cell r="E539">
            <v>0</v>
          </cell>
          <cell r="F539">
            <v>25095.3</v>
          </cell>
          <cell r="G539">
            <v>-25095.3</v>
          </cell>
          <cell r="H539">
            <v>-25095.3</v>
          </cell>
        </row>
        <row r="540">
          <cell r="B540" t="str">
            <v>289-4015-10</v>
          </cell>
          <cell r="C540" t="str">
            <v>4080 Dist Demand Ind &gt; 50 - 200 KW</v>
          </cell>
          <cell r="D540">
            <v>0</v>
          </cell>
          <cell r="E540">
            <v>5400.87</v>
          </cell>
          <cell r="F540">
            <v>1659913.33</v>
          </cell>
          <cell r="G540">
            <v>-1654512.46</v>
          </cell>
          <cell r="H540">
            <v>-1654512.46</v>
          </cell>
        </row>
        <row r="541">
          <cell r="B541" t="str">
            <v>289-4020-10</v>
          </cell>
          <cell r="C541" t="str">
            <v>4080 Dist Demand Ind &gt; 200 - 1000 KW</v>
          </cell>
          <cell r="D541">
            <v>0</v>
          </cell>
          <cell r="E541">
            <v>6483.57</v>
          </cell>
          <cell r="F541">
            <v>1752621.34</v>
          </cell>
          <cell r="G541">
            <v>-1746137.77</v>
          </cell>
          <cell r="H541">
            <v>-1746137.77</v>
          </cell>
        </row>
        <row r="542">
          <cell r="B542" t="str">
            <v>289-4100-10</v>
          </cell>
          <cell r="C542" t="str">
            <v>4080 Dist Demand Ind &gt; 50 kw &lt; 1,000 kw</v>
          </cell>
          <cell r="D542">
            <v>0</v>
          </cell>
          <cell r="E542">
            <v>0</v>
          </cell>
          <cell r="F542">
            <v>396581.61</v>
          </cell>
          <cell r="G542">
            <v>-396581.61</v>
          </cell>
          <cell r="H542">
            <v>-396581.61</v>
          </cell>
        </row>
        <row r="543">
          <cell r="B543" t="str">
            <v>289-4200-10</v>
          </cell>
          <cell r="C543" t="str">
            <v>4080 Dist Demand Lrg User &gt; 5,000 kw</v>
          </cell>
          <cell r="D543">
            <v>0</v>
          </cell>
          <cell r="E543">
            <v>0</v>
          </cell>
          <cell r="F543">
            <v>159922.88</v>
          </cell>
          <cell r="G543">
            <v>-159922.88</v>
          </cell>
          <cell r="H543">
            <v>-159922.88</v>
          </cell>
        </row>
        <row r="544">
          <cell r="B544" t="str">
            <v>289-4300-10</v>
          </cell>
          <cell r="C544" t="str">
            <v>4080 Dist Demand Street Lights</v>
          </cell>
          <cell r="D544">
            <v>0</v>
          </cell>
          <cell r="E544">
            <v>0</v>
          </cell>
          <cell r="F544">
            <v>316115.95</v>
          </cell>
          <cell r="G544">
            <v>-316115.95</v>
          </cell>
          <cell r="H544">
            <v>-316115.95</v>
          </cell>
        </row>
        <row r="545">
          <cell r="B545" t="str">
            <v>300-6010-10</v>
          </cell>
          <cell r="C545" t="str">
            <v>5615 Labour - Salaries</v>
          </cell>
          <cell r="D545">
            <v>0</v>
          </cell>
          <cell r="E545">
            <v>88987.42</v>
          </cell>
          <cell r="F545">
            <v>14344.3</v>
          </cell>
          <cell r="G545">
            <v>74643.12</v>
          </cell>
          <cell r="H545">
            <v>74643.12</v>
          </cell>
        </row>
        <row r="546">
          <cell r="B546" t="str">
            <v>300-6070-10</v>
          </cell>
          <cell r="C546" t="str">
            <v>5615 Labour Vacation</v>
          </cell>
          <cell r="D546">
            <v>0</v>
          </cell>
          <cell r="E546">
            <v>6291.37</v>
          </cell>
          <cell r="F546">
            <v>1475.69</v>
          </cell>
          <cell r="G546">
            <v>4815.68</v>
          </cell>
          <cell r="H546">
            <v>4815.68</v>
          </cell>
        </row>
        <row r="547">
          <cell r="B547" t="str">
            <v>300-6120-10</v>
          </cell>
          <cell r="C547" t="str">
            <v>5615 Labour - Sick Leave</v>
          </cell>
          <cell r="D547">
            <v>0</v>
          </cell>
          <cell r="E547">
            <v>668.86</v>
          </cell>
          <cell r="F547">
            <v>316.83</v>
          </cell>
          <cell r="G547">
            <v>352.03</v>
          </cell>
          <cell r="H547">
            <v>352.03</v>
          </cell>
        </row>
        <row r="548">
          <cell r="B548" t="str">
            <v>300-6170-10</v>
          </cell>
          <cell r="C548" t="str">
            <v>5615 Benefits - Pension</v>
          </cell>
          <cell r="D548">
            <v>0</v>
          </cell>
          <cell r="E548">
            <v>12403.73</v>
          </cell>
          <cell r="F548">
            <v>2577.81</v>
          </cell>
          <cell r="G548">
            <v>9825.92</v>
          </cell>
          <cell r="H548">
            <v>9825.92</v>
          </cell>
        </row>
        <row r="549">
          <cell r="B549" t="str">
            <v>300-6180-10</v>
          </cell>
          <cell r="C549" t="str">
            <v>5615 Benefits - EHT</v>
          </cell>
          <cell r="D549">
            <v>0</v>
          </cell>
          <cell r="E549">
            <v>2095.15</v>
          </cell>
          <cell r="F549">
            <v>418.36</v>
          </cell>
          <cell r="G549">
            <v>1676.79</v>
          </cell>
          <cell r="H549">
            <v>1676.79</v>
          </cell>
        </row>
        <row r="550">
          <cell r="B550" t="str">
            <v>300-6190-10</v>
          </cell>
          <cell r="C550" t="str">
            <v>5615 Benefits -WCB</v>
          </cell>
          <cell r="D550">
            <v>0</v>
          </cell>
          <cell r="E550">
            <v>1171.2</v>
          </cell>
          <cell r="F550">
            <v>233.85</v>
          </cell>
          <cell r="G550">
            <v>937.35</v>
          </cell>
          <cell r="H550">
            <v>937.35</v>
          </cell>
        </row>
        <row r="551">
          <cell r="B551" t="str">
            <v>300-6200-10</v>
          </cell>
          <cell r="C551" t="str">
            <v>5615 Benefits - CPP</v>
          </cell>
          <cell r="D551">
            <v>0</v>
          </cell>
          <cell r="E551">
            <v>3546.68</v>
          </cell>
          <cell r="F551">
            <v>901.38</v>
          </cell>
          <cell r="G551">
            <v>2645.3</v>
          </cell>
          <cell r="H551">
            <v>2645.3</v>
          </cell>
        </row>
        <row r="552">
          <cell r="B552" t="str">
            <v>300-6210-10</v>
          </cell>
          <cell r="C552" t="str">
            <v>5615 Benefits - UIC</v>
          </cell>
          <cell r="D552">
            <v>0</v>
          </cell>
          <cell r="E552">
            <v>1417.81</v>
          </cell>
          <cell r="F552">
            <v>369.65</v>
          </cell>
          <cell r="G552">
            <v>1048.1600000000001</v>
          </cell>
          <cell r="H552">
            <v>1048.1600000000001</v>
          </cell>
        </row>
        <row r="553">
          <cell r="B553" t="str">
            <v>300-6220-10</v>
          </cell>
          <cell r="C553" t="str">
            <v>5615 Benefits - MEDICAL</v>
          </cell>
          <cell r="D553">
            <v>0</v>
          </cell>
          <cell r="E553">
            <v>3718</v>
          </cell>
          <cell r="F553">
            <v>0</v>
          </cell>
          <cell r="G553">
            <v>3718</v>
          </cell>
          <cell r="H553">
            <v>3718</v>
          </cell>
        </row>
        <row r="554">
          <cell r="B554" t="str">
            <v>300-6310-10</v>
          </cell>
          <cell r="C554" t="str">
            <v>5615 Supplies - Office</v>
          </cell>
          <cell r="D554">
            <v>0</v>
          </cell>
          <cell r="E554">
            <v>926.16</v>
          </cell>
          <cell r="F554">
            <v>0</v>
          </cell>
          <cell r="G554">
            <v>926.16</v>
          </cell>
          <cell r="H554">
            <v>926.16</v>
          </cell>
        </row>
        <row r="555">
          <cell r="B555" t="str">
            <v>300-6500-10</v>
          </cell>
          <cell r="C555" t="str">
            <v>5085 Employee memberships</v>
          </cell>
          <cell r="D555">
            <v>0</v>
          </cell>
          <cell r="E555">
            <v>980</v>
          </cell>
          <cell r="F555">
            <v>0</v>
          </cell>
          <cell r="G555">
            <v>980</v>
          </cell>
          <cell r="H555">
            <v>980</v>
          </cell>
        </row>
        <row r="556">
          <cell r="B556" t="str">
            <v>300-6600-10</v>
          </cell>
          <cell r="C556" t="str">
            <v>5620 Travel - Car Allowance &amp; Mileage</v>
          </cell>
          <cell r="D556">
            <v>0</v>
          </cell>
          <cell r="E556">
            <v>981.6</v>
          </cell>
          <cell r="F556">
            <v>0</v>
          </cell>
          <cell r="G556">
            <v>981.6</v>
          </cell>
          <cell r="H556">
            <v>981.6</v>
          </cell>
        </row>
        <row r="557">
          <cell r="B557" t="str">
            <v>300-6650-10</v>
          </cell>
          <cell r="C557" t="str">
            <v>5605 Communications - Courier \ Security PickUup</v>
          </cell>
          <cell r="D557">
            <v>0</v>
          </cell>
          <cell r="E557">
            <v>4.01</v>
          </cell>
          <cell r="F557">
            <v>0</v>
          </cell>
          <cell r="G557">
            <v>4.01</v>
          </cell>
          <cell r="H557">
            <v>4.01</v>
          </cell>
        </row>
        <row r="558">
          <cell r="B558" t="str">
            <v>300-6901-10</v>
          </cell>
          <cell r="C558" t="str">
            <v>5615 ALLOCATED PAYROLL MAINT JOB RECOVERY</v>
          </cell>
          <cell r="D558">
            <v>0</v>
          </cell>
          <cell r="E558">
            <v>0</v>
          </cell>
          <cell r="F558">
            <v>1390.21</v>
          </cell>
          <cell r="G558">
            <v>-1390.21</v>
          </cell>
          <cell r="H558">
            <v>-1390.21</v>
          </cell>
        </row>
        <row r="559">
          <cell r="B559" t="str">
            <v>300-6905-10</v>
          </cell>
          <cell r="C559" t="str">
            <v>5620 Allocated Recovery - Services</v>
          </cell>
          <cell r="D559">
            <v>0</v>
          </cell>
          <cell r="E559">
            <v>6240</v>
          </cell>
          <cell r="F559">
            <v>6240</v>
          </cell>
          <cell r="G559">
            <v>0</v>
          </cell>
          <cell r="H559">
            <v>0</v>
          </cell>
        </row>
        <row r="560">
          <cell r="B560" t="str">
            <v>300-6907-10</v>
          </cell>
          <cell r="C560" t="str">
            <v>5615 Labour &amp; OH's Allocated TO Affiliates</v>
          </cell>
          <cell r="D560">
            <v>0</v>
          </cell>
          <cell r="E560">
            <v>0</v>
          </cell>
          <cell r="F560">
            <v>30275</v>
          </cell>
          <cell r="G560">
            <v>-30275</v>
          </cell>
          <cell r="H560">
            <v>-30275</v>
          </cell>
        </row>
        <row r="561">
          <cell r="B561" t="str">
            <v>310-6020-10</v>
          </cell>
          <cell r="C561" t="str">
            <v>5615 Labour - Hourly</v>
          </cell>
          <cell r="D561">
            <v>0</v>
          </cell>
          <cell r="E561">
            <v>200677.86</v>
          </cell>
          <cell r="F561">
            <v>33767.74</v>
          </cell>
          <cell r="G561">
            <v>166910.12</v>
          </cell>
          <cell r="H561">
            <v>166910.12</v>
          </cell>
        </row>
        <row r="562">
          <cell r="B562" t="str">
            <v>310-6030-10</v>
          </cell>
          <cell r="C562" t="str">
            <v>5615 Labour - Overtime</v>
          </cell>
          <cell r="D562">
            <v>0</v>
          </cell>
          <cell r="E562">
            <v>179.52</v>
          </cell>
          <cell r="F562">
            <v>29.92</v>
          </cell>
          <cell r="G562">
            <v>149.6</v>
          </cell>
          <cell r="H562">
            <v>149.6</v>
          </cell>
        </row>
        <row r="563">
          <cell r="B563" t="str">
            <v>310-6040-10</v>
          </cell>
          <cell r="C563" t="str">
            <v>5615 Labour - Student Labour</v>
          </cell>
          <cell r="D563">
            <v>0</v>
          </cell>
          <cell r="E563">
            <v>9011.01</v>
          </cell>
          <cell r="F563">
            <v>1403.74</v>
          </cell>
          <cell r="G563">
            <v>7607.27</v>
          </cell>
          <cell r="H563">
            <v>7607.27</v>
          </cell>
        </row>
        <row r="564">
          <cell r="B564" t="str">
            <v>310-6050-10</v>
          </cell>
          <cell r="C564" t="str">
            <v>5615 Labour - Subcontract</v>
          </cell>
          <cell r="D564">
            <v>0</v>
          </cell>
          <cell r="E564">
            <v>46436.5</v>
          </cell>
          <cell r="F564">
            <v>35000</v>
          </cell>
          <cell r="G564">
            <v>11436.5</v>
          </cell>
          <cell r="H564">
            <v>11436.5</v>
          </cell>
        </row>
        <row r="565">
          <cell r="B565" t="str">
            <v>310-6070-10</v>
          </cell>
          <cell r="C565" t="str">
            <v>5615 Labour - Vacation</v>
          </cell>
          <cell r="D565">
            <v>0</v>
          </cell>
          <cell r="E565">
            <v>16806.72</v>
          </cell>
          <cell r="F565">
            <v>2896.02</v>
          </cell>
          <cell r="G565">
            <v>13910.7</v>
          </cell>
          <cell r="H565">
            <v>13910.7</v>
          </cell>
        </row>
        <row r="566">
          <cell r="B566" t="str">
            <v>310-6120-10</v>
          </cell>
          <cell r="C566" t="str">
            <v>5615 Labour - Sick Leave</v>
          </cell>
          <cell r="D566">
            <v>0</v>
          </cell>
          <cell r="E566">
            <v>228.14</v>
          </cell>
          <cell r="F566">
            <v>41.14</v>
          </cell>
          <cell r="G566">
            <v>187</v>
          </cell>
          <cell r="H566">
            <v>187</v>
          </cell>
        </row>
        <row r="567">
          <cell r="B567" t="str">
            <v>310-6122-10</v>
          </cell>
          <cell r="C567" t="str">
            <v>5615 Labour - Family Leave</v>
          </cell>
          <cell r="D567">
            <v>0</v>
          </cell>
          <cell r="E567">
            <v>759.22</v>
          </cell>
          <cell r="F567">
            <v>216.92</v>
          </cell>
          <cell r="G567">
            <v>542.29999999999995</v>
          </cell>
          <cell r="H567">
            <v>542.29999999999995</v>
          </cell>
        </row>
        <row r="568">
          <cell r="B568" t="str">
            <v>310-6170-10</v>
          </cell>
          <cell r="C568" t="str">
            <v>5615 Benefits - Pension</v>
          </cell>
          <cell r="D568">
            <v>0</v>
          </cell>
          <cell r="E568">
            <v>22232.74</v>
          </cell>
          <cell r="F568">
            <v>3743.61</v>
          </cell>
          <cell r="G568">
            <v>18489.13</v>
          </cell>
          <cell r="H568">
            <v>18489.13</v>
          </cell>
        </row>
        <row r="569">
          <cell r="B569" t="str">
            <v>310-6180-10</v>
          </cell>
          <cell r="C569" t="str">
            <v>5615 Benefits - EHT</v>
          </cell>
          <cell r="D569">
            <v>0</v>
          </cell>
          <cell r="E569">
            <v>4469.58</v>
          </cell>
          <cell r="F569">
            <v>749.52</v>
          </cell>
          <cell r="G569">
            <v>3720.06</v>
          </cell>
          <cell r="H569">
            <v>3720.06</v>
          </cell>
        </row>
        <row r="570">
          <cell r="B570" t="str">
            <v>310-6190-10</v>
          </cell>
          <cell r="C570" t="str">
            <v>5615 Benefits - WCB</v>
          </cell>
          <cell r="D570">
            <v>0</v>
          </cell>
          <cell r="E570">
            <v>2498.56</v>
          </cell>
          <cell r="F570">
            <v>418.99</v>
          </cell>
          <cell r="G570">
            <v>2079.5700000000002</v>
          </cell>
          <cell r="H570">
            <v>2079.5700000000002</v>
          </cell>
        </row>
        <row r="571">
          <cell r="B571" t="str">
            <v>310-6200-10</v>
          </cell>
          <cell r="C571" t="str">
            <v>5615 Benefits - CPP</v>
          </cell>
          <cell r="D571">
            <v>0</v>
          </cell>
          <cell r="E571">
            <v>10214.549999999999</v>
          </cell>
          <cell r="F571">
            <v>1851.35</v>
          </cell>
          <cell r="G571">
            <v>8363.2000000000007</v>
          </cell>
          <cell r="H571">
            <v>8363.2000000000007</v>
          </cell>
        </row>
        <row r="572">
          <cell r="B572" t="str">
            <v>310-6210-10</v>
          </cell>
          <cell r="C572" t="str">
            <v>5615 Benefits - UIC</v>
          </cell>
          <cell r="D572">
            <v>0</v>
          </cell>
          <cell r="E572">
            <v>4135.25</v>
          </cell>
          <cell r="F572">
            <v>779.27</v>
          </cell>
          <cell r="G572">
            <v>3355.98</v>
          </cell>
          <cell r="H572">
            <v>3355.98</v>
          </cell>
        </row>
        <row r="573">
          <cell r="B573" t="str">
            <v>310-6220-10</v>
          </cell>
          <cell r="C573" t="str">
            <v>5615 Benefits - Medical</v>
          </cell>
          <cell r="D573">
            <v>0</v>
          </cell>
          <cell r="E573">
            <v>11152</v>
          </cell>
          <cell r="F573">
            <v>0</v>
          </cell>
          <cell r="G573">
            <v>11152</v>
          </cell>
          <cell r="H573">
            <v>11152</v>
          </cell>
        </row>
        <row r="574">
          <cell r="B574" t="str">
            <v>310-6310-10</v>
          </cell>
          <cell r="C574" t="str">
            <v>5620 Supplies - Office</v>
          </cell>
          <cell r="D574">
            <v>0</v>
          </cell>
          <cell r="E574">
            <v>1122.98</v>
          </cell>
          <cell r="F574">
            <v>0</v>
          </cell>
          <cell r="G574">
            <v>1122.98</v>
          </cell>
          <cell r="H574">
            <v>1122.98</v>
          </cell>
        </row>
        <row r="575">
          <cell r="B575" t="str">
            <v>310-6342-10</v>
          </cell>
          <cell r="C575" t="str">
            <v>5620 Licenses/Permits</v>
          </cell>
          <cell r="D575">
            <v>0</v>
          </cell>
          <cell r="E575">
            <v>30740.16</v>
          </cell>
          <cell r="F575">
            <v>408</v>
          </cell>
          <cell r="G575">
            <v>30332.16</v>
          </cell>
          <cell r="H575">
            <v>30332.16</v>
          </cell>
        </row>
        <row r="576">
          <cell r="B576" t="str">
            <v>310-6540-10</v>
          </cell>
          <cell r="C576" t="str">
            <v>5620 Employee Training - Course Fees</v>
          </cell>
          <cell r="D576">
            <v>0</v>
          </cell>
          <cell r="E576">
            <v>980</v>
          </cell>
          <cell r="F576">
            <v>0</v>
          </cell>
          <cell r="G576">
            <v>980</v>
          </cell>
          <cell r="H576">
            <v>980</v>
          </cell>
        </row>
        <row r="577">
          <cell r="B577" t="str">
            <v>310-6600-10</v>
          </cell>
          <cell r="C577" t="str">
            <v>5620 Travel - Car Allowance &amp; Mileage</v>
          </cell>
          <cell r="D577">
            <v>0</v>
          </cell>
          <cell r="E577">
            <v>9.3000000000000007</v>
          </cell>
          <cell r="F577">
            <v>0</v>
          </cell>
          <cell r="G577">
            <v>9.3000000000000007</v>
          </cell>
          <cell r="H577">
            <v>9.3000000000000007</v>
          </cell>
        </row>
        <row r="578">
          <cell r="B578" t="str">
            <v>310-6620-10</v>
          </cell>
          <cell r="C578" t="str">
            <v>5605 Travel - Meals (Subsistence)</v>
          </cell>
          <cell r="D578">
            <v>0</v>
          </cell>
          <cell r="E578">
            <v>908.53</v>
          </cell>
          <cell r="F578">
            <v>0</v>
          </cell>
          <cell r="G578">
            <v>908.53</v>
          </cell>
          <cell r="H578">
            <v>908.53</v>
          </cell>
        </row>
        <row r="579">
          <cell r="B579" t="str">
            <v>310-6650-10</v>
          </cell>
          <cell r="C579" t="str">
            <v>5620 Communications - Courier\Security Pickup</v>
          </cell>
          <cell r="D579">
            <v>0</v>
          </cell>
          <cell r="E579">
            <v>4.01</v>
          </cell>
          <cell r="F579">
            <v>0</v>
          </cell>
          <cell r="G579">
            <v>4.01</v>
          </cell>
          <cell r="H579">
            <v>4.01</v>
          </cell>
        </row>
        <row r="580">
          <cell r="B580" t="str">
            <v>310-6660-10</v>
          </cell>
          <cell r="C580" t="str">
            <v>5620 Cimmunications - Other</v>
          </cell>
          <cell r="D580">
            <v>0</v>
          </cell>
          <cell r="E580">
            <v>899.67</v>
          </cell>
          <cell r="F580">
            <v>0</v>
          </cell>
          <cell r="G580">
            <v>899.67</v>
          </cell>
          <cell r="H580">
            <v>899.67</v>
          </cell>
        </row>
        <row r="581">
          <cell r="B581" t="str">
            <v>310-6690-10</v>
          </cell>
          <cell r="C581" t="str">
            <v>5620 Communications - Printing &amp; Copying</v>
          </cell>
          <cell r="D581">
            <v>0</v>
          </cell>
          <cell r="E581">
            <v>1840</v>
          </cell>
          <cell r="F581">
            <v>0</v>
          </cell>
          <cell r="G581">
            <v>1840</v>
          </cell>
          <cell r="H581">
            <v>1840</v>
          </cell>
        </row>
        <row r="582">
          <cell r="B582" t="str">
            <v>310-6740-10</v>
          </cell>
          <cell r="C582" t="str">
            <v>5630 Professional - Consulting</v>
          </cell>
          <cell r="D582">
            <v>0</v>
          </cell>
          <cell r="E582">
            <v>5437.5</v>
          </cell>
          <cell r="F582">
            <v>0</v>
          </cell>
          <cell r="G582">
            <v>5437.5</v>
          </cell>
          <cell r="H582">
            <v>5437.5</v>
          </cell>
        </row>
        <row r="583">
          <cell r="B583" t="str">
            <v>310-6901-10</v>
          </cell>
          <cell r="C583" t="str">
            <v>5615 Allocated Payroll Maint Job Recovery</v>
          </cell>
          <cell r="D583">
            <v>0</v>
          </cell>
          <cell r="E583">
            <v>897.6</v>
          </cell>
          <cell r="F583">
            <v>1560.09</v>
          </cell>
          <cell r="G583">
            <v>-662.49</v>
          </cell>
          <cell r="H583">
            <v>-662.49</v>
          </cell>
        </row>
        <row r="584">
          <cell r="B584" t="str">
            <v>310-6905-10</v>
          </cell>
          <cell r="C584" t="str">
            <v>5620 Allocated Recovery - Services</v>
          </cell>
          <cell r="D584">
            <v>0</v>
          </cell>
          <cell r="E584">
            <v>33744</v>
          </cell>
          <cell r="F584">
            <v>33744</v>
          </cell>
          <cell r="G584">
            <v>0</v>
          </cell>
          <cell r="H584">
            <v>0</v>
          </cell>
        </row>
        <row r="585">
          <cell r="B585" t="str">
            <v>310-6907-10</v>
          </cell>
          <cell r="C585" t="str">
            <v>5615 Labour &amp; OH's Allocated TO Affiliates</v>
          </cell>
          <cell r="D585">
            <v>0</v>
          </cell>
          <cell r="E585">
            <v>0</v>
          </cell>
          <cell r="F585">
            <v>69661</v>
          </cell>
          <cell r="G585">
            <v>-69661</v>
          </cell>
          <cell r="H585">
            <v>-69661</v>
          </cell>
        </row>
        <row r="586">
          <cell r="B586" t="str">
            <v>320-6010-10</v>
          </cell>
          <cell r="C586" t="str">
            <v>5610 Labour - Salaries</v>
          </cell>
          <cell r="D586">
            <v>0</v>
          </cell>
          <cell r="E586">
            <v>302582.58</v>
          </cell>
          <cell r="F586">
            <v>49219.43</v>
          </cell>
          <cell r="G586">
            <v>253363.15</v>
          </cell>
          <cell r="H586">
            <v>253363.15</v>
          </cell>
        </row>
        <row r="587">
          <cell r="B587" t="str">
            <v>320-6060-10</v>
          </cell>
          <cell r="C587" t="str">
            <v>5605 Labour - Temporary</v>
          </cell>
          <cell r="D587">
            <v>0</v>
          </cell>
          <cell r="E587">
            <v>74735.240000000005</v>
          </cell>
          <cell r="F587">
            <v>13107.7</v>
          </cell>
          <cell r="G587">
            <v>61627.54</v>
          </cell>
          <cell r="H587">
            <v>61627.54</v>
          </cell>
        </row>
        <row r="588">
          <cell r="B588" t="str">
            <v>320-6070-10</v>
          </cell>
          <cell r="C588" t="str">
            <v>5610 Labour - Vacation</v>
          </cell>
          <cell r="D588">
            <v>0</v>
          </cell>
          <cell r="E588">
            <v>35211.040000000001</v>
          </cell>
          <cell r="F588">
            <v>7514.42</v>
          </cell>
          <cell r="G588">
            <v>27696.62</v>
          </cell>
          <cell r="H588">
            <v>27696.62</v>
          </cell>
        </row>
        <row r="589">
          <cell r="B589" t="str">
            <v>320-6120-10</v>
          </cell>
          <cell r="C589" t="str">
            <v>5610 Labour - Sick Leave</v>
          </cell>
          <cell r="D589">
            <v>0</v>
          </cell>
          <cell r="E589">
            <v>301.97000000000003</v>
          </cell>
          <cell r="F589">
            <v>143.04</v>
          </cell>
          <cell r="G589">
            <v>158.93</v>
          </cell>
          <cell r="H589">
            <v>158.93</v>
          </cell>
        </row>
        <row r="590">
          <cell r="B590" t="str">
            <v>320-6145-10</v>
          </cell>
          <cell r="C590" t="str">
            <v>5610 Labour - Bereavement</v>
          </cell>
          <cell r="D590">
            <v>0</v>
          </cell>
          <cell r="E590">
            <v>1920.37</v>
          </cell>
          <cell r="F590">
            <v>1152.22</v>
          </cell>
          <cell r="G590">
            <v>768.15</v>
          </cell>
          <cell r="H590">
            <v>768.15</v>
          </cell>
        </row>
        <row r="591">
          <cell r="B591" t="str">
            <v>320-6170-10</v>
          </cell>
          <cell r="C591" t="str">
            <v>5610 Benefits - Pension</v>
          </cell>
          <cell r="D591">
            <v>0</v>
          </cell>
          <cell r="E591">
            <v>45784.74</v>
          </cell>
          <cell r="F591">
            <v>9692.08</v>
          </cell>
          <cell r="G591">
            <v>36092.660000000003</v>
          </cell>
          <cell r="H591">
            <v>36092.660000000003</v>
          </cell>
        </row>
        <row r="592">
          <cell r="B592" t="str">
            <v>320-6180-10</v>
          </cell>
          <cell r="C592" t="str">
            <v>5610 Benefits - EHT</v>
          </cell>
          <cell r="D592">
            <v>0</v>
          </cell>
          <cell r="E592">
            <v>8970.59</v>
          </cell>
          <cell r="F592">
            <v>1797.43</v>
          </cell>
          <cell r="G592">
            <v>7173.16</v>
          </cell>
          <cell r="H592">
            <v>7173.16</v>
          </cell>
        </row>
        <row r="593">
          <cell r="B593" t="str">
            <v>320-6190-10</v>
          </cell>
          <cell r="C593" t="str">
            <v>5610 Benefits - WCB</v>
          </cell>
          <cell r="D593">
            <v>0</v>
          </cell>
          <cell r="E593">
            <v>4607.8100000000004</v>
          </cell>
          <cell r="F593">
            <v>982.08</v>
          </cell>
          <cell r="G593">
            <v>3625.73</v>
          </cell>
          <cell r="H593">
            <v>3625.73</v>
          </cell>
        </row>
        <row r="594">
          <cell r="B594" t="str">
            <v>320-6200-10</v>
          </cell>
          <cell r="C594" t="str">
            <v>5610 Benefits - CPP</v>
          </cell>
          <cell r="D594">
            <v>0</v>
          </cell>
          <cell r="E594">
            <v>14201.31</v>
          </cell>
          <cell r="F594">
            <v>3667.99</v>
          </cell>
          <cell r="G594">
            <v>10533.32</v>
          </cell>
          <cell r="H594">
            <v>10533.32</v>
          </cell>
        </row>
        <row r="595">
          <cell r="B595" t="str">
            <v>320-6210-10</v>
          </cell>
          <cell r="C595" t="str">
            <v>5610 Benefits - UIC</v>
          </cell>
          <cell r="D595">
            <v>0</v>
          </cell>
          <cell r="E595">
            <v>5789.29</v>
          </cell>
          <cell r="F595">
            <v>1507.08</v>
          </cell>
          <cell r="G595">
            <v>4282.21</v>
          </cell>
          <cell r="H595">
            <v>4282.21</v>
          </cell>
        </row>
        <row r="596">
          <cell r="B596" t="str">
            <v>320-6220-10</v>
          </cell>
          <cell r="C596" t="str">
            <v>5610 Benefits - Medical</v>
          </cell>
          <cell r="D596">
            <v>0</v>
          </cell>
          <cell r="E596">
            <v>11152</v>
          </cell>
          <cell r="F596">
            <v>0</v>
          </cell>
          <cell r="G596">
            <v>11152</v>
          </cell>
          <cell r="H596">
            <v>11152</v>
          </cell>
        </row>
        <row r="597">
          <cell r="B597" t="str">
            <v>320-6310-10</v>
          </cell>
          <cell r="C597" t="str">
            <v>5610 Supplies - Office</v>
          </cell>
          <cell r="D597">
            <v>0</v>
          </cell>
          <cell r="E597">
            <v>34.99</v>
          </cell>
          <cell r="F597">
            <v>0</v>
          </cell>
          <cell r="G597">
            <v>34.99</v>
          </cell>
          <cell r="H597">
            <v>34.99</v>
          </cell>
        </row>
        <row r="598">
          <cell r="B598" t="str">
            <v>320-6500-10</v>
          </cell>
          <cell r="C598" t="str">
            <v>5610 Employee - Memberships</v>
          </cell>
          <cell r="D598">
            <v>0</v>
          </cell>
          <cell r="E598">
            <v>980</v>
          </cell>
          <cell r="F598">
            <v>0</v>
          </cell>
          <cell r="G598">
            <v>980</v>
          </cell>
          <cell r="H598">
            <v>980</v>
          </cell>
        </row>
        <row r="599">
          <cell r="B599" t="str">
            <v>320-6600-10</v>
          </cell>
          <cell r="C599" t="str">
            <v>5610 Travel - Car Allowance &amp; Mileage</v>
          </cell>
          <cell r="D599">
            <v>0</v>
          </cell>
          <cell r="E599">
            <v>338.94</v>
          </cell>
          <cell r="F599">
            <v>0</v>
          </cell>
          <cell r="G599">
            <v>338.94</v>
          </cell>
          <cell r="H599">
            <v>338.94</v>
          </cell>
        </row>
        <row r="600">
          <cell r="B600" t="str">
            <v>320-6610-10</v>
          </cell>
          <cell r="C600" t="str">
            <v>5610 Travel - Conference Fees</v>
          </cell>
          <cell r="D600">
            <v>0</v>
          </cell>
          <cell r="E600">
            <v>50</v>
          </cell>
          <cell r="F600">
            <v>0</v>
          </cell>
          <cell r="G600">
            <v>50</v>
          </cell>
          <cell r="H600">
            <v>50</v>
          </cell>
        </row>
        <row r="601">
          <cell r="B601" t="str">
            <v>320-6650-10</v>
          </cell>
          <cell r="C601" t="str">
            <v>5610 Communications - Courier\Security PickUp</v>
          </cell>
          <cell r="D601">
            <v>0</v>
          </cell>
          <cell r="E601">
            <v>172.04</v>
          </cell>
          <cell r="F601">
            <v>0</v>
          </cell>
          <cell r="G601">
            <v>172.04</v>
          </cell>
          <cell r="H601">
            <v>172.04</v>
          </cell>
        </row>
        <row r="602">
          <cell r="B602" t="str">
            <v>320-6700-10</v>
          </cell>
          <cell r="C602" t="str">
            <v>5610 Communications - Telephone, Fax &amp; Pagers</v>
          </cell>
          <cell r="D602">
            <v>0</v>
          </cell>
          <cell r="E602">
            <v>2100.7399999999998</v>
          </cell>
          <cell r="F602">
            <v>0</v>
          </cell>
          <cell r="G602">
            <v>2100.7399999999998</v>
          </cell>
          <cell r="H602">
            <v>2100.7399999999998</v>
          </cell>
        </row>
        <row r="603">
          <cell r="B603" t="str">
            <v>320-6901-10</v>
          </cell>
          <cell r="C603" t="str">
            <v>5610 ALLOCATED PAYROLL MAINT JOB RECOVERY</v>
          </cell>
          <cell r="D603">
            <v>0</v>
          </cell>
          <cell r="E603">
            <v>0</v>
          </cell>
          <cell r="F603">
            <v>640.72</v>
          </cell>
          <cell r="G603">
            <v>-640.72</v>
          </cell>
          <cell r="H603">
            <v>-640.72</v>
          </cell>
        </row>
        <row r="604">
          <cell r="B604" t="str">
            <v>320-6905-10</v>
          </cell>
          <cell r="C604" t="str">
            <v>5620 Allocated Recovery - Services</v>
          </cell>
          <cell r="D604">
            <v>0</v>
          </cell>
          <cell r="E604">
            <v>25912</v>
          </cell>
          <cell r="F604">
            <v>25912</v>
          </cell>
          <cell r="G604">
            <v>0</v>
          </cell>
          <cell r="H604">
            <v>0</v>
          </cell>
        </row>
        <row r="605">
          <cell r="B605" t="str">
            <v>320-6907-10</v>
          </cell>
          <cell r="C605" t="str">
            <v>5610 Labour &amp; OH's Allocated TO Affiliates</v>
          </cell>
          <cell r="D605">
            <v>0</v>
          </cell>
          <cell r="E605">
            <v>0</v>
          </cell>
          <cell r="F605">
            <v>82753</v>
          </cell>
          <cell r="G605">
            <v>-82753</v>
          </cell>
          <cell r="H605">
            <v>-82753</v>
          </cell>
        </row>
        <row r="606">
          <cell r="B606" t="str">
            <v>330-6010-10</v>
          </cell>
          <cell r="C606" t="str">
            <v>5615 Labour - Salaries</v>
          </cell>
          <cell r="D606">
            <v>0</v>
          </cell>
          <cell r="E606">
            <v>172547.89</v>
          </cell>
          <cell r="F606">
            <v>30534.31</v>
          </cell>
          <cell r="G606">
            <v>142013.57999999999</v>
          </cell>
          <cell r="H606">
            <v>142013.57999999999</v>
          </cell>
        </row>
        <row r="607">
          <cell r="B607" t="str">
            <v>330-6070-10</v>
          </cell>
          <cell r="C607" t="str">
            <v>5615 Labour - Vacation</v>
          </cell>
          <cell r="D607">
            <v>0</v>
          </cell>
          <cell r="E607">
            <v>14900.98</v>
          </cell>
          <cell r="F607">
            <v>2146.9699999999998</v>
          </cell>
          <cell r="G607">
            <v>12754.01</v>
          </cell>
          <cell r="H607">
            <v>12754.01</v>
          </cell>
        </row>
        <row r="608">
          <cell r="B608" t="str">
            <v>330-6120-10</v>
          </cell>
          <cell r="C608" t="str">
            <v>5615 Labour - Sick Leave</v>
          </cell>
          <cell r="D608">
            <v>0</v>
          </cell>
          <cell r="E608">
            <v>4547.95</v>
          </cell>
          <cell r="F608">
            <v>487.79</v>
          </cell>
          <cell r="G608">
            <v>4060.16</v>
          </cell>
          <cell r="H608">
            <v>4060.16</v>
          </cell>
        </row>
        <row r="609">
          <cell r="B609" t="str">
            <v>330-6122-10</v>
          </cell>
          <cell r="C609" t="str">
            <v>5615 Labour - Family Leave</v>
          </cell>
          <cell r="D609">
            <v>0</v>
          </cell>
          <cell r="E609">
            <v>1059.9100000000001</v>
          </cell>
          <cell r="F609">
            <v>0</v>
          </cell>
          <cell r="G609">
            <v>1059.9100000000001</v>
          </cell>
          <cell r="H609">
            <v>1059.9100000000001</v>
          </cell>
        </row>
        <row r="610">
          <cell r="B610" t="str">
            <v>330-6170-10</v>
          </cell>
          <cell r="C610" t="str">
            <v>5615 Benefits - Pension</v>
          </cell>
          <cell r="D610">
            <v>0</v>
          </cell>
          <cell r="E610">
            <v>23704.080000000002</v>
          </cell>
          <cell r="F610">
            <v>4840.09</v>
          </cell>
          <cell r="G610">
            <v>18863.990000000002</v>
          </cell>
          <cell r="H610">
            <v>18863.990000000002</v>
          </cell>
        </row>
        <row r="611">
          <cell r="B611" t="str">
            <v>330-6180-10</v>
          </cell>
          <cell r="C611" t="str">
            <v>5615 Benefits - EHT</v>
          </cell>
          <cell r="D611">
            <v>0</v>
          </cell>
          <cell r="E611">
            <v>4114.6400000000003</v>
          </cell>
          <cell r="F611">
            <v>807.73</v>
          </cell>
          <cell r="G611">
            <v>3306.91</v>
          </cell>
          <cell r="H611">
            <v>3306.91</v>
          </cell>
        </row>
        <row r="612">
          <cell r="B612" t="str">
            <v>330-6190-10</v>
          </cell>
          <cell r="C612" t="str">
            <v>5615 Benefits - WCB</v>
          </cell>
          <cell r="D612">
            <v>0</v>
          </cell>
          <cell r="E612">
            <v>2300.0500000000002</v>
          </cell>
          <cell r="F612">
            <v>451.53</v>
          </cell>
          <cell r="G612">
            <v>1848.52</v>
          </cell>
          <cell r="H612">
            <v>1848.52</v>
          </cell>
        </row>
        <row r="613">
          <cell r="B613" t="str">
            <v>330-6200-10</v>
          </cell>
          <cell r="C613" t="str">
            <v>5615 Benefits - CPP</v>
          </cell>
          <cell r="D613">
            <v>0</v>
          </cell>
          <cell r="E613">
            <v>8801.0400000000009</v>
          </cell>
          <cell r="F613">
            <v>1843.33</v>
          </cell>
          <cell r="G613">
            <v>6957.71</v>
          </cell>
          <cell r="H613">
            <v>6957.71</v>
          </cell>
        </row>
        <row r="614">
          <cell r="B614" t="str">
            <v>330-6210-10</v>
          </cell>
          <cell r="C614" t="str">
            <v>5615 Benefits - UIC</v>
          </cell>
          <cell r="D614">
            <v>0</v>
          </cell>
          <cell r="E614">
            <v>3530.25</v>
          </cell>
          <cell r="F614">
            <v>740.6</v>
          </cell>
          <cell r="G614">
            <v>2789.65</v>
          </cell>
          <cell r="H614">
            <v>2789.65</v>
          </cell>
        </row>
        <row r="615">
          <cell r="B615" t="str">
            <v>330-6220-10</v>
          </cell>
          <cell r="C615" t="str">
            <v>5615 Benefits - Medical</v>
          </cell>
          <cell r="D615">
            <v>0</v>
          </cell>
          <cell r="E615">
            <v>8859</v>
          </cell>
          <cell r="F615">
            <v>0</v>
          </cell>
          <cell r="G615">
            <v>8859</v>
          </cell>
          <cell r="H615">
            <v>8859</v>
          </cell>
        </row>
        <row r="616">
          <cell r="B616" t="str">
            <v>330-6310-10</v>
          </cell>
          <cell r="C616" t="str">
            <v>5620 Supplies - Office</v>
          </cell>
          <cell r="D616">
            <v>0</v>
          </cell>
          <cell r="E616">
            <v>2040.85</v>
          </cell>
          <cell r="F616">
            <v>682.88</v>
          </cell>
          <cell r="G616">
            <v>1357.97</v>
          </cell>
          <cell r="H616">
            <v>1357.97</v>
          </cell>
        </row>
        <row r="617">
          <cell r="B617" t="str">
            <v>330-6320-10</v>
          </cell>
          <cell r="C617" t="str">
            <v>5620 Supplies - Computer</v>
          </cell>
          <cell r="D617">
            <v>0</v>
          </cell>
          <cell r="E617">
            <v>937.96</v>
          </cell>
          <cell r="F617">
            <v>0</v>
          </cell>
          <cell r="G617">
            <v>937.96</v>
          </cell>
          <cell r="H617">
            <v>937.96</v>
          </cell>
        </row>
        <row r="618">
          <cell r="B618" t="str">
            <v>330-6330-10</v>
          </cell>
          <cell r="C618" t="str">
            <v>5620 Supplies - Safety</v>
          </cell>
          <cell r="D618">
            <v>0</v>
          </cell>
          <cell r="E618">
            <v>1170.94</v>
          </cell>
          <cell r="F618">
            <v>0</v>
          </cell>
          <cell r="G618">
            <v>1170.94</v>
          </cell>
          <cell r="H618">
            <v>1170.94</v>
          </cell>
        </row>
        <row r="619">
          <cell r="B619" t="str">
            <v>330-6340-10</v>
          </cell>
          <cell r="C619" t="str">
            <v>5620 Supplies - Stationary</v>
          </cell>
          <cell r="D619">
            <v>0</v>
          </cell>
          <cell r="E619">
            <v>110</v>
          </cell>
          <cell r="F619">
            <v>0</v>
          </cell>
          <cell r="G619">
            <v>110</v>
          </cell>
          <cell r="H619">
            <v>110</v>
          </cell>
        </row>
        <row r="620">
          <cell r="B620" t="str">
            <v>330-6342-10</v>
          </cell>
          <cell r="C620" t="str">
            <v>5620 Licenses/Permits</v>
          </cell>
          <cell r="D620">
            <v>0</v>
          </cell>
          <cell r="E620">
            <v>86415.4</v>
          </cell>
          <cell r="F620">
            <v>27853</v>
          </cell>
          <cell r="G620">
            <v>58562.400000000001</v>
          </cell>
          <cell r="H620">
            <v>58562.400000000001</v>
          </cell>
        </row>
        <row r="621">
          <cell r="B621" t="str">
            <v>330-6430-10</v>
          </cell>
          <cell r="C621" t="str">
            <v>5620 Rent - Property</v>
          </cell>
          <cell r="D621">
            <v>0</v>
          </cell>
          <cell r="E621">
            <v>8958</v>
          </cell>
          <cell r="F621">
            <v>8958</v>
          </cell>
          <cell r="G621">
            <v>0</v>
          </cell>
          <cell r="H621">
            <v>0</v>
          </cell>
        </row>
        <row r="622">
          <cell r="B622" t="str">
            <v>330-6462-10</v>
          </cell>
          <cell r="C622" t="str">
            <v>5620 R&amp;M- HARDWARE MAINTENANCE FEES</v>
          </cell>
          <cell r="D622">
            <v>0</v>
          </cell>
          <cell r="E622">
            <v>16152.58</v>
          </cell>
          <cell r="F622">
            <v>356</v>
          </cell>
          <cell r="G622">
            <v>15796.58</v>
          </cell>
          <cell r="H622">
            <v>15796.58</v>
          </cell>
        </row>
        <row r="623">
          <cell r="B623" t="str">
            <v>330-6463-10</v>
          </cell>
          <cell r="C623" t="str">
            <v>5620 R&amp;M COMPUTER SOFTWARE MAINTENANCE FEES</v>
          </cell>
          <cell r="D623">
            <v>0</v>
          </cell>
          <cell r="E623">
            <v>267874.52</v>
          </cell>
          <cell r="F623">
            <v>146561.84</v>
          </cell>
          <cell r="G623">
            <v>121312.68</v>
          </cell>
          <cell r="H623">
            <v>121312.68</v>
          </cell>
        </row>
        <row r="624">
          <cell r="B624" t="str">
            <v>330-6540-10</v>
          </cell>
          <cell r="C624" t="str">
            <v>5620 Employee Training - Course Fees</v>
          </cell>
          <cell r="D624">
            <v>0</v>
          </cell>
          <cell r="E624">
            <v>5338.29</v>
          </cell>
          <cell r="F624">
            <v>0</v>
          </cell>
          <cell r="G624">
            <v>5338.29</v>
          </cell>
          <cell r="H624">
            <v>5338.29</v>
          </cell>
        </row>
        <row r="625">
          <cell r="B625" t="str">
            <v>330-6600-10</v>
          </cell>
          <cell r="C625" t="str">
            <v>5620 Travel - Car Allowance &amp; Mileage</v>
          </cell>
          <cell r="D625">
            <v>0</v>
          </cell>
          <cell r="E625">
            <v>3838</v>
          </cell>
          <cell r="F625">
            <v>960</v>
          </cell>
          <cell r="G625">
            <v>2878</v>
          </cell>
          <cell r="H625">
            <v>2878</v>
          </cell>
        </row>
        <row r="626">
          <cell r="B626" t="str">
            <v>330-6650-10</v>
          </cell>
          <cell r="C626" t="str">
            <v>5620 Communications - Courier\Security PickUp</v>
          </cell>
          <cell r="D626">
            <v>0</v>
          </cell>
          <cell r="E626">
            <v>13.34</v>
          </cell>
          <cell r="F626">
            <v>0</v>
          </cell>
          <cell r="G626">
            <v>13.34</v>
          </cell>
          <cell r="H626">
            <v>13.34</v>
          </cell>
        </row>
        <row r="627">
          <cell r="B627" t="str">
            <v>330-6660-10</v>
          </cell>
          <cell r="C627" t="str">
            <v>5620 Communications - Other</v>
          </cell>
          <cell r="D627">
            <v>0</v>
          </cell>
          <cell r="E627">
            <v>70262</v>
          </cell>
          <cell r="F627">
            <v>14000</v>
          </cell>
          <cell r="G627">
            <v>56262</v>
          </cell>
          <cell r="H627">
            <v>56262</v>
          </cell>
        </row>
        <row r="628">
          <cell r="B628" t="str">
            <v>330-6685-10</v>
          </cell>
          <cell r="C628" t="str">
            <v>5620 Communications - Leased Printing Equipment</v>
          </cell>
          <cell r="D628">
            <v>0</v>
          </cell>
          <cell r="E628">
            <v>11451.4</v>
          </cell>
          <cell r="F628">
            <v>0</v>
          </cell>
          <cell r="G628">
            <v>11451.4</v>
          </cell>
          <cell r="H628">
            <v>11451.4</v>
          </cell>
        </row>
        <row r="629">
          <cell r="B629" t="str">
            <v>330-6700-10</v>
          </cell>
          <cell r="C629" t="str">
            <v>5620 Communications - Telephone, Fax &amp; Pagers</v>
          </cell>
          <cell r="D629">
            <v>0</v>
          </cell>
          <cell r="E629">
            <v>2683.44</v>
          </cell>
          <cell r="F629">
            <v>16.88</v>
          </cell>
          <cell r="G629">
            <v>2666.56</v>
          </cell>
          <cell r="H629">
            <v>2666.56</v>
          </cell>
        </row>
        <row r="630">
          <cell r="B630" t="str">
            <v>330-6740-10</v>
          </cell>
          <cell r="C630" t="str">
            <v>5630 Professional - Consulting</v>
          </cell>
          <cell r="D630">
            <v>0</v>
          </cell>
          <cell r="E630">
            <v>3840</v>
          </cell>
          <cell r="F630">
            <v>0</v>
          </cell>
          <cell r="G630">
            <v>3840</v>
          </cell>
          <cell r="H630">
            <v>3840</v>
          </cell>
        </row>
        <row r="631">
          <cell r="B631" t="str">
            <v>330-6905-10</v>
          </cell>
          <cell r="C631" t="str">
            <v>5620 - Allocated Recovery Services</v>
          </cell>
          <cell r="D631">
            <v>0</v>
          </cell>
          <cell r="E631">
            <v>10704</v>
          </cell>
          <cell r="F631">
            <v>10704</v>
          </cell>
          <cell r="G631">
            <v>0</v>
          </cell>
          <cell r="H631">
            <v>0</v>
          </cell>
        </row>
        <row r="632">
          <cell r="B632" t="str">
            <v>330-6907-10</v>
          </cell>
          <cell r="C632" t="str">
            <v>5615 Labour &amp; OH's Allocated TO Affiliates</v>
          </cell>
          <cell r="D632">
            <v>0</v>
          </cell>
          <cell r="E632">
            <v>0</v>
          </cell>
          <cell r="F632">
            <v>14150</v>
          </cell>
          <cell r="G632">
            <v>-14150</v>
          </cell>
          <cell r="H632">
            <v>-14150</v>
          </cell>
        </row>
        <row r="633">
          <cell r="B633" t="str">
            <v>340-6010-10</v>
          </cell>
          <cell r="C633" t="str">
            <v>5410 Labour - Salaries</v>
          </cell>
          <cell r="D633">
            <v>0</v>
          </cell>
          <cell r="E633">
            <v>71552.73</v>
          </cell>
          <cell r="F633">
            <v>12233.97</v>
          </cell>
          <cell r="G633">
            <v>59318.76</v>
          </cell>
          <cell r="H633">
            <v>59318.76</v>
          </cell>
        </row>
        <row r="634">
          <cell r="B634" t="str">
            <v>340-6040-10</v>
          </cell>
          <cell r="C634" t="str">
            <v>5615 Labour - Student Labour</v>
          </cell>
          <cell r="D634">
            <v>0</v>
          </cell>
          <cell r="E634">
            <v>466.56</v>
          </cell>
          <cell r="F634">
            <v>104.33</v>
          </cell>
          <cell r="G634">
            <v>362.23</v>
          </cell>
          <cell r="H634">
            <v>362.23</v>
          </cell>
        </row>
        <row r="635">
          <cell r="B635" t="str">
            <v>340-6050-10</v>
          </cell>
          <cell r="C635" t="str">
            <v>5410 Labour - Subcontract</v>
          </cell>
          <cell r="D635">
            <v>0</v>
          </cell>
          <cell r="E635">
            <v>34682.94</v>
          </cell>
          <cell r="F635">
            <v>5330</v>
          </cell>
          <cell r="G635">
            <v>29352.94</v>
          </cell>
          <cell r="H635">
            <v>29352.94</v>
          </cell>
        </row>
        <row r="636">
          <cell r="B636" t="str">
            <v>340-6060-10</v>
          </cell>
          <cell r="C636" t="str">
            <v>5410 Labour - Temporary</v>
          </cell>
          <cell r="D636">
            <v>0</v>
          </cell>
          <cell r="E636">
            <v>11149.16</v>
          </cell>
          <cell r="F636">
            <v>2452.33</v>
          </cell>
          <cell r="G636">
            <v>8696.83</v>
          </cell>
          <cell r="H636">
            <v>8696.83</v>
          </cell>
        </row>
        <row r="637">
          <cell r="B637" t="str">
            <v>340-6070-10</v>
          </cell>
          <cell r="C637" t="str">
            <v>5410 Labour - Vacation</v>
          </cell>
          <cell r="D637">
            <v>0</v>
          </cell>
          <cell r="E637">
            <v>4982.5600000000004</v>
          </cell>
          <cell r="F637">
            <v>755.95</v>
          </cell>
          <cell r="G637">
            <v>4226.6099999999997</v>
          </cell>
          <cell r="H637">
            <v>4226.6099999999997</v>
          </cell>
        </row>
        <row r="638">
          <cell r="B638" t="str">
            <v>340-6122-10</v>
          </cell>
          <cell r="C638" t="str">
            <v>5410 Labour - Family Leave</v>
          </cell>
          <cell r="D638">
            <v>0</v>
          </cell>
          <cell r="E638">
            <v>291.18</v>
          </cell>
          <cell r="F638">
            <v>0</v>
          </cell>
          <cell r="G638">
            <v>291.18</v>
          </cell>
          <cell r="H638">
            <v>291.18</v>
          </cell>
        </row>
        <row r="639">
          <cell r="B639" t="str">
            <v>340-6170-10</v>
          </cell>
          <cell r="C639" t="str">
            <v>5410 Benefits - Pension</v>
          </cell>
          <cell r="D639">
            <v>0</v>
          </cell>
          <cell r="E639">
            <v>8379.4500000000007</v>
          </cell>
          <cell r="F639">
            <v>1323.92</v>
          </cell>
          <cell r="G639">
            <v>7055.53</v>
          </cell>
          <cell r="H639">
            <v>7055.53</v>
          </cell>
        </row>
        <row r="640">
          <cell r="B640" t="str">
            <v>340-6180-10</v>
          </cell>
          <cell r="C640" t="str">
            <v>5410 Benefits - EHT</v>
          </cell>
          <cell r="D640">
            <v>0</v>
          </cell>
          <cell r="E640">
            <v>1793.24</v>
          </cell>
          <cell r="F640">
            <v>303.76</v>
          </cell>
          <cell r="G640">
            <v>1489.48</v>
          </cell>
          <cell r="H640">
            <v>1489.48</v>
          </cell>
        </row>
        <row r="641">
          <cell r="B641" t="str">
            <v>340-6190-10</v>
          </cell>
          <cell r="C641" t="str">
            <v>5410 Benefits - WCB</v>
          </cell>
          <cell r="D641">
            <v>0</v>
          </cell>
          <cell r="E641">
            <v>1002.35</v>
          </cell>
          <cell r="F641">
            <v>169.79</v>
          </cell>
          <cell r="G641">
            <v>832.56</v>
          </cell>
          <cell r="H641">
            <v>832.56</v>
          </cell>
        </row>
        <row r="642">
          <cell r="B642" t="str">
            <v>340-6200-10</v>
          </cell>
          <cell r="C642" t="str">
            <v>5410 Benefits - CPP</v>
          </cell>
          <cell r="D642">
            <v>0</v>
          </cell>
          <cell r="E642">
            <v>3821.51</v>
          </cell>
          <cell r="F642">
            <v>731.55</v>
          </cell>
          <cell r="G642">
            <v>3089.96</v>
          </cell>
          <cell r="H642">
            <v>3089.96</v>
          </cell>
        </row>
        <row r="643">
          <cell r="B643" t="str">
            <v>340-6210-10</v>
          </cell>
          <cell r="C643" t="str">
            <v>5410 Benefits - UIC</v>
          </cell>
          <cell r="D643">
            <v>0</v>
          </cell>
          <cell r="E643">
            <v>1590.01</v>
          </cell>
          <cell r="F643">
            <v>319.36</v>
          </cell>
          <cell r="G643">
            <v>1270.6500000000001</v>
          </cell>
          <cell r="H643">
            <v>1270.6500000000001</v>
          </cell>
        </row>
        <row r="644">
          <cell r="B644" t="str">
            <v>340-6220-10</v>
          </cell>
          <cell r="C644" t="str">
            <v>5410 Benefits - MEDICAL</v>
          </cell>
          <cell r="D644">
            <v>0</v>
          </cell>
          <cell r="E644">
            <v>3718</v>
          </cell>
          <cell r="F644">
            <v>0</v>
          </cell>
          <cell r="G644">
            <v>3718</v>
          </cell>
          <cell r="H644">
            <v>3718</v>
          </cell>
        </row>
        <row r="645">
          <cell r="B645" t="str">
            <v>340-6540-10</v>
          </cell>
          <cell r="C645" t="str">
            <v>5620 Employee Training - Course Fees</v>
          </cell>
          <cell r="D645">
            <v>0</v>
          </cell>
          <cell r="E645">
            <v>445</v>
          </cell>
          <cell r="F645">
            <v>0</v>
          </cell>
          <cell r="G645">
            <v>445</v>
          </cell>
          <cell r="H645">
            <v>445</v>
          </cell>
        </row>
        <row r="646">
          <cell r="B646" t="str">
            <v>340-6600-10</v>
          </cell>
          <cell r="C646" t="str">
            <v>5410 Travel - Car Allowance &amp; Mileage</v>
          </cell>
          <cell r="D646">
            <v>0</v>
          </cell>
          <cell r="E646">
            <v>44.91</v>
          </cell>
          <cell r="F646">
            <v>0</v>
          </cell>
          <cell r="G646">
            <v>44.91</v>
          </cell>
          <cell r="H646">
            <v>44.91</v>
          </cell>
        </row>
        <row r="647">
          <cell r="B647" t="str">
            <v>340-6620-10</v>
          </cell>
          <cell r="C647" t="str">
            <v>5410 Travel - Meals (Subsistence)</v>
          </cell>
          <cell r="D647">
            <v>0</v>
          </cell>
          <cell r="E647">
            <v>426.07</v>
          </cell>
          <cell r="F647">
            <v>0</v>
          </cell>
          <cell r="G647">
            <v>426.07</v>
          </cell>
          <cell r="H647">
            <v>426.07</v>
          </cell>
        </row>
        <row r="648">
          <cell r="B648" t="str">
            <v>340-6650-10</v>
          </cell>
          <cell r="C648" t="str">
            <v>5410 Communications - Courier \ Security PickUup</v>
          </cell>
          <cell r="D648">
            <v>0</v>
          </cell>
          <cell r="E648">
            <v>11.55</v>
          </cell>
          <cell r="F648">
            <v>0</v>
          </cell>
          <cell r="G648">
            <v>11.55</v>
          </cell>
          <cell r="H648">
            <v>11.55</v>
          </cell>
        </row>
        <row r="649">
          <cell r="B649" t="str">
            <v>340-6660-10</v>
          </cell>
          <cell r="C649" t="str">
            <v>5410 Communications - Other</v>
          </cell>
          <cell r="D649">
            <v>0</v>
          </cell>
          <cell r="E649">
            <v>11648.61</v>
          </cell>
          <cell r="F649">
            <v>337.74</v>
          </cell>
          <cell r="G649">
            <v>11310.87</v>
          </cell>
          <cell r="H649">
            <v>11310.87</v>
          </cell>
        </row>
        <row r="650">
          <cell r="B650" t="str">
            <v>340-6690-10</v>
          </cell>
          <cell r="C650" t="str">
            <v>5410 Communications - Printing &amp; Copying</v>
          </cell>
          <cell r="D650">
            <v>0</v>
          </cell>
          <cell r="E650">
            <v>1537.15</v>
          </cell>
          <cell r="F650">
            <v>0</v>
          </cell>
          <cell r="G650">
            <v>1537.15</v>
          </cell>
          <cell r="H650">
            <v>1537.15</v>
          </cell>
        </row>
        <row r="651">
          <cell r="B651" t="str">
            <v>340-6700-10</v>
          </cell>
          <cell r="C651" t="str">
            <v>5410 Communications - Telephone, Fax &amp; Pagers</v>
          </cell>
          <cell r="D651">
            <v>0</v>
          </cell>
          <cell r="E651">
            <v>493.63</v>
          </cell>
          <cell r="F651">
            <v>0</v>
          </cell>
          <cell r="G651">
            <v>493.63</v>
          </cell>
          <cell r="H651">
            <v>493.63</v>
          </cell>
        </row>
        <row r="652">
          <cell r="B652" t="str">
            <v>340-6710-10</v>
          </cell>
          <cell r="C652" t="str">
            <v>5410 Advertising</v>
          </cell>
          <cell r="D652">
            <v>0</v>
          </cell>
          <cell r="E652">
            <v>476.36</v>
          </cell>
          <cell r="F652">
            <v>0</v>
          </cell>
          <cell r="G652">
            <v>476.36</v>
          </cell>
          <cell r="H652">
            <v>476.36</v>
          </cell>
        </row>
        <row r="653">
          <cell r="B653" t="str">
            <v>340-6711-10</v>
          </cell>
          <cell r="C653" t="str">
            <v>4380 Marketing Exp (unregulated) - EVCredits</v>
          </cell>
          <cell r="D653">
            <v>0</v>
          </cell>
          <cell r="E653">
            <v>1235.0899999999999</v>
          </cell>
          <cell r="F653">
            <v>0</v>
          </cell>
          <cell r="G653">
            <v>1235.0899999999999</v>
          </cell>
          <cell r="H653">
            <v>1235.0899999999999</v>
          </cell>
        </row>
        <row r="654">
          <cell r="B654" t="str">
            <v>340-6720-10</v>
          </cell>
          <cell r="C654" t="str">
            <v>5410 Community Relations</v>
          </cell>
          <cell r="D654">
            <v>0</v>
          </cell>
          <cell r="E654">
            <v>508.85</v>
          </cell>
          <cell r="F654">
            <v>0</v>
          </cell>
          <cell r="G654">
            <v>508.85</v>
          </cell>
          <cell r="H654">
            <v>508.85</v>
          </cell>
        </row>
        <row r="655">
          <cell r="B655" t="str">
            <v>350-6050-10</v>
          </cell>
          <cell r="C655" t="str">
            <v>Labour - Subcontract</v>
          </cell>
          <cell r="D655">
            <v>0</v>
          </cell>
          <cell r="E655">
            <v>1298.9000000000001</v>
          </cell>
          <cell r="F655">
            <v>1298.9000000000001</v>
          </cell>
          <cell r="G655">
            <v>0</v>
          </cell>
          <cell r="H655">
            <v>0</v>
          </cell>
        </row>
        <row r="656">
          <cell r="B656" t="str">
            <v>372-4997-10</v>
          </cell>
          <cell r="C656" t="str">
            <v>4380 CDM-R Residential Fixed Revenue/Cost TrueUp</v>
          </cell>
          <cell r="D656">
            <v>0</v>
          </cell>
          <cell r="E656">
            <v>45771.9</v>
          </cell>
          <cell r="F656">
            <v>45771.9</v>
          </cell>
          <cell r="G656">
            <v>0</v>
          </cell>
          <cell r="H656">
            <v>0</v>
          </cell>
        </row>
        <row r="657">
          <cell r="B657" t="str">
            <v>390-6010-10</v>
          </cell>
          <cell r="C657" t="str">
            <v>5415 Labour - Salaries</v>
          </cell>
          <cell r="D657">
            <v>0</v>
          </cell>
          <cell r="E657">
            <v>137490.69</v>
          </cell>
          <cell r="F657">
            <v>25518.48</v>
          </cell>
          <cell r="G657">
            <v>111972.21</v>
          </cell>
          <cell r="H657">
            <v>111972.21</v>
          </cell>
        </row>
        <row r="658">
          <cell r="B658" t="str">
            <v>390-6070-10</v>
          </cell>
          <cell r="C658" t="str">
            <v>5415 Labour - Vacation</v>
          </cell>
          <cell r="D658">
            <v>0</v>
          </cell>
          <cell r="E658">
            <v>15140.74</v>
          </cell>
          <cell r="F658">
            <v>4026.03</v>
          </cell>
          <cell r="G658">
            <v>11114.71</v>
          </cell>
          <cell r="H658">
            <v>11114.71</v>
          </cell>
        </row>
        <row r="659">
          <cell r="B659" t="str">
            <v>390-6120-10</v>
          </cell>
          <cell r="C659" t="str">
            <v>5415 Labour - Sick Leave</v>
          </cell>
          <cell r="D659">
            <v>0</v>
          </cell>
          <cell r="E659">
            <v>306.75</v>
          </cell>
          <cell r="F659">
            <v>0</v>
          </cell>
          <cell r="G659">
            <v>306.75</v>
          </cell>
          <cell r="H659">
            <v>306.75</v>
          </cell>
        </row>
        <row r="660">
          <cell r="B660" t="str">
            <v>390-6170-10</v>
          </cell>
          <cell r="C660" t="str">
            <v>5415 Benefits - Pension</v>
          </cell>
          <cell r="D660">
            <v>0</v>
          </cell>
          <cell r="E660">
            <v>18364.52</v>
          </cell>
          <cell r="F660">
            <v>4003.53</v>
          </cell>
          <cell r="G660">
            <v>14360.99</v>
          </cell>
          <cell r="H660">
            <v>14360.99</v>
          </cell>
        </row>
        <row r="661">
          <cell r="B661" t="str">
            <v>390-6180-10</v>
          </cell>
          <cell r="C661" t="str">
            <v>5415 Benefits - EHT</v>
          </cell>
          <cell r="D661">
            <v>0</v>
          </cell>
          <cell r="E661">
            <v>3211.2</v>
          </cell>
          <cell r="F661">
            <v>681.16</v>
          </cell>
          <cell r="G661">
            <v>2530.04</v>
          </cell>
          <cell r="H661">
            <v>2530.04</v>
          </cell>
        </row>
        <row r="662">
          <cell r="B662" t="str">
            <v>390-6190-10</v>
          </cell>
          <cell r="C662" t="str">
            <v>5415 Benefits - WSIB</v>
          </cell>
          <cell r="D662">
            <v>0</v>
          </cell>
          <cell r="E662">
            <v>1795.05</v>
          </cell>
          <cell r="F662">
            <v>380.78</v>
          </cell>
          <cell r="G662">
            <v>1414.27</v>
          </cell>
          <cell r="H662">
            <v>1414.27</v>
          </cell>
        </row>
        <row r="663">
          <cell r="B663" t="str">
            <v>390-6200-10</v>
          </cell>
          <cell r="C663" t="str">
            <v>5415 Benefits - CPP</v>
          </cell>
          <cell r="D663">
            <v>0</v>
          </cell>
          <cell r="E663">
            <v>6866.09</v>
          </cell>
          <cell r="F663">
            <v>1560.54</v>
          </cell>
          <cell r="G663">
            <v>5305.55</v>
          </cell>
          <cell r="H663">
            <v>5305.55</v>
          </cell>
        </row>
        <row r="664">
          <cell r="B664" t="str">
            <v>390-6210-10</v>
          </cell>
          <cell r="C664" t="str">
            <v>5415 Benefits - UIC</v>
          </cell>
          <cell r="D664">
            <v>0</v>
          </cell>
          <cell r="E664">
            <v>2745.62</v>
          </cell>
          <cell r="F664">
            <v>643.16999999999996</v>
          </cell>
          <cell r="G664">
            <v>2102.4499999999998</v>
          </cell>
          <cell r="H664">
            <v>2102.4499999999998</v>
          </cell>
        </row>
        <row r="665">
          <cell r="B665" t="str">
            <v>390-6220-10</v>
          </cell>
          <cell r="C665" t="str">
            <v>5415 Benefits - Medical</v>
          </cell>
          <cell r="D665">
            <v>0</v>
          </cell>
          <cell r="E665">
            <v>7433</v>
          </cell>
          <cell r="F665">
            <v>0</v>
          </cell>
          <cell r="G665">
            <v>7433</v>
          </cell>
          <cell r="H665">
            <v>7433</v>
          </cell>
        </row>
        <row r="666">
          <cell r="B666" t="str">
            <v>390-6330-10</v>
          </cell>
          <cell r="C666" t="str">
            <v>5620 Supplies - Safety</v>
          </cell>
          <cell r="D666">
            <v>0</v>
          </cell>
          <cell r="E666">
            <v>194.69</v>
          </cell>
          <cell r="F666">
            <v>0</v>
          </cell>
          <cell r="G666">
            <v>194.69</v>
          </cell>
          <cell r="H666">
            <v>194.69</v>
          </cell>
        </row>
        <row r="667">
          <cell r="B667" t="str">
            <v>390-6540-10</v>
          </cell>
          <cell r="C667" t="str">
            <v>5415 Employee Training - Course Fees</v>
          </cell>
          <cell r="D667">
            <v>0</v>
          </cell>
          <cell r="E667">
            <v>1361.06</v>
          </cell>
          <cell r="F667">
            <v>0</v>
          </cell>
          <cell r="G667">
            <v>1361.06</v>
          </cell>
          <cell r="H667">
            <v>1361.06</v>
          </cell>
        </row>
        <row r="668">
          <cell r="B668" t="str">
            <v>390-6610-10</v>
          </cell>
          <cell r="C668" t="str">
            <v>5415 Travel - Conference Fees</v>
          </cell>
          <cell r="D668">
            <v>0</v>
          </cell>
          <cell r="E668">
            <v>30</v>
          </cell>
          <cell r="F668">
            <v>30</v>
          </cell>
          <cell r="G668">
            <v>0</v>
          </cell>
          <cell r="H668">
            <v>0</v>
          </cell>
        </row>
        <row r="669">
          <cell r="B669" t="str">
            <v>390-6700-10</v>
          </cell>
          <cell r="C669" t="str">
            <v>5415 Communications - Telephone, Fax &amp; Pagers</v>
          </cell>
          <cell r="D669">
            <v>0</v>
          </cell>
          <cell r="E669">
            <v>515.61</v>
          </cell>
          <cell r="F669">
            <v>0</v>
          </cell>
          <cell r="G669">
            <v>515.61</v>
          </cell>
          <cell r="H669">
            <v>515.61</v>
          </cell>
        </row>
        <row r="670">
          <cell r="B670" t="str">
            <v>390-6901-10</v>
          </cell>
          <cell r="C670" t="str">
            <v>5415 Allocated Payroll Mtce Recovery</v>
          </cell>
          <cell r="D670">
            <v>0</v>
          </cell>
          <cell r="E670">
            <v>31000</v>
          </cell>
          <cell r="F670">
            <v>109750.14</v>
          </cell>
          <cell r="G670">
            <v>-78750.14</v>
          </cell>
          <cell r="H670">
            <v>-78750.14</v>
          </cell>
        </row>
        <row r="671">
          <cell r="B671" t="str">
            <v>410-6010-10</v>
          </cell>
          <cell r="C671" t="str">
            <v>5305 Labour - Salaries</v>
          </cell>
          <cell r="D671">
            <v>0</v>
          </cell>
          <cell r="E671">
            <v>86537.36</v>
          </cell>
          <cell r="F671">
            <v>14680.1</v>
          </cell>
          <cell r="G671">
            <v>71857.259999999995</v>
          </cell>
          <cell r="H671">
            <v>71857.259999999995</v>
          </cell>
        </row>
        <row r="672">
          <cell r="B672" t="str">
            <v>410-6070-10</v>
          </cell>
          <cell r="C672" t="str">
            <v>5305 Labour - Vacation</v>
          </cell>
          <cell r="D672">
            <v>0</v>
          </cell>
          <cell r="E672">
            <v>10767.09</v>
          </cell>
          <cell r="F672">
            <v>1723.13</v>
          </cell>
          <cell r="G672">
            <v>9043.9599999999991</v>
          </cell>
          <cell r="H672">
            <v>9043.9599999999991</v>
          </cell>
        </row>
        <row r="673">
          <cell r="B673" t="str">
            <v>410-6120-10</v>
          </cell>
          <cell r="C673" t="str">
            <v>5305 Labour - Sick Leave</v>
          </cell>
          <cell r="D673">
            <v>0</v>
          </cell>
          <cell r="E673">
            <v>279.12</v>
          </cell>
          <cell r="F673">
            <v>93.04</v>
          </cell>
          <cell r="G673">
            <v>186.08</v>
          </cell>
          <cell r="H673">
            <v>186.08</v>
          </cell>
        </row>
        <row r="674">
          <cell r="B674" t="str">
            <v>410-6122-10</v>
          </cell>
          <cell r="C674" t="str">
            <v>5305 Labour-Family Leave</v>
          </cell>
          <cell r="D674">
            <v>0</v>
          </cell>
          <cell r="E674">
            <v>713.22</v>
          </cell>
          <cell r="F674">
            <v>186.34</v>
          </cell>
          <cell r="G674">
            <v>526.88</v>
          </cell>
          <cell r="H674">
            <v>526.88</v>
          </cell>
        </row>
        <row r="675">
          <cell r="B675" t="str">
            <v>410-6170-10</v>
          </cell>
          <cell r="C675" t="str">
            <v>5305 Benefits - Pension</v>
          </cell>
          <cell r="D675">
            <v>0</v>
          </cell>
          <cell r="E675">
            <v>12714.94</v>
          </cell>
          <cell r="F675">
            <v>2634.59</v>
          </cell>
          <cell r="G675">
            <v>10080.35</v>
          </cell>
          <cell r="H675">
            <v>10080.35</v>
          </cell>
        </row>
        <row r="676">
          <cell r="B676" t="str">
            <v>410-6180-10</v>
          </cell>
          <cell r="C676" t="str">
            <v>5305 Benefits - EHT</v>
          </cell>
          <cell r="D676">
            <v>0</v>
          </cell>
          <cell r="E676">
            <v>2133.9299999999998</v>
          </cell>
          <cell r="F676">
            <v>425.95</v>
          </cell>
          <cell r="G676">
            <v>1707.98</v>
          </cell>
          <cell r="H676">
            <v>1707.98</v>
          </cell>
        </row>
        <row r="677">
          <cell r="B677" t="str">
            <v>410-6190-10</v>
          </cell>
          <cell r="C677" t="str">
            <v>5305 Benefits - WCB</v>
          </cell>
          <cell r="D677">
            <v>0</v>
          </cell>
          <cell r="E677">
            <v>1192.8</v>
          </cell>
          <cell r="F677">
            <v>238.09</v>
          </cell>
          <cell r="G677">
            <v>954.71</v>
          </cell>
          <cell r="H677">
            <v>954.71</v>
          </cell>
        </row>
        <row r="678">
          <cell r="B678" t="str">
            <v>410-6200-10</v>
          </cell>
          <cell r="C678" t="str">
            <v>5305 Benefits - CPP</v>
          </cell>
          <cell r="D678">
            <v>0</v>
          </cell>
          <cell r="E678">
            <v>3557.55</v>
          </cell>
          <cell r="F678">
            <v>916.88</v>
          </cell>
          <cell r="G678">
            <v>2640.67</v>
          </cell>
          <cell r="H678">
            <v>2640.67</v>
          </cell>
        </row>
        <row r="679">
          <cell r="B679" t="str">
            <v>410-6210-10</v>
          </cell>
          <cell r="C679" t="str">
            <v>5305 Benefits - UIC</v>
          </cell>
          <cell r="D679">
            <v>0</v>
          </cell>
          <cell r="E679">
            <v>1411.96</v>
          </cell>
          <cell r="F679">
            <v>365.62</v>
          </cell>
          <cell r="G679">
            <v>1046.3399999999999</v>
          </cell>
          <cell r="H679">
            <v>1046.3399999999999</v>
          </cell>
        </row>
        <row r="680">
          <cell r="B680" t="str">
            <v>410-6220-10</v>
          </cell>
          <cell r="C680" t="str">
            <v>5305 Benefits - Medical</v>
          </cell>
          <cell r="D680">
            <v>0</v>
          </cell>
          <cell r="E680">
            <v>3718</v>
          </cell>
          <cell r="F680">
            <v>0</v>
          </cell>
          <cell r="G680">
            <v>3718</v>
          </cell>
          <cell r="H680">
            <v>3718</v>
          </cell>
        </row>
        <row r="681">
          <cell r="B681" t="str">
            <v>410-6225-10</v>
          </cell>
          <cell r="C681" t="str">
            <v>5305 BENEFITS - MEAL ALLOWANCE</v>
          </cell>
          <cell r="D681">
            <v>0</v>
          </cell>
          <cell r="E681">
            <v>16.02</v>
          </cell>
          <cell r="F681">
            <v>0</v>
          </cell>
          <cell r="G681">
            <v>16.02</v>
          </cell>
          <cell r="H681">
            <v>16.02</v>
          </cell>
        </row>
        <row r="682">
          <cell r="B682" t="str">
            <v>410-6230-10</v>
          </cell>
          <cell r="C682" t="str">
            <v>5305 Benefits - Other</v>
          </cell>
          <cell r="D682">
            <v>0</v>
          </cell>
          <cell r="E682">
            <v>120</v>
          </cell>
          <cell r="F682">
            <v>0</v>
          </cell>
          <cell r="G682">
            <v>120</v>
          </cell>
          <cell r="H682">
            <v>120</v>
          </cell>
        </row>
        <row r="683">
          <cell r="B683" t="str">
            <v>410-6240-10</v>
          </cell>
          <cell r="C683" t="str">
            <v>5305 Materials - Inventoried</v>
          </cell>
          <cell r="D683">
            <v>0</v>
          </cell>
          <cell r="E683">
            <v>5113.5</v>
          </cell>
          <cell r="F683">
            <v>0</v>
          </cell>
          <cell r="G683">
            <v>5113.5</v>
          </cell>
          <cell r="H683">
            <v>5113.5</v>
          </cell>
        </row>
        <row r="684">
          <cell r="B684" t="str">
            <v>410-6310-10</v>
          </cell>
          <cell r="C684" t="str">
            <v>5305 Supplies - Office</v>
          </cell>
          <cell r="D684">
            <v>0</v>
          </cell>
          <cell r="E684">
            <v>1420.34</v>
          </cell>
          <cell r="F684">
            <v>0</v>
          </cell>
          <cell r="G684">
            <v>1420.34</v>
          </cell>
          <cell r="H684">
            <v>1420.34</v>
          </cell>
        </row>
        <row r="685">
          <cell r="B685" t="str">
            <v>410-6540-10</v>
          </cell>
          <cell r="C685" t="str">
            <v>5305 Employee Training - Course Fees</v>
          </cell>
          <cell r="D685">
            <v>0</v>
          </cell>
          <cell r="E685">
            <v>1705.26</v>
          </cell>
          <cell r="F685">
            <v>0</v>
          </cell>
          <cell r="G685">
            <v>1705.26</v>
          </cell>
          <cell r="H685">
            <v>1705.26</v>
          </cell>
        </row>
        <row r="686">
          <cell r="B686" t="str">
            <v>410-6590-10</v>
          </cell>
          <cell r="C686" t="str">
            <v>5305 Travel - Accommodation</v>
          </cell>
          <cell r="D686">
            <v>0</v>
          </cell>
          <cell r="E686">
            <v>334</v>
          </cell>
          <cell r="F686">
            <v>0</v>
          </cell>
          <cell r="G686">
            <v>334</v>
          </cell>
          <cell r="H686">
            <v>334</v>
          </cell>
        </row>
        <row r="687">
          <cell r="B687" t="str">
            <v>410-6610-10</v>
          </cell>
          <cell r="C687" t="str">
            <v>5305 Travel - Conference Fees</v>
          </cell>
          <cell r="D687">
            <v>0</v>
          </cell>
          <cell r="E687">
            <v>175.2</v>
          </cell>
          <cell r="F687">
            <v>0</v>
          </cell>
          <cell r="G687">
            <v>175.2</v>
          </cell>
          <cell r="H687">
            <v>175.2</v>
          </cell>
        </row>
        <row r="688">
          <cell r="B688" t="str">
            <v>410-6620-10</v>
          </cell>
          <cell r="C688" t="str">
            <v>5605 Travel - Meals (Subsistence)</v>
          </cell>
          <cell r="D688">
            <v>0</v>
          </cell>
          <cell r="E688">
            <v>288.52</v>
          </cell>
          <cell r="F688">
            <v>0</v>
          </cell>
          <cell r="G688">
            <v>288.52</v>
          </cell>
          <cell r="H688">
            <v>288.52</v>
          </cell>
        </row>
        <row r="689">
          <cell r="B689" t="str">
            <v>410-6680-10</v>
          </cell>
          <cell r="C689" t="str">
            <v>5315 Communications - Postage Customers</v>
          </cell>
          <cell r="D689">
            <v>0</v>
          </cell>
          <cell r="E689">
            <v>102.06</v>
          </cell>
          <cell r="F689">
            <v>0</v>
          </cell>
          <cell r="G689">
            <v>102.06</v>
          </cell>
          <cell r="H689">
            <v>102.06</v>
          </cell>
        </row>
        <row r="690">
          <cell r="B690" t="str">
            <v>410-6700-10</v>
          </cell>
          <cell r="C690" t="str">
            <v>5315 Communications - Telephone, Fax &amp; Pagers</v>
          </cell>
          <cell r="D690">
            <v>0</v>
          </cell>
          <cell r="E690">
            <v>1032.8599999999999</v>
          </cell>
          <cell r="F690">
            <v>0</v>
          </cell>
          <cell r="G690">
            <v>1032.8599999999999</v>
          </cell>
          <cell r="H690">
            <v>1032.8599999999999</v>
          </cell>
        </row>
        <row r="691">
          <cell r="B691" t="str">
            <v>410-6740-10</v>
          </cell>
          <cell r="C691" t="str">
            <v>5305 Consulting</v>
          </cell>
          <cell r="D691">
            <v>0</v>
          </cell>
          <cell r="E691">
            <v>1925</v>
          </cell>
          <cell r="F691">
            <v>0</v>
          </cell>
          <cell r="G691">
            <v>1925</v>
          </cell>
          <cell r="H691">
            <v>1925</v>
          </cell>
        </row>
        <row r="692">
          <cell r="B692" t="str">
            <v>410-6900-10</v>
          </cell>
          <cell r="C692" t="str">
            <v>5305 Allocated Mtnc Job Payroll/Overhead Offset</v>
          </cell>
          <cell r="D692">
            <v>0</v>
          </cell>
          <cell r="E692">
            <v>14888.42</v>
          </cell>
          <cell r="F692">
            <v>0</v>
          </cell>
          <cell r="G692">
            <v>14888.42</v>
          </cell>
          <cell r="H692">
            <v>14888.42</v>
          </cell>
        </row>
        <row r="693">
          <cell r="B693" t="str">
            <v>410-6901-10</v>
          </cell>
          <cell r="C693" t="str">
            <v>5305 Allocated Payroll Maintenance Recovery</v>
          </cell>
          <cell r="D693">
            <v>0</v>
          </cell>
          <cell r="E693">
            <v>0</v>
          </cell>
          <cell r="F693">
            <v>2226.06</v>
          </cell>
          <cell r="G693">
            <v>-2226.06</v>
          </cell>
          <cell r="H693">
            <v>-2226.06</v>
          </cell>
        </row>
        <row r="694">
          <cell r="B694" t="str">
            <v>420-6020-10</v>
          </cell>
          <cell r="C694" t="str">
            <v>5425 Labour - Hourly</v>
          </cell>
          <cell r="D694">
            <v>0</v>
          </cell>
          <cell r="E694">
            <v>373510.45</v>
          </cell>
          <cell r="F694">
            <v>62130.71</v>
          </cell>
          <cell r="G694">
            <v>311379.74</v>
          </cell>
          <cell r="H694">
            <v>311379.74</v>
          </cell>
        </row>
        <row r="695">
          <cell r="B695" t="str">
            <v>420-6040-10</v>
          </cell>
          <cell r="C695" t="str">
            <v>5425 Labour - Student Labour</v>
          </cell>
          <cell r="D695">
            <v>0</v>
          </cell>
          <cell r="E695">
            <v>10857.34</v>
          </cell>
          <cell r="F695">
            <v>1936.12</v>
          </cell>
          <cell r="G695">
            <v>8921.2199999999993</v>
          </cell>
          <cell r="H695">
            <v>8921.2199999999993</v>
          </cell>
        </row>
        <row r="696">
          <cell r="B696" t="str">
            <v>420-6060-10</v>
          </cell>
          <cell r="C696" t="str">
            <v>5425 Labour - Temporary</v>
          </cell>
          <cell r="D696">
            <v>0</v>
          </cell>
          <cell r="E696">
            <v>118599.65</v>
          </cell>
          <cell r="F696">
            <v>19585.439999999999</v>
          </cell>
          <cell r="G696">
            <v>99014.21</v>
          </cell>
          <cell r="H696">
            <v>99014.21</v>
          </cell>
        </row>
        <row r="697">
          <cell r="B697" t="str">
            <v>420-6070-10</v>
          </cell>
          <cell r="C697" t="str">
            <v>5425 Labour - Vacation</v>
          </cell>
          <cell r="D697">
            <v>0</v>
          </cell>
          <cell r="E697">
            <v>33521.08</v>
          </cell>
          <cell r="F697">
            <v>5222.21</v>
          </cell>
          <cell r="G697">
            <v>28298.87</v>
          </cell>
          <cell r="H697">
            <v>28298.87</v>
          </cell>
        </row>
        <row r="698">
          <cell r="B698" t="str">
            <v>420-6120-10</v>
          </cell>
          <cell r="C698" t="str">
            <v>5425 Labour - Sick Leave</v>
          </cell>
          <cell r="D698">
            <v>0</v>
          </cell>
          <cell r="E698">
            <v>20629.02</v>
          </cell>
          <cell r="F698">
            <v>5804.33</v>
          </cell>
          <cell r="G698">
            <v>14824.69</v>
          </cell>
          <cell r="H698">
            <v>14824.69</v>
          </cell>
        </row>
        <row r="699">
          <cell r="B699" t="str">
            <v>420-6122-10</v>
          </cell>
          <cell r="C699" t="str">
            <v>5425 Labour - Family Leave</v>
          </cell>
          <cell r="D699">
            <v>0</v>
          </cell>
          <cell r="E699">
            <v>4013.15</v>
          </cell>
          <cell r="F699">
            <v>869.33</v>
          </cell>
          <cell r="G699">
            <v>3143.82</v>
          </cell>
          <cell r="H699">
            <v>3143.82</v>
          </cell>
        </row>
        <row r="700">
          <cell r="B700" t="str">
            <v>420-6145-10</v>
          </cell>
          <cell r="C700" t="str">
            <v>5425 Labour - Bereavement</v>
          </cell>
          <cell r="D700">
            <v>0</v>
          </cell>
          <cell r="E700">
            <v>1518.45</v>
          </cell>
          <cell r="F700">
            <v>433.85</v>
          </cell>
          <cell r="G700">
            <v>1084.5999999999999</v>
          </cell>
          <cell r="H700">
            <v>1084.5999999999999</v>
          </cell>
        </row>
        <row r="701">
          <cell r="B701" t="str">
            <v>420-6170-10</v>
          </cell>
          <cell r="C701" t="str">
            <v>5425 Benefits - Pension</v>
          </cell>
          <cell r="D701">
            <v>0</v>
          </cell>
          <cell r="E701">
            <v>43174.3</v>
          </cell>
          <cell r="F701">
            <v>7329.33</v>
          </cell>
          <cell r="G701">
            <v>35844.97</v>
          </cell>
          <cell r="H701">
            <v>35844.97</v>
          </cell>
        </row>
        <row r="702">
          <cell r="B702" t="str">
            <v>420-6180-10</v>
          </cell>
          <cell r="C702" t="str">
            <v>5425 Benefits -EHT</v>
          </cell>
          <cell r="D702">
            <v>0</v>
          </cell>
          <cell r="E702">
            <v>11015.57</v>
          </cell>
          <cell r="F702">
            <v>1875.04</v>
          </cell>
          <cell r="G702">
            <v>9140.5300000000007</v>
          </cell>
          <cell r="H702">
            <v>9140.5300000000007</v>
          </cell>
        </row>
        <row r="703">
          <cell r="B703" t="str">
            <v>420-6190-10</v>
          </cell>
          <cell r="C703" t="str">
            <v>5425 Benefits - WCB</v>
          </cell>
          <cell r="D703">
            <v>0</v>
          </cell>
          <cell r="E703">
            <v>6158.23</v>
          </cell>
          <cell r="F703">
            <v>1048.23</v>
          </cell>
          <cell r="G703">
            <v>5110</v>
          </cell>
          <cell r="H703">
            <v>5110</v>
          </cell>
        </row>
        <row r="704">
          <cell r="B704" t="str">
            <v>420-6200-10</v>
          </cell>
          <cell r="C704" t="str">
            <v>5425 Benefits - CPP</v>
          </cell>
          <cell r="D704">
            <v>0</v>
          </cell>
          <cell r="E704">
            <v>25254.13</v>
          </cell>
          <cell r="F704">
            <v>4502.8599999999997</v>
          </cell>
          <cell r="G704">
            <v>20751.27</v>
          </cell>
          <cell r="H704">
            <v>20751.27</v>
          </cell>
        </row>
        <row r="705">
          <cell r="B705" t="str">
            <v>420-6210-10</v>
          </cell>
          <cell r="C705" t="str">
            <v>5425 Benefits - UIC</v>
          </cell>
          <cell r="D705">
            <v>0</v>
          </cell>
          <cell r="E705">
            <v>10927.77</v>
          </cell>
          <cell r="F705">
            <v>2005.38</v>
          </cell>
          <cell r="G705">
            <v>8922.39</v>
          </cell>
          <cell r="H705">
            <v>8922.39</v>
          </cell>
        </row>
        <row r="706">
          <cell r="B706" t="str">
            <v>420-6220-10</v>
          </cell>
          <cell r="C706" t="str">
            <v>5425 Benefits - Medical</v>
          </cell>
          <cell r="D706">
            <v>0</v>
          </cell>
          <cell r="E706">
            <v>22301</v>
          </cell>
          <cell r="F706">
            <v>0</v>
          </cell>
          <cell r="G706">
            <v>22301</v>
          </cell>
          <cell r="H706">
            <v>22301</v>
          </cell>
        </row>
        <row r="707">
          <cell r="B707" t="str">
            <v>420-6230-10</v>
          </cell>
          <cell r="C707" t="str">
            <v>5425 Benefits - Other</v>
          </cell>
          <cell r="D707">
            <v>0</v>
          </cell>
          <cell r="E707">
            <v>2448.31</v>
          </cell>
          <cell r="F707">
            <v>0</v>
          </cell>
          <cell r="G707">
            <v>2448.31</v>
          </cell>
          <cell r="H707">
            <v>2448.31</v>
          </cell>
        </row>
        <row r="708">
          <cell r="B708" t="str">
            <v>420-6310-10</v>
          </cell>
          <cell r="C708" t="str">
            <v>5425 Supplies - Office</v>
          </cell>
          <cell r="D708">
            <v>0</v>
          </cell>
          <cell r="E708">
            <v>1347.92</v>
          </cell>
          <cell r="F708">
            <v>0</v>
          </cell>
          <cell r="G708">
            <v>1347.92</v>
          </cell>
          <cell r="H708">
            <v>1347.92</v>
          </cell>
        </row>
        <row r="709">
          <cell r="B709" t="str">
            <v>420-6340-10</v>
          </cell>
          <cell r="C709" t="str">
            <v>5425 Supplies - Stationary</v>
          </cell>
          <cell r="D709">
            <v>0</v>
          </cell>
          <cell r="E709">
            <v>1280</v>
          </cell>
          <cell r="F709">
            <v>0</v>
          </cell>
          <cell r="G709">
            <v>1280</v>
          </cell>
          <cell r="H709">
            <v>1280</v>
          </cell>
        </row>
        <row r="710">
          <cell r="B710" t="str">
            <v>420-6540-10</v>
          </cell>
          <cell r="C710" t="str">
            <v>5425 Employee Training - Course Fees</v>
          </cell>
          <cell r="D710">
            <v>0</v>
          </cell>
          <cell r="E710">
            <v>2097</v>
          </cell>
          <cell r="F710">
            <v>0</v>
          </cell>
          <cell r="G710">
            <v>2097</v>
          </cell>
          <cell r="H710">
            <v>2097</v>
          </cell>
        </row>
        <row r="711">
          <cell r="B711" t="str">
            <v>420-6600-10</v>
          </cell>
          <cell r="C711" t="str">
            <v>5425 TRAVEL - CAR ALLOWANCE &amp; MILEAGE</v>
          </cell>
          <cell r="D711">
            <v>0</v>
          </cell>
          <cell r="E711">
            <v>18.28</v>
          </cell>
          <cell r="F711">
            <v>0</v>
          </cell>
          <cell r="G711">
            <v>18.28</v>
          </cell>
          <cell r="H711">
            <v>18.28</v>
          </cell>
        </row>
        <row r="712">
          <cell r="B712" t="str">
            <v>420-6620-10</v>
          </cell>
          <cell r="C712" t="str">
            <v>5605 Travel - Meals (Subsistence)</v>
          </cell>
          <cell r="D712">
            <v>0</v>
          </cell>
          <cell r="E712">
            <v>1457.18</v>
          </cell>
          <cell r="F712">
            <v>0</v>
          </cell>
          <cell r="G712">
            <v>1457.18</v>
          </cell>
          <cell r="H712">
            <v>1457.18</v>
          </cell>
        </row>
        <row r="713">
          <cell r="B713" t="str">
            <v>420-6650-10</v>
          </cell>
          <cell r="C713" t="str">
            <v>5425 Communications - Courier\Security Pickup</v>
          </cell>
          <cell r="D713">
            <v>0</v>
          </cell>
          <cell r="E713">
            <v>773.41</v>
          </cell>
          <cell r="F713">
            <v>0</v>
          </cell>
          <cell r="G713">
            <v>773.41</v>
          </cell>
          <cell r="H713">
            <v>773.41</v>
          </cell>
        </row>
        <row r="714">
          <cell r="B714" t="str">
            <v>420-6660-10</v>
          </cell>
          <cell r="C714" t="str">
            <v>5425 Communications - Other</v>
          </cell>
          <cell r="D714">
            <v>0</v>
          </cell>
          <cell r="E714">
            <v>23200</v>
          </cell>
          <cell r="F714">
            <v>11200</v>
          </cell>
          <cell r="G714">
            <v>12000</v>
          </cell>
          <cell r="H714">
            <v>12000</v>
          </cell>
        </row>
        <row r="715">
          <cell r="B715" t="str">
            <v>420-6670-10</v>
          </cell>
          <cell r="C715" t="str">
            <v>5425 Communications - Postage</v>
          </cell>
          <cell r="D715">
            <v>0</v>
          </cell>
          <cell r="E715">
            <v>11309.6</v>
          </cell>
          <cell r="F715">
            <v>0</v>
          </cell>
          <cell r="G715">
            <v>11309.6</v>
          </cell>
          <cell r="H715">
            <v>11309.6</v>
          </cell>
        </row>
        <row r="716">
          <cell r="B716" t="str">
            <v>420-6680-10</v>
          </cell>
          <cell r="C716" t="str">
            <v>5425 Communications - Postage Customers</v>
          </cell>
          <cell r="D716">
            <v>0</v>
          </cell>
          <cell r="E716">
            <v>15</v>
          </cell>
          <cell r="F716">
            <v>0</v>
          </cell>
          <cell r="G716">
            <v>15</v>
          </cell>
          <cell r="H716">
            <v>15</v>
          </cell>
        </row>
        <row r="717">
          <cell r="B717" t="str">
            <v>420-6700-10</v>
          </cell>
          <cell r="C717" t="str">
            <v>5425 Communications - Telephone, Fax &amp; Pagers</v>
          </cell>
          <cell r="D717">
            <v>0</v>
          </cell>
          <cell r="E717">
            <v>5246.94</v>
          </cell>
          <cell r="F717">
            <v>16100</v>
          </cell>
          <cell r="G717">
            <v>-10853.06</v>
          </cell>
          <cell r="H717">
            <v>-10853.06</v>
          </cell>
        </row>
        <row r="718">
          <cell r="B718" t="str">
            <v>420-6740-10</v>
          </cell>
          <cell r="C718" t="str">
            <v>5315 Consulting</v>
          </cell>
          <cell r="D718">
            <v>0</v>
          </cell>
          <cell r="E718">
            <v>350</v>
          </cell>
          <cell r="F718">
            <v>0</v>
          </cell>
          <cell r="G718">
            <v>350</v>
          </cell>
          <cell r="H718">
            <v>350</v>
          </cell>
        </row>
        <row r="719">
          <cell r="B719" t="str">
            <v>440-6020-10</v>
          </cell>
          <cell r="C719" t="str">
            <v>5320 Labour - Hourly</v>
          </cell>
          <cell r="D719">
            <v>0</v>
          </cell>
          <cell r="E719">
            <v>43755.02</v>
          </cell>
          <cell r="F719">
            <v>7117.73</v>
          </cell>
          <cell r="G719">
            <v>36637.29</v>
          </cell>
          <cell r="H719">
            <v>36637.29</v>
          </cell>
        </row>
        <row r="720">
          <cell r="B720" t="str">
            <v>440-6050-10</v>
          </cell>
          <cell r="C720" t="str">
            <v>5320 Subcontract</v>
          </cell>
          <cell r="D720">
            <v>0</v>
          </cell>
          <cell r="E720">
            <v>148140.03</v>
          </cell>
          <cell r="F720">
            <v>75500</v>
          </cell>
          <cell r="G720">
            <v>72640.03</v>
          </cell>
          <cell r="H720">
            <v>72640.03</v>
          </cell>
        </row>
        <row r="721">
          <cell r="B721" t="str">
            <v>440-6070-10</v>
          </cell>
          <cell r="C721" t="str">
            <v>5320 Labour - Vacation</v>
          </cell>
          <cell r="D721">
            <v>0</v>
          </cell>
          <cell r="E721">
            <v>9010.76</v>
          </cell>
          <cell r="F721">
            <v>879.79</v>
          </cell>
          <cell r="G721">
            <v>8130.97</v>
          </cell>
          <cell r="H721">
            <v>8130.97</v>
          </cell>
        </row>
        <row r="722">
          <cell r="B722" t="str">
            <v>440-6120-10</v>
          </cell>
          <cell r="C722" t="str">
            <v>5320 Labour - Sick Leave</v>
          </cell>
          <cell r="D722">
            <v>0</v>
          </cell>
          <cell r="E722">
            <v>1084.8499999999999</v>
          </cell>
          <cell r="F722">
            <v>135.57</v>
          </cell>
          <cell r="G722">
            <v>949.28</v>
          </cell>
          <cell r="H722">
            <v>949.28</v>
          </cell>
        </row>
        <row r="723">
          <cell r="B723" t="str">
            <v>440-6122-10</v>
          </cell>
          <cell r="C723" t="str">
            <v>5320 Labour - Family Leave</v>
          </cell>
          <cell r="D723">
            <v>0</v>
          </cell>
          <cell r="E723">
            <v>1093.1300000000001</v>
          </cell>
          <cell r="F723">
            <v>517.79999999999995</v>
          </cell>
          <cell r="G723">
            <v>575.33000000000004</v>
          </cell>
          <cell r="H723">
            <v>575.33000000000004</v>
          </cell>
        </row>
        <row r="724">
          <cell r="B724" t="str">
            <v>440-6170-10</v>
          </cell>
          <cell r="C724" t="str">
            <v>5320 Benefits - Pension</v>
          </cell>
          <cell r="D724">
            <v>0</v>
          </cell>
          <cell r="E724">
            <v>8986.35</v>
          </cell>
          <cell r="F724">
            <v>1527.9</v>
          </cell>
          <cell r="G724">
            <v>7458.45</v>
          </cell>
          <cell r="H724">
            <v>7458.45</v>
          </cell>
        </row>
        <row r="725">
          <cell r="B725" t="str">
            <v>440-6180-10</v>
          </cell>
          <cell r="C725" t="str">
            <v>5320 Benefits - EHT</v>
          </cell>
          <cell r="D725">
            <v>0</v>
          </cell>
          <cell r="E725">
            <v>1077.67</v>
          </cell>
          <cell r="F725">
            <v>168.83</v>
          </cell>
          <cell r="G725">
            <v>908.84</v>
          </cell>
          <cell r="H725">
            <v>908.84</v>
          </cell>
        </row>
        <row r="726">
          <cell r="B726" t="str">
            <v>440-6190-10</v>
          </cell>
          <cell r="C726" t="str">
            <v>5320 Benefits - WCB</v>
          </cell>
          <cell r="D726">
            <v>0</v>
          </cell>
          <cell r="E726">
            <v>602.4</v>
          </cell>
          <cell r="F726">
            <v>94.39</v>
          </cell>
          <cell r="G726">
            <v>508.01</v>
          </cell>
          <cell r="H726">
            <v>508.01</v>
          </cell>
        </row>
        <row r="727">
          <cell r="B727" t="str">
            <v>440-6200-10</v>
          </cell>
          <cell r="C727" t="str">
            <v>5320 Benefits - CPP</v>
          </cell>
          <cell r="D727">
            <v>0</v>
          </cell>
          <cell r="E727">
            <v>2020.41</v>
          </cell>
          <cell r="F727">
            <v>407.07</v>
          </cell>
          <cell r="G727">
            <v>1613.34</v>
          </cell>
          <cell r="H727">
            <v>1613.34</v>
          </cell>
        </row>
        <row r="728">
          <cell r="B728" t="str">
            <v>440-6210-10</v>
          </cell>
          <cell r="C728" t="str">
            <v>5320 Benefits - EI</v>
          </cell>
          <cell r="D728">
            <v>0</v>
          </cell>
          <cell r="E728">
            <v>838.34</v>
          </cell>
          <cell r="F728">
            <v>171.56</v>
          </cell>
          <cell r="G728">
            <v>666.78</v>
          </cell>
          <cell r="H728">
            <v>666.78</v>
          </cell>
        </row>
        <row r="729">
          <cell r="B729" t="str">
            <v>440-6220-10</v>
          </cell>
          <cell r="C729" t="str">
            <v>5320 Benefits - Medical</v>
          </cell>
          <cell r="D729">
            <v>0</v>
          </cell>
          <cell r="E729">
            <v>3718</v>
          </cell>
          <cell r="F729">
            <v>0</v>
          </cell>
          <cell r="G729">
            <v>3718</v>
          </cell>
          <cell r="H729">
            <v>3718</v>
          </cell>
        </row>
        <row r="730">
          <cell r="B730" t="str">
            <v>440-6540-10</v>
          </cell>
          <cell r="C730" t="str">
            <v>5320 Employee Training - Course Fees</v>
          </cell>
          <cell r="D730">
            <v>0</v>
          </cell>
          <cell r="E730">
            <v>2990</v>
          </cell>
          <cell r="F730">
            <v>0</v>
          </cell>
          <cell r="G730">
            <v>2990</v>
          </cell>
          <cell r="H730">
            <v>2990</v>
          </cell>
        </row>
        <row r="731">
          <cell r="B731" t="str">
            <v>440-6600-10</v>
          </cell>
          <cell r="C731" t="str">
            <v>5320 TRAVEL - CAR ALLOWANCE &amp; MILEAGE</v>
          </cell>
          <cell r="D731">
            <v>0</v>
          </cell>
          <cell r="E731">
            <v>39.65</v>
          </cell>
          <cell r="F731">
            <v>0</v>
          </cell>
          <cell r="G731">
            <v>39.65</v>
          </cell>
          <cell r="H731">
            <v>39.65</v>
          </cell>
        </row>
        <row r="732">
          <cell r="B732" t="str">
            <v>440-6660-10</v>
          </cell>
          <cell r="C732" t="str">
            <v>5320 Communications - Others</v>
          </cell>
          <cell r="D732">
            <v>0</v>
          </cell>
          <cell r="E732">
            <v>4800</v>
          </cell>
          <cell r="F732">
            <v>2800</v>
          </cell>
          <cell r="G732">
            <v>2000</v>
          </cell>
          <cell r="H732">
            <v>2000</v>
          </cell>
        </row>
        <row r="733">
          <cell r="B733" t="str">
            <v>440-6770-10</v>
          </cell>
          <cell r="C733" t="str">
            <v>5320 Finance Charges - Bank Charges</v>
          </cell>
          <cell r="D733">
            <v>0</v>
          </cell>
          <cell r="E733">
            <v>42060.71</v>
          </cell>
          <cell r="F733">
            <v>34251</v>
          </cell>
          <cell r="G733">
            <v>7809.71</v>
          </cell>
          <cell r="H733">
            <v>7809.71</v>
          </cell>
        </row>
        <row r="734">
          <cell r="B734" t="str">
            <v>440-6790-10</v>
          </cell>
          <cell r="C734" t="str">
            <v>5320 Finance Charges - Collection</v>
          </cell>
          <cell r="D734">
            <v>0</v>
          </cell>
          <cell r="E734">
            <v>11524.24</v>
          </cell>
          <cell r="F734">
            <v>0</v>
          </cell>
          <cell r="G734">
            <v>11524.24</v>
          </cell>
          <cell r="H734">
            <v>11524.24</v>
          </cell>
        </row>
        <row r="735">
          <cell r="B735" t="str">
            <v>440-6810-10</v>
          </cell>
          <cell r="C735" t="str">
            <v>5335 Bad Debts</v>
          </cell>
          <cell r="D735">
            <v>0</v>
          </cell>
          <cell r="E735">
            <v>368330</v>
          </cell>
          <cell r="F735">
            <v>200231.67</v>
          </cell>
          <cell r="G735">
            <v>168098.33</v>
          </cell>
          <cell r="H735">
            <v>168098.33</v>
          </cell>
        </row>
        <row r="736">
          <cell r="B736" t="str">
            <v>450-6020-10</v>
          </cell>
          <cell r="C736" t="str">
            <v>5315 Labour - Hourly</v>
          </cell>
          <cell r="D736">
            <v>0</v>
          </cell>
          <cell r="E736">
            <v>72306.31</v>
          </cell>
          <cell r="F736">
            <v>11002.69</v>
          </cell>
          <cell r="G736">
            <v>61303.62</v>
          </cell>
          <cell r="H736">
            <v>61303.62</v>
          </cell>
        </row>
        <row r="737">
          <cell r="B737" t="str">
            <v>450-6050-10</v>
          </cell>
          <cell r="C737" t="str">
            <v>5315 Subcontract</v>
          </cell>
          <cell r="D737">
            <v>0</v>
          </cell>
          <cell r="E737">
            <v>1095711.72</v>
          </cell>
          <cell r="F737">
            <v>640900</v>
          </cell>
          <cell r="G737">
            <v>454811.72</v>
          </cell>
          <cell r="H737">
            <v>454811.72</v>
          </cell>
        </row>
        <row r="738">
          <cell r="B738" t="str">
            <v>450-6070-10</v>
          </cell>
          <cell r="C738" t="str">
            <v>5315 Labour - Vacation</v>
          </cell>
          <cell r="D738">
            <v>0</v>
          </cell>
          <cell r="E738">
            <v>5253.15</v>
          </cell>
          <cell r="F738">
            <v>957.09</v>
          </cell>
          <cell r="G738">
            <v>4296.0600000000004</v>
          </cell>
          <cell r="H738">
            <v>4296.0600000000004</v>
          </cell>
        </row>
        <row r="739">
          <cell r="B739" t="str">
            <v>450-6120-10</v>
          </cell>
          <cell r="C739" t="str">
            <v>5315 Labour - Sick Leave</v>
          </cell>
          <cell r="D739">
            <v>0</v>
          </cell>
          <cell r="E739">
            <v>2302.0500000000002</v>
          </cell>
          <cell r="F739">
            <v>170.62</v>
          </cell>
          <cell r="G739">
            <v>2131.4299999999998</v>
          </cell>
          <cell r="H739">
            <v>2131.4299999999998</v>
          </cell>
        </row>
        <row r="740">
          <cell r="B740" t="str">
            <v>450-6122-10</v>
          </cell>
          <cell r="C740" t="str">
            <v>5315 Labour - Family Leave</v>
          </cell>
          <cell r="D740">
            <v>0</v>
          </cell>
          <cell r="E740">
            <v>1434.71</v>
          </cell>
          <cell r="F740">
            <v>635.30999999999995</v>
          </cell>
          <cell r="G740">
            <v>799.4</v>
          </cell>
          <cell r="H740">
            <v>799.4</v>
          </cell>
        </row>
        <row r="741">
          <cell r="B741" t="str">
            <v>450-6145-10</v>
          </cell>
          <cell r="C741" t="str">
            <v>5315 Labour - Bereavement</v>
          </cell>
          <cell r="D741">
            <v>0</v>
          </cell>
          <cell r="E741">
            <v>379.61</v>
          </cell>
          <cell r="F741">
            <v>0</v>
          </cell>
          <cell r="G741">
            <v>379.61</v>
          </cell>
          <cell r="H741">
            <v>379.61</v>
          </cell>
        </row>
        <row r="742">
          <cell r="B742" t="str">
            <v>450-6170-10</v>
          </cell>
          <cell r="C742" t="str">
            <v>5315 Benefits - Pension</v>
          </cell>
          <cell r="D742">
            <v>0</v>
          </cell>
          <cell r="E742">
            <v>8423.1</v>
          </cell>
          <cell r="F742">
            <v>1313.41</v>
          </cell>
          <cell r="G742">
            <v>7109.69</v>
          </cell>
          <cell r="H742">
            <v>7109.69</v>
          </cell>
        </row>
        <row r="743">
          <cell r="B743" t="str">
            <v>450-6180-10</v>
          </cell>
          <cell r="C743" t="str">
            <v>5315 Benefits - EHT</v>
          </cell>
          <cell r="D743">
            <v>0</v>
          </cell>
          <cell r="E743">
            <v>1599.49</v>
          </cell>
          <cell r="F743">
            <v>249.47</v>
          </cell>
          <cell r="G743">
            <v>1350.02</v>
          </cell>
          <cell r="H743">
            <v>1350.02</v>
          </cell>
        </row>
        <row r="744">
          <cell r="B744" t="str">
            <v>450-6190-10</v>
          </cell>
          <cell r="C744" t="str">
            <v>5315 Benefits - WCB</v>
          </cell>
          <cell r="D744">
            <v>0</v>
          </cell>
          <cell r="E744">
            <v>894.05</v>
          </cell>
          <cell r="F744">
            <v>139.44999999999999</v>
          </cell>
          <cell r="G744">
            <v>754.6</v>
          </cell>
          <cell r="H744">
            <v>754.6</v>
          </cell>
        </row>
        <row r="745">
          <cell r="B745" t="str">
            <v>450-6200-10</v>
          </cell>
          <cell r="C745" t="str">
            <v>5315 Benefits - CPP</v>
          </cell>
          <cell r="D745">
            <v>0</v>
          </cell>
          <cell r="E745">
            <v>3284.68</v>
          </cell>
          <cell r="F745">
            <v>619.41</v>
          </cell>
          <cell r="G745">
            <v>2665.27</v>
          </cell>
          <cell r="H745">
            <v>2665.27</v>
          </cell>
        </row>
        <row r="746">
          <cell r="B746" t="str">
            <v>450-6210-10</v>
          </cell>
          <cell r="C746" t="str">
            <v>5315 Benefits - UIC</v>
          </cell>
          <cell r="D746">
            <v>0</v>
          </cell>
          <cell r="E746">
            <v>1313.04</v>
          </cell>
          <cell r="F746">
            <v>256.8</v>
          </cell>
          <cell r="G746">
            <v>1056.24</v>
          </cell>
          <cell r="H746">
            <v>1056.24</v>
          </cell>
        </row>
        <row r="747">
          <cell r="B747" t="str">
            <v>450-6220-10</v>
          </cell>
          <cell r="C747" t="str">
            <v>5315 Benefits - Medical</v>
          </cell>
          <cell r="D747">
            <v>0</v>
          </cell>
          <cell r="E747">
            <v>3718</v>
          </cell>
          <cell r="F747">
            <v>0</v>
          </cell>
          <cell r="G747">
            <v>3718</v>
          </cell>
          <cell r="H747">
            <v>3718</v>
          </cell>
        </row>
        <row r="748">
          <cell r="B748" t="str">
            <v>450-6340-10</v>
          </cell>
          <cell r="C748" t="str">
            <v>5315 SUPPLIES - STATIONARY</v>
          </cell>
          <cell r="D748">
            <v>0</v>
          </cell>
          <cell r="E748">
            <v>1995</v>
          </cell>
          <cell r="F748">
            <v>1500</v>
          </cell>
          <cell r="G748">
            <v>495</v>
          </cell>
          <cell r="H748">
            <v>495</v>
          </cell>
        </row>
        <row r="749">
          <cell r="B749" t="str">
            <v>450-6342-10</v>
          </cell>
          <cell r="C749" t="str">
            <v>5315 License and Permits</v>
          </cell>
          <cell r="D749">
            <v>0</v>
          </cell>
          <cell r="E749">
            <v>13537.68</v>
          </cell>
          <cell r="F749">
            <v>5500</v>
          </cell>
          <cell r="G749">
            <v>8037.68</v>
          </cell>
          <cell r="H749">
            <v>8037.68</v>
          </cell>
        </row>
        <row r="750">
          <cell r="B750" t="str">
            <v>450-6680-10</v>
          </cell>
          <cell r="C750" t="str">
            <v>5315 COMMUNICATIONS - POSTAGE CUSTOMERS</v>
          </cell>
          <cell r="D750">
            <v>0</v>
          </cell>
          <cell r="E750">
            <v>331858.36</v>
          </cell>
          <cell r="F750">
            <v>0</v>
          </cell>
          <cell r="G750">
            <v>331858.36</v>
          </cell>
          <cell r="H750">
            <v>331858.36</v>
          </cell>
        </row>
        <row r="751">
          <cell r="B751" t="str">
            <v>450-6690-10</v>
          </cell>
          <cell r="C751" t="str">
            <v>5315 COMMUNICATIONS - PRINTING &amp; COPYING</v>
          </cell>
          <cell r="D751">
            <v>0</v>
          </cell>
          <cell r="E751">
            <v>116246.24</v>
          </cell>
          <cell r="F751">
            <v>61000</v>
          </cell>
          <cell r="G751">
            <v>55246.239999999998</v>
          </cell>
          <cell r="H751">
            <v>55246.239999999998</v>
          </cell>
        </row>
        <row r="752">
          <cell r="B752" t="str">
            <v>460-6010-10</v>
          </cell>
          <cell r="C752" t="str">
            <v>5405 LABOUR - SALARIES</v>
          </cell>
          <cell r="D752">
            <v>0</v>
          </cell>
          <cell r="E752">
            <v>115809.46</v>
          </cell>
          <cell r="F752">
            <v>20219.72</v>
          </cell>
          <cell r="G752">
            <v>95589.74</v>
          </cell>
          <cell r="H752">
            <v>95589.74</v>
          </cell>
        </row>
        <row r="753">
          <cell r="B753" t="str">
            <v>460-6070-10</v>
          </cell>
          <cell r="C753" t="str">
            <v>5405 LABOUR - VACATION</v>
          </cell>
          <cell r="D753">
            <v>0</v>
          </cell>
          <cell r="E753">
            <v>8754.84</v>
          </cell>
          <cell r="F753">
            <v>1067.46</v>
          </cell>
          <cell r="G753">
            <v>7687.38</v>
          </cell>
          <cell r="H753">
            <v>7687.38</v>
          </cell>
        </row>
        <row r="754">
          <cell r="B754" t="str">
            <v>460-6120-10</v>
          </cell>
          <cell r="C754" t="str">
            <v>5405 Labour - Sick Leave</v>
          </cell>
          <cell r="D754">
            <v>0</v>
          </cell>
          <cell r="E754">
            <v>468.67</v>
          </cell>
          <cell r="F754">
            <v>0</v>
          </cell>
          <cell r="G754">
            <v>468.67</v>
          </cell>
          <cell r="H754">
            <v>468.67</v>
          </cell>
        </row>
        <row r="755">
          <cell r="B755" t="str">
            <v>460-6122-10</v>
          </cell>
          <cell r="C755" t="str">
            <v>5405 Labour - Family Leave</v>
          </cell>
          <cell r="D755">
            <v>0</v>
          </cell>
          <cell r="E755">
            <v>468.67</v>
          </cell>
          <cell r="F755">
            <v>0</v>
          </cell>
          <cell r="G755">
            <v>468.67</v>
          </cell>
          <cell r="H755">
            <v>468.67</v>
          </cell>
        </row>
        <row r="756">
          <cell r="B756" t="str">
            <v>460-6170-10</v>
          </cell>
          <cell r="C756" t="str">
            <v>5405 Benefits - Pension</v>
          </cell>
          <cell r="D756">
            <v>0</v>
          </cell>
          <cell r="E756">
            <v>17221.849999999999</v>
          </cell>
          <cell r="F756">
            <v>3556.56</v>
          </cell>
          <cell r="G756">
            <v>13665.29</v>
          </cell>
          <cell r="H756">
            <v>13665.29</v>
          </cell>
        </row>
        <row r="757">
          <cell r="B757" t="str">
            <v>460-6180-10</v>
          </cell>
          <cell r="C757" t="str">
            <v>5405 Benefits - EHT</v>
          </cell>
          <cell r="D757">
            <v>0</v>
          </cell>
          <cell r="E757">
            <v>2737.13</v>
          </cell>
          <cell r="F757">
            <v>549.07000000000005</v>
          </cell>
          <cell r="G757">
            <v>2188.06</v>
          </cell>
          <cell r="H757">
            <v>2188.06</v>
          </cell>
        </row>
        <row r="758">
          <cell r="B758" t="str">
            <v>460-6190-10</v>
          </cell>
          <cell r="C758" t="str">
            <v>5405 Benefits - WCB</v>
          </cell>
          <cell r="D758">
            <v>0</v>
          </cell>
          <cell r="E758">
            <v>1280.43</v>
          </cell>
          <cell r="F758">
            <v>301.72000000000003</v>
          </cell>
          <cell r="G758">
            <v>978.71</v>
          </cell>
          <cell r="H758">
            <v>978.71</v>
          </cell>
        </row>
        <row r="759">
          <cell r="B759" t="str">
            <v>460-6200-10</v>
          </cell>
          <cell r="C759" t="str">
            <v>5405 Benefits - CPP</v>
          </cell>
          <cell r="D759">
            <v>0</v>
          </cell>
          <cell r="E759">
            <v>3562.45</v>
          </cell>
          <cell r="F759">
            <v>952.85</v>
          </cell>
          <cell r="G759">
            <v>2609.6</v>
          </cell>
          <cell r="H759">
            <v>2609.6</v>
          </cell>
        </row>
        <row r="760">
          <cell r="B760" t="str">
            <v>460-6210-10</v>
          </cell>
          <cell r="C760" t="str">
            <v>5405 Benefits - UIC</v>
          </cell>
          <cell r="D760">
            <v>0</v>
          </cell>
          <cell r="E760">
            <v>1424.96</v>
          </cell>
          <cell r="F760">
            <v>391.14</v>
          </cell>
          <cell r="G760">
            <v>1033.82</v>
          </cell>
          <cell r="H760">
            <v>1033.82</v>
          </cell>
        </row>
        <row r="761">
          <cell r="B761" t="str">
            <v>460-6220-10</v>
          </cell>
          <cell r="C761" t="str">
            <v>5405 Benefits - Medical</v>
          </cell>
          <cell r="D761">
            <v>0</v>
          </cell>
          <cell r="E761">
            <v>3718</v>
          </cell>
          <cell r="F761">
            <v>0</v>
          </cell>
          <cell r="G761">
            <v>3718</v>
          </cell>
          <cell r="H761">
            <v>3718</v>
          </cell>
        </row>
        <row r="762">
          <cell r="B762" t="str">
            <v>460-6310-10</v>
          </cell>
          <cell r="C762" t="str">
            <v>5405 SUPPLIES - OFFICE</v>
          </cell>
          <cell r="D762">
            <v>0</v>
          </cell>
          <cell r="E762">
            <v>7</v>
          </cell>
          <cell r="F762">
            <v>0</v>
          </cell>
          <cell r="G762">
            <v>7</v>
          </cell>
          <cell r="H762">
            <v>7</v>
          </cell>
        </row>
        <row r="763">
          <cell r="B763" t="str">
            <v>460-6540-10</v>
          </cell>
          <cell r="C763" t="str">
            <v>5405 EMPLOYEE TRAINING - COURSE FEES</v>
          </cell>
          <cell r="D763">
            <v>0</v>
          </cell>
          <cell r="E763">
            <v>1795</v>
          </cell>
          <cell r="F763">
            <v>0</v>
          </cell>
          <cell r="G763">
            <v>1795</v>
          </cell>
          <cell r="H763">
            <v>1795</v>
          </cell>
        </row>
        <row r="764">
          <cell r="B764" t="str">
            <v>460-6590-10</v>
          </cell>
          <cell r="C764" t="str">
            <v>5405 TRAVEL - ACCOMMODATION</v>
          </cell>
          <cell r="D764">
            <v>0</v>
          </cell>
          <cell r="E764">
            <v>2129.9299999999998</v>
          </cell>
          <cell r="F764">
            <v>365.4</v>
          </cell>
          <cell r="G764">
            <v>1764.53</v>
          </cell>
          <cell r="H764">
            <v>1764.53</v>
          </cell>
        </row>
        <row r="765">
          <cell r="B765" t="str">
            <v>460-6600-10</v>
          </cell>
          <cell r="C765" t="str">
            <v>5405 TRAVEL - CAR ALLOWANCE &amp; MILEAGE</v>
          </cell>
          <cell r="D765">
            <v>0</v>
          </cell>
          <cell r="E765">
            <v>682.51</v>
          </cell>
          <cell r="F765">
            <v>0</v>
          </cell>
          <cell r="G765">
            <v>682.51</v>
          </cell>
          <cell r="H765">
            <v>682.51</v>
          </cell>
        </row>
        <row r="766">
          <cell r="B766" t="str">
            <v>460-6620-10</v>
          </cell>
          <cell r="C766" t="str">
            <v>5605 Travel - Meals (Subsistence)</v>
          </cell>
          <cell r="D766">
            <v>0</v>
          </cell>
          <cell r="E766">
            <v>122.08</v>
          </cell>
          <cell r="F766">
            <v>0</v>
          </cell>
          <cell r="G766">
            <v>122.08</v>
          </cell>
          <cell r="H766">
            <v>122.08</v>
          </cell>
        </row>
        <row r="767">
          <cell r="B767" t="str">
            <v>460-6700-10</v>
          </cell>
          <cell r="C767" t="str">
            <v>5405 COMMUNICATIONS - TELEPHONE, FAX &amp; PAGERS</v>
          </cell>
          <cell r="D767">
            <v>0</v>
          </cell>
          <cell r="E767">
            <v>1520.03</v>
          </cell>
          <cell r="F767">
            <v>0</v>
          </cell>
          <cell r="G767">
            <v>1520.03</v>
          </cell>
          <cell r="H767">
            <v>1520.03</v>
          </cell>
        </row>
        <row r="768">
          <cell r="B768" t="str">
            <v>460-6901-10</v>
          </cell>
          <cell r="C768" t="str">
            <v>5405 Allocated Payroll Maintenance Recovery</v>
          </cell>
          <cell r="D768">
            <v>0</v>
          </cell>
          <cell r="E768">
            <v>0</v>
          </cell>
          <cell r="F768">
            <v>3161.49</v>
          </cell>
          <cell r="G768">
            <v>-3161.49</v>
          </cell>
          <cell r="H768">
            <v>-3161.49</v>
          </cell>
        </row>
        <row r="769">
          <cell r="B769" t="str">
            <v>471-4966-10</v>
          </cell>
          <cell r="C769" t="str">
            <v>4375 CDM-General Fixed Funding</v>
          </cell>
          <cell r="D769">
            <v>0</v>
          </cell>
          <cell r="E769">
            <v>0</v>
          </cell>
          <cell r="F769">
            <v>609245.1</v>
          </cell>
          <cell r="G769">
            <v>-609245.1</v>
          </cell>
          <cell r="H769">
            <v>-609245.1</v>
          </cell>
        </row>
        <row r="770">
          <cell r="B770" t="str">
            <v>471-4997-10</v>
          </cell>
          <cell r="C770" t="str">
            <v>4380 CDM-General Fixed Revenue/Cost TrueUp</v>
          </cell>
          <cell r="D770">
            <v>0</v>
          </cell>
          <cell r="E770">
            <v>18339721.649999999</v>
          </cell>
          <cell r="F770">
            <v>17730476.550000001</v>
          </cell>
          <cell r="G770">
            <v>609245.1</v>
          </cell>
          <cell r="H770">
            <v>609245.1</v>
          </cell>
        </row>
        <row r="771">
          <cell r="B771" t="str">
            <v>472-4912-10</v>
          </cell>
          <cell r="C771" t="str">
            <v>4380 CDM-R 3rd Party Admin-Conservation Coupons</v>
          </cell>
          <cell r="D771">
            <v>0</v>
          </cell>
          <cell r="E771">
            <v>6000.25</v>
          </cell>
          <cell r="F771">
            <v>0</v>
          </cell>
          <cell r="G771">
            <v>6000.25</v>
          </cell>
          <cell r="H771">
            <v>6000.25</v>
          </cell>
        </row>
        <row r="772">
          <cell r="B772" t="str">
            <v>472-4913-10</v>
          </cell>
          <cell r="C772" t="str">
            <v>4380 CDM-R Sponsorship-Conservation Coupons</v>
          </cell>
          <cell r="D772">
            <v>0</v>
          </cell>
          <cell r="E772">
            <v>2275</v>
          </cell>
          <cell r="F772">
            <v>0</v>
          </cell>
          <cell r="G772">
            <v>2275</v>
          </cell>
          <cell r="H772">
            <v>2275</v>
          </cell>
        </row>
        <row r="773">
          <cell r="B773" t="str">
            <v>472-4916-10</v>
          </cell>
          <cell r="C773" t="str">
            <v>4380 CDM-R 3rd Party Markt-Conservation Coupons</v>
          </cell>
          <cell r="D773">
            <v>0</v>
          </cell>
          <cell r="E773">
            <v>6455.48</v>
          </cell>
          <cell r="F773">
            <v>0</v>
          </cell>
          <cell r="G773">
            <v>6455.48</v>
          </cell>
          <cell r="H773">
            <v>6455.48</v>
          </cell>
        </row>
        <row r="774">
          <cell r="B774" t="str">
            <v>472-4917-10</v>
          </cell>
          <cell r="C774" t="str">
            <v>4380 CDM-R Internal Allocat'ns-ConservationCoupons</v>
          </cell>
          <cell r="D774">
            <v>0</v>
          </cell>
          <cell r="E774">
            <v>2881.79</v>
          </cell>
          <cell r="F774">
            <v>0</v>
          </cell>
          <cell r="G774">
            <v>2881.79</v>
          </cell>
          <cell r="H774">
            <v>2881.79</v>
          </cell>
        </row>
        <row r="775">
          <cell r="B775" t="str">
            <v>472-4918-10</v>
          </cell>
          <cell r="C775" t="str">
            <v>4380 CDM-R 3rd Party Admin-HVAC Incentives</v>
          </cell>
          <cell r="D775">
            <v>0</v>
          </cell>
          <cell r="E775">
            <v>6324.25</v>
          </cell>
          <cell r="F775">
            <v>0</v>
          </cell>
          <cell r="G775">
            <v>6324.25</v>
          </cell>
          <cell r="H775">
            <v>6324.25</v>
          </cell>
        </row>
        <row r="776">
          <cell r="B776" t="str">
            <v>472-4919-10</v>
          </cell>
          <cell r="C776" t="str">
            <v>4380 CDM-R Sponsorship-HVAC Incentives</v>
          </cell>
          <cell r="D776">
            <v>0</v>
          </cell>
          <cell r="E776">
            <v>900</v>
          </cell>
          <cell r="F776">
            <v>0</v>
          </cell>
          <cell r="G776">
            <v>900</v>
          </cell>
          <cell r="H776">
            <v>900</v>
          </cell>
        </row>
        <row r="777">
          <cell r="B777" t="str">
            <v>472-4922-10</v>
          </cell>
          <cell r="C777" t="str">
            <v>4380 CDM-R 3rd Party Markt-HVAC Incentives</v>
          </cell>
          <cell r="D777">
            <v>0</v>
          </cell>
          <cell r="E777">
            <v>17461.88</v>
          </cell>
          <cell r="F777">
            <v>0</v>
          </cell>
          <cell r="G777">
            <v>17461.88</v>
          </cell>
          <cell r="H777">
            <v>17461.88</v>
          </cell>
        </row>
        <row r="778">
          <cell r="B778" t="str">
            <v>472-4923-10</v>
          </cell>
          <cell r="C778" t="str">
            <v>4380 CDM-R Internal Allocations-HVAC Incentives</v>
          </cell>
          <cell r="D778">
            <v>0</v>
          </cell>
          <cell r="E778">
            <v>2847.93</v>
          </cell>
          <cell r="F778">
            <v>0</v>
          </cell>
          <cell r="G778">
            <v>2847.93</v>
          </cell>
          <cell r="H778">
            <v>2847.93</v>
          </cell>
        </row>
        <row r="779">
          <cell r="B779" t="str">
            <v>472-4960-10</v>
          </cell>
          <cell r="C779" t="str">
            <v>4380 CDM-R 3rd Party Admin-New Construction</v>
          </cell>
          <cell r="D779">
            <v>0</v>
          </cell>
          <cell r="E779">
            <v>13854.25</v>
          </cell>
          <cell r="F779">
            <v>0</v>
          </cell>
          <cell r="G779">
            <v>13854.25</v>
          </cell>
          <cell r="H779">
            <v>13854.25</v>
          </cell>
        </row>
        <row r="780">
          <cell r="B780" t="str">
            <v>472-4963-10</v>
          </cell>
          <cell r="C780" t="str">
            <v>4380 CDM-R Variable Costs-Resi New Construction</v>
          </cell>
          <cell r="D780">
            <v>0</v>
          </cell>
          <cell r="E780">
            <v>66000</v>
          </cell>
          <cell r="F780">
            <v>0</v>
          </cell>
          <cell r="G780">
            <v>66000</v>
          </cell>
          <cell r="H780">
            <v>66000</v>
          </cell>
        </row>
        <row r="781">
          <cell r="B781" t="str">
            <v>472-4965-10</v>
          </cell>
          <cell r="C781" t="str">
            <v>4380 CDM-R Internal Allocations-New Construction</v>
          </cell>
          <cell r="D781">
            <v>0</v>
          </cell>
          <cell r="E781">
            <v>2221.08</v>
          </cell>
          <cell r="F781">
            <v>0</v>
          </cell>
          <cell r="G781">
            <v>2221.08</v>
          </cell>
          <cell r="H781">
            <v>2221.08</v>
          </cell>
        </row>
        <row r="782">
          <cell r="B782" t="str">
            <v>472-4997-10</v>
          </cell>
          <cell r="C782" t="str">
            <v>4380 CDM-R Revenue/Cost TrueUp</v>
          </cell>
          <cell r="D782">
            <v>0</v>
          </cell>
          <cell r="E782">
            <v>2799720.18</v>
          </cell>
          <cell r="F782">
            <v>2926942.09</v>
          </cell>
          <cell r="G782">
            <v>-127221.91</v>
          </cell>
          <cell r="H782">
            <v>-127221.91</v>
          </cell>
        </row>
        <row r="783">
          <cell r="B783" t="str">
            <v>473-4901-10</v>
          </cell>
          <cell r="C783" t="str">
            <v>4380 CDM-C&amp;I Sponsorship-Energy Audit</v>
          </cell>
          <cell r="D783">
            <v>0</v>
          </cell>
          <cell r="E783">
            <v>1500</v>
          </cell>
          <cell r="F783">
            <v>0</v>
          </cell>
          <cell r="G783">
            <v>1500</v>
          </cell>
          <cell r="H783">
            <v>1500</v>
          </cell>
        </row>
        <row r="784">
          <cell r="B784" t="str">
            <v>473-4903-10</v>
          </cell>
          <cell r="C784" t="str">
            <v>4380 CDM-C&amp;I Variable Costs-Energy Audit</v>
          </cell>
          <cell r="D784">
            <v>0</v>
          </cell>
          <cell r="E784">
            <v>24850</v>
          </cell>
          <cell r="F784">
            <v>0</v>
          </cell>
          <cell r="G784">
            <v>24850</v>
          </cell>
          <cell r="H784">
            <v>24850</v>
          </cell>
        </row>
        <row r="785">
          <cell r="B785" t="str">
            <v>473-4904-10</v>
          </cell>
          <cell r="C785" t="str">
            <v>4380 CDM-C&amp;I 3rd Party Markt-Energy Audit</v>
          </cell>
          <cell r="D785">
            <v>0</v>
          </cell>
          <cell r="E785">
            <v>200</v>
          </cell>
          <cell r="F785">
            <v>0</v>
          </cell>
          <cell r="G785">
            <v>200</v>
          </cell>
          <cell r="H785">
            <v>200</v>
          </cell>
        </row>
        <row r="786">
          <cell r="B786" t="str">
            <v>473-4905-10</v>
          </cell>
          <cell r="C786" t="str">
            <v>4380 CDM-C&amp;I Internal Allocations-Energy Audit</v>
          </cell>
          <cell r="D786">
            <v>0</v>
          </cell>
          <cell r="E786">
            <v>1277.3699999999999</v>
          </cell>
          <cell r="F786">
            <v>0</v>
          </cell>
          <cell r="G786">
            <v>1277.3699999999999</v>
          </cell>
          <cell r="H786">
            <v>1277.3699999999999</v>
          </cell>
        </row>
        <row r="787">
          <cell r="B787" t="str">
            <v>473-4906-10</v>
          </cell>
          <cell r="C787" t="str">
            <v>4380 CDM-C&amp;I 3rd Party Adm-Equip. Replacement</v>
          </cell>
          <cell r="D787">
            <v>0</v>
          </cell>
          <cell r="E787">
            <v>98870.88</v>
          </cell>
          <cell r="F787">
            <v>0</v>
          </cell>
          <cell r="G787">
            <v>98870.88</v>
          </cell>
          <cell r="H787">
            <v>98870.88</v>
          </cell>
        </row>
        <row r="788">
          <cell r="B788" t="str">
            <v>473-4907-10</v>
          </cell>
          <cell r="C788" t="str">
            <v>4380 CDM-C&amp;I Sponsorship-Equip. Replacement</v>
          </cell>
          <cell r="D788">
            <v>0</v>
          </cell>
          <cell r="E788">
            <v>12855</v>
          </cell>
          <cell r="F788">
            <v>0</v>
          </cell>
          <cell r="G788">
            <v>12855</v>
          </cell>
          <cell r="H788">
            <v>12855</v>
          </cell>
        </row>
        <row r="789">
          <cell r="B789" t="str">
            <v>473-4909-10</v>
          </cell>
          <cell r="C789" t="str">
            <v>4380 CDM-C&amp;I Variable Costs-Equip. Replacement</v>
          </cell>
          <cell r="D789">
            <v>0</v>
          </cell>
          <cell r="E789">
            <v>230045.39</v>
          </cell>
          <cell r="F789">
            <v>0</v>
          </cell>
          <cell r="G789">
            <v>230045.39</v>
          </cell>
          <cell r="H789">
            <v>230045.39</v>
          </cell>
        </row>
        <row r="790">
          <cell r="B790" t="str">
            <v>473-4910-10</v>
          </cell>
          <cell r="C790" t="str">
            <v>4380 CDM-C&amp;I 3rd Party Markt-Equip. Replacement</v>
          </cell>
          <cell r="D790">
            <v>0</v>
          </cell>
          <cell r="E790">
            <v>7349</v>
          </cell>
          <cell r="F790">
            <v>0</v>
          </cell>
          <cell r="G790">
            <v>7349</v>
          </cell>
          <cell r="H790">
            <v>7349</v>
          </cell>
        </row>
        <row r="791">
          <cell r="B791" t="str">
            <v>473-4911-10</v>
          </cell>
          <cell r="C791" t="str">
            <v>4380 CDM-C&amp;I Internal Allocations-Equip. Replace</v>
          </cell>
          <cell r="D791">
            <v>0</v>
          </cell>
          <cell r="E791">
            <v>76931.320000000007</v>
          </cell>
          <cell r="F791">
            <v>31000</v>
          </cell>
          <cell r="G791">
            <v>45931.32</v>
          </cell>
          <cell r="H791">
            <v>45931.32</v>
          </cell>
        </row>
        <row r="792">
          <cell r="B792" t="str">
            <v>473-4918-10</v>
          </cell>
          <cell r="C792" t="str">
            <v>4380 CDM-C&amp;I 3rd Party Adm- HPNC</v>
          </cell>
          <cell r="D792">
            <v>0</v>
          </cell>
          <cell r="E792">
            <v>4524.25</v>
          </cell>
          <cell r="F792">
            <v>0</v>
          </cell>
          <cell r="G792">
            <v>4524.25</v>
          </cell>
          <cell r="H792">
            <v>4524.25</v>
          </cell>
        </row>
        <row r="793">
          <cell r="B793" t="str">
            <v>473-4919-10</v>
          </cell>
          <cell r="C793" t="str">
            <v>4380 CDM-C&amp;I Sponsorship- HPNC</v>
          </cell>
          <cell r="D793">
            <v>0</v>
          </cell>
          <cell r="E793">
            <v>1875</v>
          </cell>
          <cell r="F793">
            <v>0</v>
          </cell>
          <cell r="G793">
            <v>1875</v>
          </cell>
          <cell r="H793">
            <v>1875</v>
          </cell>
        </row>
        <row r="794">
          <cell r="B794" t="str">
            <v>473-4921-10</v>
          </cell>
          <cell r="C794" t="str">
            <v>4380 CDM-C&amp;I Variable Costs- HPNC</v>
          </cell>
          <cell r="D794">
            <v>0</v>
          </cell>
          <cell r="E794">
            <v>2623</v>
          </cell>
          <cell r="F794">
            <v>0</v>
          </cell>
          <cell r="G794">
            <v>2623</v>
          </cell>
          <cell r="H794">
            <v>2623</v>
          </cell>
        </row>
        <row r="795">
          <cell r="B795" t="str">
            <v>473-4922-10</v>
          </cell>
          <cell r="C795" t="str">
            <v>4380 CDM-C&amp;I 3rd Party Markt- HPNC</v>
          </cell>
          <cell r="D795">
            <v>0</v>
          </cell>
          <cell r="E795">
            <v>200</v>
          </cell>
          <cell r="F795">
            <v>0</v>
          </cell>
          <cell r="G795">
            <v>200</v>
          </cell>
          <cell r="H795">
            <v>200</v>
          </cell>
        </row>
        <row r="796">
          <cell r="B796" t="str">
            <v>473-4923-10</v>
          </cell>
          <cell r="C796" t="str">
            <v>4380 CDM-C&amp;I Internal Allocations- HPNC</v>
          </cell>
          <cell r="D796">
            <v>0</v>
          </cell>
          <cell r="E796">
            <v>2850.23</v>
          </cell>
          <cell r="F796">
            <v>0</v>
          </cell>
          <cell r="G796">
            <v>2850.23</v>
          </cell>
          <cell r="H796">
            <v>2850.23</v>
          </cell>
        </row>
        <row r="797">
          <cell r="B797" t="str">
            <v>473-4943-10</v>
          </cell>
          <cell r="C797" t="str">
            <v>4380 CDM-C&amp;I 3rd Party Adm-Energy Audit</v>
          </cell>
          <cell r="D797">
            <v>0</v>
          </cell>
          <cell r="E797">
            <v>13776.25</v>
          </cell>
          <cell r="F797">
            <v>0</v>
          </cell>
          <cell r="G797">
            <v>13776.25</v>
          </cell>
          <cell r="H797">
            <v>13776.25</v>
          </cell>
        </row>
        <row r="798">
          <cell r="B798" t="str">
            <v>473-4970-10</v>
          </cell>
          <cell r="C798" t="str">
            <v>4380 CDM-C&amp;I 3rd Party Adm- SBL</v>
          </cell>
          <cell r="D798">
            <v>0</v>
          </cell>
          <cell r="E798">
            <v>18069.330000000002</v>
          </cell>
          <cell r="F798">
            <v>0</v>
          </cell>
          <cell r="G798">
            <v>18069.330000000002</v>
          </cell>
          <cell r="H798">
            <v>18069.330000000002</v>
          </cell>
        </row>
        <row r="799">
          <cell r="B799" t="str">
            <v>473-4971-10</v>
          </cell>
          <cell r="C799" t="str">
            <v>4380 CDM-C&amp;I Sponsorship- SBL</v>
          </cell>
          <cell r="D799">
            <v>0</v>
          </cell>
          <cell r="E799">
            <v>2775</v>
          </cell>
          <cell r="F799">
            <v>0</v>
          </cell>
          <cell r="G799">
            <v>2775</v>
          </cell>
          <cell r="H799">
            <v>2775</v>
          </cell>
        </row>
        <row r="800">
          <cell r="B800" t="str">
            <v>473-4972-10</v>
          </cell>
          <cell r="C800" t="str">
            <v>4380 CDM-C&amp;I 3rd Party Markt- SBL</v>
          </cell>
          <cell r="D800">
            <v>0</v>
          </cell>
          <cell r="E800">
            <v>1591</v>
          </cell>
          <cell r="F800">
            <v>0</v>
          </cell>
          <cell r="G800">
            <v>1591</v>
          </cell>
          <cell r="H800">
            <v>1591</v>
          </cell>
        </row>
        <row r="801">
          <cell r="B801" t="str">
            <v>473-4973-10</v>
          </cell>
          <cell r="C801" t="str">
            <v>4380 CDM-C&amp;I Internal Allocations- SBL</v>
          </cell>
          <cell r="D801">
            <v>0</v>
          </cell>
          <cell r="E801">
            <v>9831.41</v>
          </cell>
          <cell r="F801">
            <v>0</v>
          </cell>
          <cell r="G801">
            <v>9831.41</v>
          </cell>
          <cell r="H801">
            <v>9831.41</v>
          </cell>
        </row>
        <row r="802">
          <cell r="B802" t="str">
            <v>473-4975-10</v>
          </cell>
          <cell r="C802" t="str">
            <v>4380 CDM-C&amp;I Variable Costs- SBL</v>
          </cell>
          <cell r="D802">
            <v>0</v>
          </cell>
          <cell r="E802">
            <v>99973.6</v>
          </cell>
          <cell r="F802">
            <v>0</v>
          </cell>
          <cell r="G802">
            <v>99973.6</v>
          </cell>
          <cell r="H802">
            <v>99973.6</v>
          </cell>
        </row>
        <row r="803">
          <cell r="B803" t="str">
            <v>473-4997-10</v>
          </cell>
          <cell r="C803" t="str">
            <v>4375 CDM C&amp;I Revenue/Cost TrueUp</v>
          </cell>
          <cell r="D803">
            <v>0</v>
          </cell>
          <cell r="E803">
            <v>6825836.9500000002</v>
          </cell>
          <cell r="F803">
            <v>7406804.9800000004</v>
          </cell>
          <cell r="G803">
            <v>-580968.03</v>
          </cell>
          <cell r="H803">
            <v>-580968.03</v>
          </cell>
        </row>
        <row r="804">
          <cell r="B804" t="str">
            <v>474-4900-10</v>
          </cell>
          <cell r="C804" t="str">
            <v>4380 CDM-I 3rd Party Admin-Prelim Eng. Study</v>
          </cell>
          <cell r="D804">
            <v>0</v>
          </cell>
          <cell r="E804">
            <v>2066.25</v>
          </cell>
          <cell r="F804">
            <v>0</v>
          </cell>
          <cell r="G804">
            <v>2066.25</v>
          </cell>
          <cell r="H804">
            <v>2066.25</v>
          </cell>
        </row>
        <row r="805">
          <cell r="B805" t="str">
            <v>474-4905-10</v>
          </cell>
          <cell r="C805" t="str">
            <v>4380 CDM-I Internal Allocations-Prelim Eng. Study</v>
          </cell>
          <cell r="D805">
            <v>0</v>
          </cell>
          <cell r="E805">
            <v>2647.59</v>
          </cell>
          <cell r="F805">
            <v>0</v>
          </cell>
          <cell r="G805">
            <v>2647.59</v>
          </cell>
          <cell r="H805">
            <v>2647.59</v>
          </cell>
        </row>
        <row r="806">
          <cell r="B806" t="str">
            <v>474-4906-10</v>
          </cell>
          <cell r="C806" t="str">
            <v>4380 CDM-I 3rd Party Admin-Detailed Eng. Study</v>
          </cell>
          <cell r="D806">
            <v>0</v>
          </cell>
          <cell r="E806">
            <v>4524.25</v>
          </cell>
          <cell r="F806">
            <v>0</v>
          </cell>
          <cell r="G806">
            <v>4524.25</v>
          </cell>
          <cell r="H806">
            <v>4524.25</v>
          </cell>
        </row>
        <row r="807">
          <cell r="B807" t="str">
            <v>474-4910-10</v>
          </cell>
          <cell r="C807" t="str">
            <v>4380 CDM-I 3rd Party Markt-Detailed Eng. Study</v>
          </cell>
          <cell r="D807">
            <v>0</v>
          </cell>
          <cell r="E807">
            <v>3096.83</v>
          </cell>
          <cell r="F807">
            <v>0</v>
          </cell>
          <cell r="G807">
            <v>3096.83</v>
          </cell>
          <cell r="H807">
            <v>3096.83</v>
          </cell>
        </row>
        <row r="808">
          <cell r="B808" t="str">
            <v>474-4911-10</v>
          </cell>
          <cell r="C808" t="str">
            <v>4380 CDM-I Internal Allocations-DetailedEng. Study</v>
          </cell>
          <cell r="D808">
            <v>0</v>
          </cell>
          <cell r="E808">
            <v>5695.17</v>
          </cell>
          <cell r="F808">
            <v>0</v>
          </cell>
          <cell r="G808">
            <v>5695.17</v>
          </cell>
          <cell r="H808">
            <v>5695.17</v>
          </cell>
        </row>
        <row r="809">
          <cell r="B809" t="str">
            <v>474-4912-10</v>
          </cell>
          <cell r="C809" t="str">
            <v>4380 CDM-I 3rd Party Admin-Cap Project Incentive</v>
          </cell>
          <cell r="D809">
            <v>0</v>
          </cell>
          <cell r="E809">
            <v>11246</v>
          </cell>
          <cell r="F809">
            <v>0</v>
          </cell>
          <cell r="G809">
            <v>11246</v>
          </cell>
          <cell r="H809">
            <v>11246</v>
          </cell>
        </row>
        <row r="810">
          <cell r="B810" t="str">
            <v>474-4917-10</v>
          </cell>
          <cell r="C810" t="str">
            <v>4380 CDM-I Internal Allocations-Cap Project Incent</v>
          </cell>
          <cell r="D810">
            <v>0</v>
          </cell>
          <cell r="E810">
            <v>6508.76</v>
          </cell>
          <cell r="F810">
            <v>0</v>
          </cell>
          <cell r="G810">
            <v>6508.76</v>
          </cell>
          <cell r="H810">
            <v>6508.76</v>
          </cell>
        </row>
        <row r="811">
          <cell r="B811" t="str">
            <v>474-4997-10</v>
          </cell>
          <cell r="C811" t="str">
            <v>4380 CDM-I Fixed Costs/Revenue TrueUp</v>
          </cell>
          <cell r="D811">
            <v>0</v>
          </cell>
          <cell r="E811">
            <v>701666</v>
          </cell>
          <cell r="F811">
            <v>737450.85</v>
          </cell>
          <cell r="G811">
            <v>-35784.85</v>
          </cell>
          <cell r="H811">
            <v>-35784.85</v>
          </cell>
        </row>
        <row r="812">
          <cell r="B812" t="str">
            <v>475-4970-10</v>
          </cell>
          <cell r="C812" t="str">
            <v>4380 CDM-HAP Variable Costs</v>
          </cell>
          <cell r="D812">
            <v>0</v>
          </cell>
          <cell r="E812">
            <v>7909.26</v>
          </cell>
          <cell r="F812">
            <v>0</v>
          </cell>
          <cell r="G812">
            <v>7909.26</v>
          </cell>
          <cell r="H812">
            <v>7909.26</v>
          </cell>
        </row>
        <row r="813">
          <cell r="B813" t="str">
            <v>475-4997-10</v>
          </cell>
          <cell r="C813" t="str">
            <v>4380 CDM-HAP Revenue/Cost TrueUP</v>
          </cell>
          <cell r="D813">
            <v>0</v>
          </cell>
          <cell r="E813">
            <v>597162.06000000006</v>
          </cell>
          <cell r="F813">
            <v>605071.31999999995</v>
          </cell>
          <cell r="G813">
            <v>-7909.26</v>
          </cell>
          <cell r="H813">
            <v>-7909.26</v>
          </cell>
        </row>
        <row r="814">
          <cell r="B814" t="str">
            <v>510-6220-10</v>
          </cell>
          <cell r="C814" t="str">
            <v>5645 BENEFITS - MEDICAL</v>
          </cell>
          <cell r="D814">
            <v>0</v>
          </cell>
          <cell r="E814">
            <v>394908.84</v>
          </cell>
          <cell r="F814">
            <v>0</v>
          </cell>
          <cell r="G814">
            <v>394908.84</v>
          </cell>
          <cell r="H814">
            <v>394908.84</v>
          </cell>
        </row>
        <row r="815">
          <cell r="B815" t="str">
            <v>510-6230-10</v>
          </cell>
          <cell r="C815" t="str">
            <v>5645 Benefits - Other</v>
          </cell>
          <cell r="D815">
            <v>0</v>
          </cell>
          <cell r="E815">
            <v>78876.92</v>
          </cell>
          <cell r="F815">
            <v>0</v>
          </cell>
          <cell r="G815">
            <v>78876.92</v>
          </cell>
          <cell r="H815">
            <v>78876.92</v>
          </cell>
        </row>
        <row r="816">
          <cell r="B816" t="str">
            <v>520-6010-10</v>
          </cell>
          <cell r="C816" t="str">
            <v>5420 Labour - Salaries</v>
          </cell>
          <cell r="D816">
            <v>0</v>
          </cell>
          <cell r="E816">
            <v>2633.67</v>
          </cell>
          <cell r="F816">
            <v>285.58</v>
          </cell>
          <cell r="G816">
            <v>2348.09</v>
          </cell>
          <cell r="H816">
            <v>2348.09</v>
          </cell>
        </row>
        <row r="817">
          <cell r="B817" t="str">
            <v>520-6040-10</v>
          </cell>
          <cell r="C817" t="str">
            <v>5420 Labour - Student Labour</v>
          </cell>
          <cell r="D817">
            <v>0</v>
          </cell>
          <cell r="E817">
            <v>2029.46</v>
          </cell>
          <cell r="F817">
            <v>257.64999999999998</v>
          </cell>
          <cell r="G817">
            <v>1771.81</v>
          </cell>
          <cell r="H817">
            <v>1771.81</v>
          </cell>
        </row>
        <row r="818">
          <cell r="B818" t="str">
            <v>520-6060-10</v>
          </cell>
          <cell r="C818" t="str">
            <v>5420 Labour - Temporary</v>
          </cell>
          <cell r="D818">
            <v>0</v>
          </cell>
          <cell r="E818">
            <v>48103.86</v>
          </cell>
          <cell r="F818">
            <v>6155.77</v>
          </cell>
          <cell r="G818">
            <v>41948.09</v>
          </cell>
          <cell r="H818">
            <v>41948.09</v>
          </cell>
        </row>
        <row r="819">
          <cell r="B819" t="str">
            <v>520-6170-10</v>
          </cell>
          <cell r="C819" t="str">
            <v>5420 Benefits - Pension</v>
          </cell>
          <cell r="D819">
            <v>0</v>
          </cell>
          <cell r="E819">
            <v>1230.44</v>
          </cell>
          <cell r="F819">
            <v>582.84</v>
          </cell>
          <cell r="G819">
            <v>647.6</v>
          </cell>
          <cell r="H819">
            <v>647.6</v>
          </cell>
        </row>
        <row r="820">
          <cell r="B820" t="str">
            <v>520-6180-10</v>
          </cell>
          <cell r="C820" t="str">
            <v>5420 BENEFITS - EHT</v>
          </cell>
          <cell r="D820">
            <v>0</v>
          </cell>
          <cell r="E820">
            <v>1194.3900000000001</v>
          </cell>
          <cell r="F820">
            <v>208.99</v>
          </cell>
          <cell r="G820">
            <v>985.4</v>
          </cell>
          <cell r="H820">
            <v>985.4</v>
          </cell>
        </row>
        <row r="821">
          <cell r="B821" t="str">
            <v>520-6190-10</v>
          </cell>
          <cell r="C821" t="str">
            <v>5420 BENEFITS - WCB</v>
          </cell>
          <cell r="D821">
            <v>0</v>
          </cell>
          <cell r="E821">
            <v>667.63</v>
          </cell>
          <cell r="F821">
            <v>116.82</v>
          </cell>
          <cell r="G821">
            <v>550.80999999999995</v>
          </cell>
          <cell r="H821">
            <v>550.80999999999995</v>
          </cell>
        </row>
        <row r="822">
          <cell r="B822" t="str">
            <v>520-6200-10</v>
          </cell>
          <cell r="C822" t="str">
            <v>5420 BENEFITS - CPP</v>
          </cell>
          <cell r="D822">
            <v>0</v>
          </cell>
          <cell r="E822">
            <v>3003.45</v>
          </cell>
          <cell r="F822">
            <v>532.12</v>
          </cell>
          <cell r="G822">
            <v>2471.33</v>
          </cell>
          <cell r="H822">
            <v>2471.33</v>
          </cell>
        </row>
        <row r="823">
          <cell r="B823" t="str">
            <v>520-6210-10</v>
          </cell>
          <cell r="C823" t="str">
            <v>5420 BENEFITS - UIC</v>
          </cell>
          <cell r="D823">
            <v>0</v>
          </cell>
          <cell r="E823">
            <v>1368.17</v>
          </cell>
          <cell r="F823">
            <v>233.16</v>
          </cell>
          <cell r="G823">
            <v>1135.01</v>
          </cell>
          <cell r="H823">
            <v>1135.01</v>
          </cell>
        </row>
        <row r="824">
          <cell r="B824" t="str">
            <v>520-6220-10</v>
          </cell>
          <cell r="C824" t="str">
            <v>5420 BENEFITS - MEDICAL</v>
          </cell>
          <cell r="D824">
            <v>0</v>
          </cell>
          <cell r="E824">
            <v>3718</v>
          </cell>
          <cell r="F824">
            <v>0</v>
          </cell>
          <cell r="G824">
            <v>3718</v>
          </cell>
          <cell r="H824">
            <v>3718</v>
          </cell>
        </row>
        <row r="825">
          <cell r="B825" t="str">
            <v>520-6225-10</v>
          </cell>
          <cell r="C825" t="str">
            <v>5420 Benefits - Meal Allowance</v>
          </cell>
          <cell r="D825">
            <v>0</v>
          </cell>
          <cell r="E825">
            <v>369.95</v>
          </cell>
          <cell r="F825">
            <v>0</v>
          </cell>
          <cell r="G825">
            <v>369.95</v>
          </cell>
          <cell r="H825">
            <v>369.95</v>
          </cell>
        </row>
        <row r="826">
          <cell r="B826" t="str">
            <v>520-6230-10</v>
          </cell>
          <cell r="C826" t="str">
            <v>5420 BENEFITS - OTHER</v>
          </cell>
          <cell r="D826">
            <v>0</v>
          </cell>
          <cell r="E826">
            <v>147.9</v>
          </cell>
          <cell r="F826">
            <v>0</v>
          </cell>
          <cell r="G826">
            <v>147.9</v>
          </cell>
          <cell r="H826">
            <v>147.9</v>
          </cell>
        </row>
        <row r="827">
          <cell r="B827" t="str">
            <v>520-6270-10</v>
          </cell>
          <cell r="C827" t="str">
            <v>5420 VEHICLE - FUEL &amp; OIL</v>
          </cell>
          <cell r="D827">
            <v>0</v>
          </cell>
          <cell r="E827">
            <v>26.55</v>
          </cell>
          <cell r="F827">
            <v>0</v>
          </cell>
          <cell r="G827">
            <v>26.55</v>
          </cell>
          <cell r="H827">
            <v>26.55</v>
          </cell>
        </row>
        <row r="828">
          <cell r="B828" t="str">
            <v>520-6310-10</v>
          </cell>
          <cell r="C828" t="str">
            <v>5420 SUPPLIES - OFFICE</v>
          </cell>
          <cell r="D828">
            <v>0</v>
          </cell>
          <cell r="E828">
            <v>604.15</v>
          </cell>
          <cell r="F828">
            <v>0</v>
          </cell>
          <cell r="G828">
            <v>604.15</v>
          </cell>
          <cell r="H828">
            <v>604.15</v>
          </cell>
        </row>
        <row r="829">
          <cell r="B829" t="str">
            <v>520-6330-10</v>
          </cell>
          <cell r="C829" t="str">
            <v>5420 SUPPLIES - SAFETY</v>
          </cell>
          <cell r="D829">
            <v>0</v>
          </cell>
          <cell r="E829">
            <v>6701.96</v>
          </cell>
          <cell r="F829">
            <v>0</v>
          </cell>
          <cell r="G829">
            <v>6701.96</v>
          </cell>
          <cell r="H829">
            <v>6701.96</v>
          </cell>
        </row>
        <row r="830">
          <cell r="B830" t="str">
            <v>520-6340-10</v>
          </cell>
          <cell r="C830" t="str">
            <v>5420 SUPPLIES - STATIONARY</v>
          </cell>
          <cell r="D830">
            <v>0</v>
          </cell>
          <cell r="E830">
            <v>110</v>
          </cell>
          <cell r="F830">
            <v>0</v>
          </cell>
          <cell r="G830">
            <v>110</v>
          </cell>
          <cell r="H830">
            <v>110</v>
          </cell>
        </row>
        <row r="831">
          <cell r="B831" t="str">
            <v>520-6500-10</v>
          </cell>
          <cell r="C831" t="str">
            <v>5420 EMPLOYEE - MEMBERSHIPS</v>
          </cell>
          <cell r="D831">
            <v>0</v>
          </cell>
          <cell r="E831">
            <v>120</v>
          </cell>
          <cell r="F831">
            <v>0</v>
          </cell>
          <cell r="G831">
            <v>120</v>
          </cell>
          <cell r="H831">
            <v>120</v>
          </cell>
        </row>
        <row r="832">
          <cell r="B832" t="str">
            <v>520-6540-10</v>
          </cell>
          <cell r="C832" t="str">
            <v>5420 EMPLOYEE TRAINING - COURSE FEES</v>
          </cell>
          <cell r="D832">
            <v>0</v>
          </cell>
          <cell r="E832">
            <v>38531.040000000001</v>
          </cell>
          <cell r="F832">
            <v>338</v>
          </cell>
          <cell r="G832">
            <v>38193.040000000001</v>
          </cell>
          <cell r="H832">
            <v>38193.040000000001</v>
          </cell>
        </row>
        <row r="833">
          <cell r="B833" t="str">
            <v>520-6550-10</v>
          </cell>
          <cell r="C833" t="str">
            <v>5420 EMPLOYEE TRAINING - TRAVEL</v>
          </cell>
          <cell r="D833">
            <v>0</v>
          </cell>
          <cell r="E833">
            <v>7372</v>
          </cell>
          <cell r="F833">
            <v>0</v>
          </cell>
          <cell r="G833">
            <v>7372</v>
          </cell>
          <cell r="H833">
            <v>7372</v>
          </cell>
        </row>
        <row r="834">
          <cell r="B834" t="str">
            <v>520-6560-10</v>
          </cell>
          <cell r="C834" t="str">
            <v>5420 EMPLOYEE TRAINING - ACCOMMODATION &amp; MEALS</v>
          </cell>
          <cell r="D834">
            <v>0</v>
          </cell>
          <cell r="E834">
            <v>696.75</v>
          </cell>
          <cell r="F834">
            <v>0</v>
          </cell>
          <cell r="G834">
            <v>696.75</v>
          </cell>
          <cell r="H834">
            <v>696.75</v>
          </cell>
        </row>
        <row r="835">
          <cell r="B835" t="str">
            <v>520-6580-10</v>
          </cell>
          <cell r="C835" t="str">
            <v>5420 EMPLOYEE TRAINING - INSTRUCTORS</v>
          </cell>
          <cell r="D835">
            <v>0</v>
          </cell>
          <cell r="E835">
            <v>258.08</v>
          </cell>
          <cell r="F835">
            <v>0</v>
          </cell>
          <cell r="G835">
            <v>258.08</v>
          </cell>
          <cell r="H835">
            <v>258.08</v>
          </cell>
        </row>
        <row r="836">
          <cell r="B836" t="str">
            <v>520-6590-10</v>
          </cell>
          <cell r="C836" t="str">
            <v>5420 TRAVEL - ACCOMMODATION</v>
          </cell>
          <cell r="D836">
            <v>0</v>
          </cell>
          <cell r="E836">
            <v>418.64</v>
          </cell>
          <cell r="F836">
            <v>0</v>
          </cell>
          <cell r="G836">
            <v>418.64</v>
          </cell>
          <cell r="H836">
            <v>418.64</v>
          </cell>
        </row>
        <row r="837">
          <cell r="B837" t="str">
            <v>520-6600-10</v>
          </cell>
          <cell r="C837" t="str">
            <v>5420 TRAVEL - CAR ALLOWANCE &amp; MILEAGE</v>
          </cell>
          <cell r="D837">
            <v>0</v>
          </cell>
          <cell r="E837">
            <v>701.18</v>
          </cell>
          <cell r="F837">
            <v>0</v>
          </cell>
          <cell r="G837">
            <v>701.18</v>
          </cell>
          <cell r="H837">
            <v>701.18</v>
          </cell>
        </row>
        <row r="838">
          <cell r="B838" t="str">
            <v>520-6620-10</v>
          </cell>
          <cell r="C838" t="str">
            <v>5605 Travel - Meals (Subsistence)</v>
          </cell>
          <cell r="D838">
            <v>0</v>
          </cell>
          <cell r="E838">
            <v>2540.4699999999998</v>
          </cell>
          <cell r="F838">
            <v>0</v>
          </cell>
          <cell r="G838">
            <v>2540.4699999999998</v>
          </cell>
          <cell r="H838">
            <v>2540.4699999999998</v>
          </cell>
        </row>
        <row r="839">
          <cell r="B839" t="str">
            <v>520-6650-10</v>
          </cell>
          <cell r="C839" t="str">
            <v>5420 COMMUNICATIONS - COURIER \ SECURITY PICKUP</v>
          </cell>
          <cell r="D839">
            <v>0</v>
          </cell>
          <cell r="E839">
            <v>4.01</v>
          </cell>
          <cell r="F839">
            <v>0</v>
          </cell>
          <cell r="G839">
            <v>4.01</v>
          </cell>
          <cell r="H839">
            <v>4.01</v>
          </cell>
        </row>
        <row r="840">
          <cell r="B840" t="str">
            <v>520-6700-10</v>
          </cell>
          <cell r="C840" t="str">
            <v>5420 COMMUNICATIONS - TELEPHONE, FAX &amp; PAGERS</v>
          </cell>
          <cell r="D840">
            <v>0</v>
          </cell>
          <cell r="E840">
            <v>575.25</v>
          </cell>
          <cell r="F840">
            <v>0</v>
          </cell>
          <cell r="G840">
            <v>575.25</v>
          </cell>
          <cell r="H840">
            <v>575.25</v>
          </cell>
        </row>
        <row r="841">
          <cell r="B841" t="str">
            <v>520-6720-10</v>
          </cell>
          <cell r="C841" t="str">
            <v>5420 COMMUNITY RELATIONS</v>
          </cell>
          <cell r="D841">
            <v>0</v>
          </cell>
          <cell r="E841">
            <v>106.9</v>
          </cell>
          <cell r="F841">
            <v>0</v>
          </cell>
          <cell r="G841">
            <v>106.9</v>
          </cell>
          <cell r="H841">
            <v>106.9</v>
          </cell>
        </row>
        <row r="842">
          <cell r="B842" t="str">
            <v>520-6740-10</v>
          </cell>
          <cell r="C842" t="str">
            <v>5630 PROFESSIONAL - CONSULTING</v>
          </cell>
          <cell r="D842">
            <v>0</v>
          </cell>
          <cell r="E842">
            <v>1483.9</v>
          </cell>
          <cell r="F842">
            <v>0</v>
          </cell>
          <cell r="G842">
            <v>1483.9</v>
          </cell>
          <cell r="H842">
            <v>1483.9</v>
          </cell>
        </row>
        <row r="843">
          <cell r="B843" t="str">
            <v>520-6907-10</v>
          </cell>
          <cell r="C843" t="str">
            <v>5420 Labour &amp; OH's Allocated TO Affiliates</v>
          </cell>
          <cell r="D843">
            <v>0</v>
          </cell>
          <cell r="E843">
            <v>0</v>
          </cell>
          <cell r="F843">
            <v>10484</v>
          </cell>
          <cell r="G843">
            <v>-10484</v>
          </cell>
          <cell r="H843">
            <v>-10484</v>
          </cell>
        </row>
        <row r="844">
          <cell r="B844" t="str">
            <v>530-6010-10</v>
          </cell>
          <cell r="C844" t="str">
            <v>5615 LABOUR - SALARIES</v>
          </cell>
          <cell r="D844">
            <v>0</v>
          </cell>
          <cell r="E844">
            <v>163615.45000000001</v>
          </cell>
          <cell r="F844">
            <v>28392.74</v>
          </cell>
          <cell r="G844">
            <v>135222.71</v>
          </cell>
          <cell r="H844">
            <v>135222.71</v>
          </cell>
        </row>
        <row r="845">
          <cell r="B845" t="str">
            <v>530-6050-10</v>
          </cell>
          <cell r="C845" t="str">
            <v>5615 LABOUR - SUBCONTRACT</v>
          </cell>
          <cell r="D845">
            <v>0</v>
          </cell>
          <cell r="E845">
            <v>1313.4</v>
          </cell>
          <cell r="F845">
            <v>0</v>
          </cell>
          <cell r="G845">
            <v>1313.4</v>
          </cell>
          <cell r="H845">
            <v>1313.4</v>
          </cell>
        </row>
        <row r="846">
          <cell r="B846" t="str">
            <v>530-6070-10</v>
          </cell>
          <cell r="C846" t="str">
            <v>5615 LABOUR - VACATION</v>
          </cell>
          <cell r="D846">
            <v>0</v>
          </cell>
          <cell r="E846">
            <v>16369.89</v>
          </cell>
          <cell r="F846">
            <v>1984.34</v>
          </cell>
          <cell r="G846">
            <v>14385.55</v>
          </cell>
          <cell r="H846">
            <v>14385.55</v>
          </cell>
        </row>
        <row r="847">
          <cell r="B847" t="str">
            <v>530-6120-10</v>
          </cell>
          <cell r="C847" t="str">
            <v>5615 Labour - Sick Leave</v>
          </cell>
          <cell r="D847">
            <v>0</v>
          </cell>
          <cell r="E847">
            <v>203.51</v>
          </cell>
          <cell r="F847">
            <v>0</v>
          </cell>
          <cell r="G847">
            <v>203.51</v>
          </cell>
          <cell r="H847">
            <v>203.51</v>
          </cell>
        </row>
        <row r="848">
          <cell r="B848" t="str">
            <v>530-6122-10</v>
          </cell>
          <cell r="C848" t="str">
            <v>5615 Labour - Family Leave</v>
          </cell>
          <cell r="D848">
            <v>0</v>
          </cell>
          <cell r="E848">
            <v>427.57</v>
          </cell>
          <cell r="F848">
            <v>0</v>
          </cell>
          <cell r="G848">
            <v>427.57</v>
          </cell>
          <cell r="H848">
            <v>427.57</v>
          </cell>
        </row>
        <row r="849">
          <cell r="B849" t="str">
            <v>530-6140-10</v>
          </cell>
          <cell r="C849" t="str">
            <v>5615 LABOUR - UNION / BEREAVEMENT</v>
          </cell>
          <cell r="D849">
            <v>0</v>
          </cell>
          <cell r="E849">
            <v>500</v>
          </cell>
          <cell r="F849">
            <v>500</v>
          </cell>
          <cell r="G849">
            <v>0</v>
          </cell>
          <cell r="H849">
            <v>0</v>
          </cell>
        </row>
        <row r="850">
          <cell r="B850" t="str">
            <v>530-6145-10</v>
          </cell>
          <cell r="C850" t="str">
            <v>5615 Labour - Bereavement</v>
          </cell>
          <cell r="D850">
            <v>0</v>
          </cell>
          <cell r="E850">
            <v>267.17</v>
          </cell>
          <cell r="F850">
            <v>44.53</v>
          </cell>
          <cell r="G850">
            <v>222.64</v>
          </cell>
          <cell r="H850">
            <v>222.64</v>
          </cell>
        </row>
        <row r="851">
          <cell r="B851" t="str">
            <v>530-6170-10</v>
          </cell>
          <cell r="C851" t="str">
            <v>5615 Benefits - Pension</v>
          </cell>
          <cell r="D851">
            <v>0</v>
          </cell>
          <cell r="E851">
            <v>22615.22</v>
          </cell>
          <cell r="F851">
            <v>4610.04</v>
          </cell>
          <cell r="G851">
            <v>18005.18</v>
          </cell>
          <cell r="H851">
            <v>18005.18</v>
          </cell>
        </row>
        <row r="852">
          <cell r="B852" t="str">
            <v>530-6180-10</v>
          </cell>
          <cell r="C852" t="str">
            <v>5615 Benefits - EHT</v>
          </cell>
          <cell r="D852">
            <v>0</v>
          </cell>
          <cell r="E852">
            <v>3897.03</v>
          </cell>
          <cell r="F852">
            <v>763.84</v>
          </cell>
          <cell r="G852">
            <v>3133.19</v>
          </cell>
          <cell r="H852">
            <v>3133.19</v>
          </cell>
        </row>
        <row r="853">
          <cell r="B853" t="str">
            <v>530-6190-10</v>
          </cell>
          <cell r="C853" t="str">
            <v>5615 Benefits - WCB</v>
          </cell>
          <cell r="D853">
            <v>0</v>
          </cell>
          <cell r="E853">
            <v>2020.2</v>
          </cell>
          <cell r="F853">
            <v>423.22</v>
          </cell>
          <cell r="G853">
            <v>1596.98</v>
          </cell>
          <cell r="H853">
            <v>1596.98</v>
          </cell>
        </row>
        <row r="854">
          <cell r="B854" t="str">
            <v>530-6200-10</v>
          </cell>
          <cell r="C854" t="str">
            <v>5615 Benefits - CPP</v>
          </cell>
          <cell r="D854">
            <v>0</v>
          </cell>
          <cell r="E854">
            <v>6964.41</v>
          </cell>
          <cell r="F854">
            <v>1614.65</v>
          </cell>
          <cell r="G854">
            <v>5349.76</v>
          </cell>
          <cell r="H854">
            <v>5349.76</v>
          </cell>
        </row>
        <row r="855">
          <cell r="B855" t="str">
            <v>530-6210-10</v>
          </cell>
          <cell r="C855" t="str">
            <v>5615 Benefits - UIC</v>
          </cell>
          <cell r="D855">
            <v>0</v>
          </cell>
          <cell r="E855">
            <v>2750.7</v>
          </cell>
          <cell r="F855">
            <v>649.29</v>
          </cell>
          <cell r="G855">
            <v>2101.41</v>
          </cell>
          <cell r="H855">
            <v>2101.41</v>
          </cell>
        </row>
        <row r="856">
          <cell r="B856" t="str">
            <v>530-6220-10</v>
          </cell>
          <cell r="C856" t="str">
            <v>5615 Benefits - Medical</v>
          </cell>
          <cell r="D856">
            <v>0</v>
          </cell>
          <cell r="E856">
            <v>7433</v>
          </cell>
          <cell r="F856">
            <v>0</v>
          </cell>
          <cell r="G856">
            <v>7433</v>
          </cell>
          <cell r="H856">
            <v>7433</v>
          </cell>
        </row>
        <row r="857">
          <cell r="B857" t="str">
            <v>530-6230-10</v>
          </cell>
          <cell r="C857" t="str">
            <v>5615 BENEFITS - OTHER</v>
          </cell>
          <cell r="D857">
            <v>0</v>
          </cell>
          <cell r="E857">
            <v>10204.540000000001</v>
          </cell>
          <cell r="F857">
            <v>0</v>
          </cell>
          <cell r="G857">
            <v>10204.540000000001</v>
          </cell>
          <cell r="H857">
            <v>10204.540000000001</v>
          </cell>
        </row>
        <row r="858">
          <cell r="B858" t="str">
            <v>530-6250-10</v>
          </cell>
          <cell r="C858" t="str">
            <v>5620 MATERIALS - CONSUMABLES</v>
          </cell>
          <cell r="D858">
            <v>0</v>
          </cell>
          <cell r="E858">
            <v>7.87</v>
          </cell>
          <cell r="F858">
            <v>0</v>
          </cell>
          <cell r="G858">
            <v>7.87</v>
          </cell>
          <cell r="H858">
            <v>7.87</v>
          </cell>
        </row>
        <row r="859">
          <cell r="B859" t="str">
            <v>530-6310-10</v>
          </cell>
          <cell r="C859" t="str">
            <v>5620 SUPPLIES - OFFICE</v>
          </cell>
          <cell r="D859">
            <v>0</v>
          </cell>
          <cell r="E859">
            <v>55.46</v>
          </cell>
          <cell r="F859">
            <v>0</v>
          </cell>
          <cell r="G859">
            <v>55.46</v>
          </cell>
          <cell r="H859">
            <v>55.46</v>
          </cell>
        </row>
        <row r="860">
          <cell r="B860" t="str">
            <v>530-6330-10</v>
          </cell>
          <cell r="C860" t="str">
            <v>5620 SUPPLIES - SAFETY</v>
          </cell>
          <cell r="D860">
            <v>0</v>
          </cell>
          <cell r="E860">
            <v>689.59</v>
          </cell>
          <cell r="F860">
            <v>0</v>
          </cell>
          <cell r="G860">
            <v>689.59</v>
          </cell>
          <cell r="H860">
            <v>689.59</v>
          </cell>
        </row>
        <row r="861">
          <cell r="B861" t="str">
            <v>530-6340-10</v>
          </cell>
          <cell r="C861" t="str">
            <v>5620 SUPPLIES - STATIONARY</v>
          </cell>
          <cell r="D861">
            <v>0</v>
          </cell>
          <cell r="E861">
            <v>185.75</v>
          </cell>
          <cell r="F861">
            <v>0</v>
          </cell>
          <cell r="G861">
            <v>185.75</v>
          </cell>
          <cell r="H861">
            <v>185.75</v>
          </cell>
        </row>
        <row r="862">
          <cell r="B862" t="str">
            <v>530-6342-10</v>
          </cell>
          <cell r="C862" t="str">
            <v>5620 License/Permits</v>
          </cell>
          <cell r="D862">
            <v>0</v>
          </cell>
          <cell r="E862">
            <v>6652.8</v>
          </cell>
          <cell r="F862">
            <v>0</v>
          </cell>
          <cell r="G862">
            <v>6652.8</v>
          </cell>
          <cell r="H862">
            <v>6652.8</v>
          </cell>
        </row>
        <row r="863">
          <cell r="B863" t="str">
            <v>530-6500-10</v>
          </cell>
          <cell r="C863" t="str">
            <v>5620 EMPLOYEE - MEMBERSHIPS</v>
          </cell>
          <cell r="D863">
            <v>0</v>
          </cell>
          <cell r="E863">
            <v>578.29999999999995</v>
          </cell>
          <cell r="F863">
            <v>0</v>
          </cell>
          <cell r="G863">
            <v>578.29999999999995</v>
          </cell>
          <cell r="H863">
            <v>578.29999999999995</v>
          </cell>
        </row>
        <row r="864">
          <cell r="B864" t="str">
            <v>530-6520-10</v>
          </cell>
          <cell r="C864" t="str">
            <v>5620 EMPLOYEE - ADVERTISING</v>
          </cell>
          <cell r="D864">
            <v>0</v>
          </cell>
          <cell r="E864">
            <v>2886</v>
          </cell>
          <cell r="F864">
            <v>0</v>
          </cell>
          <cell r="G864">
            <v>2886</v>
          </cell>
          <cell r="H864">
            <v>2886</v>
          </cell>
        </row>
        <row r="865">
          <cell r="B865" t="str">
            <v>530-6540-10</v>
          </cell>
          <cell r="C865" t="str">
            <v>5620 EMPLOYEE TRAINING - COURSE FEES</v>
          </cell>
          <cell r="D865">
            <v>0</v>
          </cell>
          <cell r="E865">
            <v>4272.03</v>
          </cell>
          <cell r="F865">
            <v>0</v>
          </cell>
          <cell r="G865">
            <v>4272.03</v>
          </cell>
          <cell r="H865">
            <v>4272.03</v>
          </cell>
        </row>
        <row r="866">
          <cell r="B866" t="str">
            <v>530-6560-10</v>
          </cell>
          <cell r="C866" t="str">
            <v>5620 EMPLOYEE TRAINING - ACCOMMODATION &amp; MEALS</v>
          </cell>
          <cell r="D866">
            <v>0</v>
          </cell>
          <cell r="E866">
            <v>149</v>
          </cell>
          <cell r="F866">
            <v>0</v>
          </cell>
          <cell r="G866">
            <v>149</v>
          </cell>
          <cell r="H866">
            <v>149</v>
          </cell>
        </row>
        <row r="867">
          <cell r="B867" t="str">
            <v>530-6600-10</v>
          </cell>
          <cell r="C867" t="str">
            <v>5620 TRAVEL - CAR ALLOWANCE &amp; MILEAGE</v>
          </cell>
          <cell r="D867">
            <v>0</v>
          </cell>
          <cell r="E867">
            <v>236.82</v>
          </cell>
          <cell r="F867">
            <v>0</v>
          </cell>
          <cell r="G867">
            <v>236.82</v>
          </cell>
          <cell r="H867">
            <v>236.82</v>
          </cell>
        </row>
        <row r="868">
          <cell r="B868" t="str">
            <v>530-6610-10</v>
          </cell>
          <cell r="C868" t="str">
            <v>5620 TRAVEL - CONFERENCE FEES</v>
          </cell>
          <cell r="D868">
            <v>0</v>
          </cell>
          <cell r="E868">
            <v>1278</v>
          </cell>
          <cell r="F868">
            <v>601.16</v>
          </cell>
          <cell r="G868">
            <v>676.84</v>
          </cell>
          <cell r="H868">
            <v>676.84</v>
          </cell>
        </row>
        <row r="869">
          <cell r="B869" t="str">
            <v>530-6620-10</v>
          </cell>
          <cell r="C869" t="str">
            <v>5605 Travel - Meals (Subsistence)</v>
          </cell>
          <cell r="D869">
            <v>0</v>
          </cell>
          <cell r="E869">
            <v>1182.73</v>
          </cell>
          <cell r="F869">
            <v>0.72</v>
          </cell>
          <cell r="G869">
            <v>1182.01</v>
          </cell>
          <cell r="H869">
            <v>1182.01</v>
          </cell>
        </row>
        <row r="870">
          <cell r="B870" t="str">
            <v>530-6650-10</v>
          </cell>
          <cell r="C870" t="str">
            <v>5620 COMMUNICATIONS - COURIER \ SECURITY PICKUP</v>
          </cell>
          <cell r="D870">
            <v>0</v>
          </cell>
          <cell r="E870">
            <v>32.08</v>
          </cell>
          <cell r="F870">
            <v>0</v>
          </cell>
          <cell r="G870">
            <v>32.08</v>
          </cell>
          <cell r="H870">
            <v>32.08</v>
          </cell>
        </row>
        <row r="871">
          <cell r="B871" t="str">
            <v>530-6700-10</v>
          </cell>
          <cell r="C871" t="str">
            <v>5620 COMMUNICATIONS - TELEPHONE, FAX &amp; PAGERS</v>
          </cell>
          <cell r="D871">
            <v>0</v>
          </cell>
          <cell r="E871">
            <v>1303.8</v>
          </cell>
          <cell r="F871">
            <v>0</v>
          </cell>
          <cell r="G871">
            <v>1303.8</v>
          </cell>
          <cell r="H871">
            <v>1303.8</v>
          </cell>
        </row>
        <row r="872">
          <cell r="B872" t="str">
            <v>530-6730-10</v>
          </cell>
          <cell r="C872" t="str">
            <v>5620 CORPORATE MEMBERSHIPS, LICENSES</v>
          </cell>
          <cell r="D872">
            <v>0</v>
          </cell>
          <cell r="E872">
            <v>1794.44</v>
          </cell>
          <cell r="F872">
            <v>0</v>
          </cell>
          <cell r="G872">
            <v>1794.44</v>
          </cell>
          <cell r="H872">
            <v>1794.44</v>
          </cell>
        </row>
        <row r="873">
          <cell r="B873" t="str">
            <v>530-6740-10</v>
          </cell>
          <cell r="C873" t="str">
            <v>5630 PROFESSIONAL - CONSULTING</v>
          </cell>
          <cell r="D873">
            <v>0</v>
          </cell>
          <cell r="E873">
            <v>15284.4</v>
          </cell>
          <cell r="F873">
            <v>0</v>
          </cell>
          <cell r="G873">
            <v>15284.4</v>
          </cell>
          <cell r="H873">
            <v>15284.4</v>
          </cell>
        </row>
        <row r="874">
          <cell r="B874" t="str">
            <v>530-6907-10</v>
          </cell>
          <cell r="C874" t="str">
            <v>5615 Labour &amp; OH's Allocated TO Affiliates</v>
          </cell>
          <cell r="D874">
            <v>0</v>
          </cell>
          <cell r="E874">
            <v>0</v>
          </cell>
          <cell r="F874">
            <v>22155</v>
          </cell>
          <cell r="G874">
            <v>-22155</v>
          </cell>
          <cell r="H874">
            <v>-22155</v>
          </cell>
        </row>
        <row r="875">
          <cell r="B875" t="str">
            <v>610-6050-10</v>
          </cell>
          <cell r="C875" t="str">
            <v>5675 Facility - Subcontract</v>
          </cell>
          <cell r="D875">
            <v>0</v>
          </cell>
          <cell r="E875">
            <v>210363.99</v>
          </cell>
          <cell r="F875">
            <v>77070.8</v>
          </cell>
          <cell r="G875">
            <v>133293.19</v>
          </cell>
          <cell r="H875">
            <v>133293.19</v>
          </cell>
        </row>
        <row r="876">
          <cell r="B876" t="str">
            <v>610-6225-10</v>
          </cell>
          <cell r="C876" t="str">
            <v>5675 Benefits - Meal Allowance</v>
          </cell>
          <cell r="D876">
            <v>0</v>
          </cell>
          <cell r="E876">
            <v>1938.69</v>
          </cell>
          <cell r="F876">
            <v>0</v>
          </cell>
          <cell r="G876">
            <v>1938.69</v>
          </cell>
          <cell r="H876">
            <v>1938.69</v>
          </cell>
        </row>
        <row r="877">
          <cell r="B877" t="str">
            <v>610-6240-10</v>
          </cell>
          <cell r="C877" t="str">
            <v>5675 MATERIALS - INVENTORIED</v>
          </cell>
          <cell r="D877">
            <v>0</v>
          </cell>
          <cell r="E877">
            <v>1131.46</v>
          </cell>
          <cell r="F877">
            <v>0</v>
          </cell>
          <cell r="G877">
            <v>1131.46</v>
          </cell>
          <cell r="H877">
            <v>1131.46</v>
          </cell>
        </row>
        <row r="878">
          <cell r="B878" t="str">
            <v>610-6250-10</v>
          </cell>
          <cell r="C878" t="str">
            <v>5675 MATERIALS - CONSUMABLES</v>
          </cell>
          <cell r="D878">
            <v>0</v>
          </cell>
          <cell r="E878">
            <v>37608.46</v>
          </cell>
          <cell r="F878">
            <v>0</v>
          </cell>
          <cell r="G878">
            <v>37608.46</v>
          </cell>
          <cell r="H878">
            <v>37608.46</v>
          </cell>
        </row>
        <row r="879">
          <cell r="B879" t="str">
            <v>610-6270-10</v>
          </cell>
          <cell r="C879" t="str">
            <v>5675 VEHICLE - FUEL &amp; OIL</v>
          </cell>
          <cell r="D879">
            <v>0</v>
          </cell>
          <cell r="E879">
            <v>98458.01</v>
          </cell>
          <cell r="F879">
            <v>0</v>
          </cell>
          <cell r="G879">
            <v>98458.01</v>
          </cell>
          <cell r="H879">
            <v>98458.01</v>
          </cell>
        </row>
        <row r="880">
          <cell r="B880" t="str">
            <v>610-6280-10</v>
          </cell>
          <cell r="C880" t="str">
            <v>5675 VEHICLE - INSURANCE</v>
          </cell>
          <cell r="D880">
            <v>0</v>
          </cell>
          <cell r="E880">
            <v>21693.3</v>
          </cell>
          <cell r="F880">
            <v>0</v>
          </cell>
          <cell r="G880">
            <v>21693.3</v>
          </cell>
          <cell r="H880">
            <v>21693.3</v>
          </cell>
        </row>
        <row r="881">
          <cell r="B881" t="str">
            <v>610-6285-10</v>
          </cell>
          <cell r="C881" t="str">
            <v>5675 Vehichles - Licenses</v>
          </cell>
          <cell r="D881">
            <v>0</v>
          </cell>
          <cell r="E881">
            <v>9516.68</v>
          </cell>
          <cell r="F881">
            <v>0</v>
          </cell>
          <cell r="G881">
            <v>9516.68</v>
          </cell>
          <cell r="H881">
            <v>9516.68</v>
          </cell>
        </row>
        <row r="882">
          <cell r="B882" t="str">
            <v>610-6290-10</v>
          </cell>
          <cell r="C882" t="str">
            <v>5675 VEHICLE - REPAIRS</v>
          </cell>
          <cell r="D882">
            <v>0</v>
          </cell>
          <cell r="E882">
            <v>155132.60999999999</v>
          </cell>
          <cell r="F882">
            <v>8918.44</v>
          </cell>
          <cell r="G882">
            <v>146214.17000000001</v>
          </cell>
          <cell r="H882">
            <v>146214.17000000001</v>
          </cell>
        </row>
        <row r="883">
          <cell r="B883" t="str">
            <v>610-6310-10</v>
          </cell>
          <cell r="C883" t="str">
            <v>5675 SUPPLIES - OFFICE</v>
          </cell>
          <cell r="D883">
            <v>0</v>
          </cell>
          <cell r="E883">
            <v>2145.86</v>
          </cell>
          <cell r="F883">
            <v>800</v>
          </cell>
          <cell r="G883">
            <v>1345.86</v>
          </cell>
          <cell r="H883">
            <v>1345.86</v>
          </cell>
        </row>
        <row r="884">
          <cell r="B884" t="str">
            <v>610-6340-10</v>
          </cell>
          <cell r="C884" t="str">
            <v>5675 SUPPLIES - STATIONARY</v>
          </cell>
          <cell r="D884">
            <v>0</v>
          </cell>
          <cell r="E884">
            <v>432.59</v>
          </cell>
          <cell r="F884">
            <v>0</v>
          </cell>
          <cell r="G884">
            <v>432.59</v>
          </cell>
          <cell r="H884">
            <v>432.59</v>
          </cell>
        </row>
        <row r="885">
          <cell r="B885" t="str">
            <v>610-6342-10</v>
          </cell>
          <cell r="C885" t="str">
            <v>Facilities-General- -Oshawa PUC Networks Inc.</v>
          </cell>
          <cell r="D885">
            <v>0</v>
          </cell>
          <cell r="E885">
            <v>989</v>
          </cell>
          <cell r="F885">
            <v>0</v>
          </cell>
          <cell r="G885">
            <v>989</v>
          </cell>
          <cell r="H885">
            <v>989</v>
          </cell>
        </row>
        <row r="886">
          <cell r="B886" t="str">
            <v>610-6360-10</v>
          </cell>
          <cell r="C886" t="str">
            <v>5675 UTILITIES - ELECTRIC</v>
          </cell>
          <cell r="D886">
            <v>0</v>
          </cell>
          <cell r="E886">
            <v>51516.91</v>
          </cell>
          <cell r="F886">
            <v>0</v>
          </cell>
          <cell r="G886">
            <v>51516.91</v>
          </cell>
          <cell r="H886">
            <v>51516.91</v>
          </cell>
        </row>
        <row r="887">
          <cell r="B887" t="str">
            <v>610-6370-10</v>
          </cell>
          <cell r="C887" t="str">
            <v>5675 UTILITIES - GAS</v>
          </cell>
          <cell r="D887">
            <v>0</v>
          </cell>
          <cell r="E887">
            <v>23005.21</v>
          </cell>
          <cell r="F887">
            <v>6700</v>
          </cell>
          <cell r="G887">
            <v>16305.21</v>
          </cell>
          <cell r="H887">
            <v>16305.21</v>
          </cell>
        </row>
        <row r="888">
          <cell r="B888" t="str">
            <v>610-6390-10</v>
          </cell>
          <cell r="C888" t="str">
            <v>5675 UTILITIES - WATER</v>
          </cell>
          <cell r="D888">
            <v>0</v>
          </cell>
          <cell r="E888">
            <v>8159.05</v>
          </cell>
          <cell r="F888">
            <v>3094.72</v>
          </cell>
          <cell r="G888">
            <v>5064.33</v>
          </cell>
          <cell r="H888">
            <v>5064.33</v>
          </cell>
        </row>
        <row r="889">
          <cell r="B889" t="str">
            <v>610-6420-10</v>
          </cell>
          <cell r="C889" t="str">
            <v>5675 RENT - TOOLS</v>
          </cell>
          <cell r="D889">
            <v>0</v>
          </cell>
          <cell r="E889">
            <v>2751.2</v>
          </cell>
          <cell r="F889">
            <v>0</v>
          </cell>
          <cell r="G889">
            <v>2751.2</v>
          </cell>
          <cell r="H889">
            <v>2751.2</v>
          </cell>
        </row>
        <row r="890">
          <cell r="B890" t="str">
            <v>610-6430-10</v>
          </cell>
          <cell r="C890" t="str">
            <v>5675 RENT - PROPERTY</v>
          </cell>
          <cell r="D890">
            <v>0</v>
          </cell>
          <cell r="E890">
            <v>844</v>
          </cell>
          <cell r="F890">
            <v>390</v>
          </cell>
          <cell r="G890">
            <v>454</v>
          </cell>
          <cell r="H890">
            <v>454</v>
          </cell>
        </row>
        <row r="891">
          <cell r="B891" t="str">
            <v>610-6440-10</v>
          </cell>
          <cell r="C891" t="str">
            <v>5675 RENT - VEHICLES &amp; MOBILE EQUIPMENT</v>
          </cell>
          <cell r="D891">
            <v>0</v>
          </cell>
          <cell r="E891">
            <v>8253.6</v>
          </cell>
          <cell r="F891">
            <v>0</v>
          </cell>
          <cell r="G891">
            <v>8253.6</v>
          </cell>
          <cell r="H891">
            <v>8253.6</v>
          </cell>
        </row>
        <row r="892">
          <cell r="B892" t="str">
            <v>610-6460-10</v>
          </cell>
          <cell r="C892" t="str">
            <v>5675 R &amp; M - OPUC EQUIPMENT / FACILITY</v>
          </cell>
          <cell r="D892">
            <v>0</v>
          </cell>
          <cell r="E892">
            <v>26193.759999999998</v>
          </cell>
          <cell r="F892">
            <v>0</v>
          </cell>
          <cell r="G892">
            <v>26193.759999999998</v>
          </cell>
          <cell r="H892">
            <v>26193.759999999998</v>
          </cell>
        </row>
        <row r="893">
          <cell r="B893" t="str">
            <v>610-6470-10</v>
          </cell>
          <cell r="C893" t="str">
            <v>5675 R &amp; M - CLEANING AND JANITORIAL</v>
          </cell>
          <cell r="D893">
            <v>0</v>
          </cell>
          <cell r="E893">
            <v>84734.09</v>
          </cell>
          <cell r="F893">
            <v>21900</v>
          </cell>
          <cell r="G893">
            <v>62834.09</v>
          </cell>
          <cell r="H893">
            <v>62834.09</v>
          </cell>
        </row>
        <row r="894">
          <cell r="B894" t="str">
            <v>610-6480-10</v>
          </cell>
          <cell r="C894" t="str">
            <v>5675 R &amp; M - GARBAGE REMOVAL</v>
          </cell>
          <cell r="D894">
            <v>0</v>
          </cell>
          <cell r="E894">
            <v>48991.23</v>
          </cell>
          <cell r="F894">
            <v>5000</v>
          </cell>
          <cell r="G894">
            <v>43991.23</v>
          </cell>
          <cell r="H894">
            <v>43991.23</v>
          </cell>
        </row>
        <row r="895">
          <cell r="B895" t="str">
            <v>610-6490-10</v>
          </cell>
          <cell r="C895" t="str">
            <v>5675 R &amp; M - UNIFORMS AND MAINTENANCE</v>
          </cell>
          <cell r="D895">
            <v>0</v>
          </cell>
          <cell r="E895">
            <v>742.06</v>
          </cell>
          <cell r="F895">
            <v>100</v>
          </cell>
          <cell r="G895">
            <v>642.05999999999995</v>
          </cell>
          <cell r="H895">
            <v>642.05999999999995</v>
          </cell>
        </row>
        <row r="896">
          <cell r="B896" t="str">
            <v>610-6600-10</v>
          </cell>
          <cell r="C896" t="str">
            <v>5675 TRAVEL - CAR ALLOWANCES &amp; MILEAGE</v>
          </cell>
          <cell r="D896">
            <v>0</v>
          </cell>
          <cell r="E896">
            <v>19.25</v>
          </cell>
          <cell r="F896">
            <v>0</v>
          </cell>
          <cell r="G896">
            <v>19.25</v>
          </cell>
          <cell r="H896">
            <v>19.25</v>
          </cell>
        </row>
        <row r="897">
          <cell r="B897" t="str">
            <v>610-6650-10</v>
          </cell>
          <cell r="C897" t="str">
            <v>5675 COMMUNICATIONS - COURIER \ SECURITY PICKUP</v>
          </cell>
          <cell r="D897">
            <v>0</v>
          </cell>
          <cell r="E897">
            <v>222.57</v>
          </cell>
          <cell r="F897">
            <v>0</v>
          </cell>
          <cell r="G897">
            <v>222.57</v>
          </cell>
          <cell r="H897">
            <v>222.57</v>
          </cell>
        </row>
        <row r="898">
          <cell r="B898" t="str">
            <v>610-6690-10</v>
          </cell>
          <cell r="C898" t="str">
            <v>5675 COMMUNICATIONS - PRINTING &amp; COPYING</v>
          </cell>
          <cell r="D898">
            <v>0</v>
          </cell>
          <cell r="E898">
            <v>8752.19</v>
          </cell>
          <cell r="F898">
            <v>0</v>
          </cell>
          <cell r="G898">
            <v>8752.19</v>
          </cell>
          <cell r="H898">
            <v>8752.19</v>
          </cell>
        </row>
        <row r="899">
          <cell r="B899" t="str">
            <v>610-6700-10</v>
          </cell>
          <cell r="C899" t="str">
            <v>5675 COMMUNICATIONS - TELEPHONE, FAX &amp; PAGERS</v>
          </cell>
          <cell r="D899">
            <v>0</v>
          </cell>
          <cell r="E899">
            <v>25703.62</v>
          </cell>
          <cell r="F899">
            <v>7641.37</v>
          </cell>
          <cell r="G899">
            <v>18062.25</v>
          </cell>
          <cell r="H899">
            <v>18062.25</v>
          </cell>
        </row>
        <row r="900">
          <cell r="B900" t="str">
            <v>610-6900-10</v>
          </cell>
          <cell r="C900" t="str">
            <v>5675 ALLOCATED MNTCE JOB PAYROLL/OVERHEAD OFFSET</v>
          </cell>
          <cell r="D900">
            <v>0</v>
          </cell>
          <cell r="E900">
            <v>40581.440000000002</v>
          </cell>
          <cell r="F900">
            <v>0</v>
          </cell>
          <cell r="G900">
            <v>40581.440000000002</v>
          </cell>
          <cell r="H900">
            <v>40581.440000000002</v>
          </cell>
        </row>
        <row r="901">
          <cell r="B901" t="str">
            <v>620-6010-10</v>
          </cell>
          <cell r="C901" t="str">
            <v>5610 LABOUR - SALARIES</v>
          </cell>
          <cell r="D901">
            <v>0</v>
          </cell>
          <cell r="E901">
            <v>103737.18</v>
          </cell>
          <cell r="F901">
            <v>17968.75</v>
          </cell>
          <cell r="G901">
            <v>85768.43</v>
          </cell>
          <cell r="H901">
            <v>85768.43</v>
          </cell>
        </row>
        <row r="902">
          <cell r="B902" t="str">
            <v>620-6030-10</v>
          </cell>
          <cell r="C902" t="str">
            <v>5610 LABOUR - OVERTIME</v>
          </cell>
          <cell r="D902">
            <v>0</v>
          </cell>
          <cell r="E902">
            <v>46601.87</v>
          </cell>
          <cell r="F902">
            <v>9637.9500000000007</v>
          </cell>
          <cell r="G902">
            <v>36963.919999999998</v>
          </cell>
          <cell r="H902">
            <v>36963.919999999998</v>
          </cell>
        </row>
        <row r="903">
          <cell r="B903" t="str">
            <v>620-6070-10</v>
          </cell>
          <cell r="C903" t="str">
            <v>5610 LABOUR - VACATION</v>
          </cell>
          <cell r="D903">
            <v>0</v>
          </cell>
          <cell r="E903">
            <v>8437.57</v>
          </cell>
          <cell r="F903">
            <v>1099.0899999999999</v>
          </cell>
          <cell r="G903">
            <v>7338.48</v>
          </cell>
          <cell r="H903">
            <v>7338.48</v>
          </cell>
        </row>
        <row r="904">
          <cell r="B904" t="str">
            <v>620-6170-10</v>
          </cell>
          <cell r="C904" t="str">
            <v>5610 Benefits - Pension</v>
          </cell>
          <cell r="D904">
            <v>0</v>
          </cell>
          <cell r="E904">
            <v>14946.82</v>
          </cell>
          <cell r="F904">
            <v>3078.76</v>
          </cell>
          <cell r="G904">
            <v>11868.06</v>
          </cell>
          <cell r="H904">
            <v>11868.06</v>
          </cell>
        </row>
        <row r="905">
          <cell r="B905" t="str">
            <v>620-6180-10</v>
          </cell>
          <cell r="C905" t="str">
            <v>5610 benefits - EHT</v>
          </cell>
          <cell r="D905">
            <v>0</v>
          </cell>
          <cell r="E905">
            <v>3341.01</v>
          </cell>
          <cell r="F905">
            <v>673.21</v>
          </cell>
          <cell r="G905">
            <v>2667.8</v>
          </cell>
          <cell r="H905">
            <v>2667.8</v>
          </cell>
        </row>
        <row r="906">
          <cell r="B906" t="str">
            <v>620-6190-10</v>
          </cell>
          <cell r="C906" t="str">
            <v>5610 Benefits - WSIB</v>
          </cell>
          <cell r="D906">
            <v>0</v>
          </cell>
          <cell r="E906">
            <v>1308.79</v>
          </cell>
          <cell r="F906">
            <v>328.35</v>
          </cell>
          <cell r="G906">
            <v>980.44</v>
          </cell>
          <cell r="H906">
            <v>980.44</v>
          </cell>
        </row>
        <row r="907">
          <cell r="B907" t="str">
            <v>620-6200-10</v>
          </cell>
          <cell r="C907" t="str">
            <v>5610 benefits - CPP</v>
          </cell>
          <cell r="D907">
            <v>0</v>
          </cell>
          <cell r="E907">
            <v>3823.18</v>
          </cell>
          <cell r="F907">
            <v>1205.3599999999999</v>
          </cell>
          <cell r="G907">
            <v>2617.8200000000002</v>
          </cell>
          <cell r="H907">
            <v>2617.8200000000002</v>
          </cell>
        </row>
        <row r="908">
          <cell r="B908" t="str">
            <v>620-6210-10</v>
          </cell>
          <cell r="C908" t="str">
            <v>5610 benefits - UIC</v>
          </cell>
          <cell r="D908">
            <v>0</v>
          </cell>
          <cell r="E908">
            <v>1529.65</v>
          </cell>
          <cell r="F908">
            <v>492.53</v>
          </cell>
          <cell r="G908">
            <v>1037.1199999999999</v>
          </cell>
          <cell r="H908">
            <v>1037.1199999999999</v>
          </cell>
        </row>
        <row r="909">
          <cell r="B909" t="str">
            <v>620-6220-10</v>
          </cell>
          <cell r="C909" t="str">
            <v>5610 Benefits - Medical</v>
          </cell>
          <cell r="D909">
            <v>0</v>
          </cell>
          <cell r="E909">
            <v>3718</v>
          </cell>
          <cell r="F909">
            <v>0</v>
          </cell>
          <cell r="G909">
            <v>3718</v>
          </cell>
          <cell r="H909">
            <v>3718</v>
          </cell>
        </row>
        <row r="910">
          <cell r="B910" t="str">
            <v>620-6310-10</v>
          </cell>
          <cell r="C910" t="str">
            <v>5610 SUPPLIES - OFFICE</v>
          </cell>
          <cell r="D910">
            <v>0</v>
          </cell>
          <cell r="E910">
            <v>138.18</v>
          </cell>
          <cell r="F910">
            <v>0</v>
          </cell>
          <cell r="G910">
            <v>138.18</v>
          </cell>
          <cell r="H910">
            <v>138.18</v>
          </cell>
        </row>
        <row r="911">
          <cell r="B911" t="str">
            <v>620-6600-10</v>
          </cell>
          <cell r="C911" t="str">
            <v>5610 TRAVEL - CAR ALLOWANCES &amp; MILEAGE</v>
          </cell>
          <cell r="D911">
            <v>0</v>
          </cell>
          <cell r="E911">
            <v>385.65</v>
          </cell>
          <cell r="F911">
            <v>0</v>
          </cell>
          <cell r="G911">
            <v>385.65</v>
          </cell>
          <cell r="H911">
            <v>385.65</v>
          </cell>
        </row>
        <row r="912">
          <cell r="B912" t="str">
            <v>620-6650-10</v>
          </cell>
          <cell r="C912" t="str">
            <v>5610 COMMUNICATIONS - COURIER \ SECURITY PICKUP</v>
          </cell>
          <cell r="D912">
            <v>0</v>
          </cell>
          <cell r="E912">
            <v>98.75</v>
          </cell>
          <cell r="F912">
            <v>0</v>
          </cell>
          <cell r="G912">
            <v>98.75</v>
          </cell>
          <cell r="H912">
            <v>98.75</v>
          </cell>
        </row>
        <row r="913">
          <cell r="B913" t="str">
            <v>620-6905-10</v>
          </cell>
          <cell r="C913" t="str">
            <v>5610 Allocated Recovery - Services</v>
          </cell>
          <cell r="D913">
            <v>0</v>
          </cell>
          <cell r="E913">
            <v>54022</v>
          </cell>
          <cell r="F913">
            <v>57678</v>
          </cell>
          <cell r="G913">
            <v>-3656</v>
          </cell>
          <cell r="H913">
            <v>-3656</v>
          </cell>
        </row>
        <row r="914">
          <cell r="B914" t="str">
            <v>620-6907-10</v>
          </cell>
          <cell r="C914" t="str">
            <v>5610 Labour &amp; OH's Allocated TO Affiliates</v>
          </cell>
          <cell r="D914">
            <v>0</v>
          </cell>
          <cell r="E914">
            <v>0</v>
          </cell>
          <cell r="F914">
            <v>25482</v>
          </cell>
          <cell r="G914">
            <v>-25482</v>
          </cell>
          <cell r="H914">
            <v>-25482</v>
          </cell>
        </row>
        <row r="915">
          <cell r="B915" t="str">
            <v>630-6050-10</v>
          </cell>
          <cell r="C915" t="str">
            <v>5012 LABOUR - SUBCONTRACT</v>
          </cell>
          <cell r="D915">
            <v>0</v>
          </cell>
          <cell r="E915">
            <v>62502.559999999998</v>
          </cell>
          <cell r="F915">
            <v>24500</v>
          </cell>
          <cell r="G915">
            <v>38002.559999999998</v>
          </cell>
          <cell r="H915">
            <v>38002.559999999998</v>
          </cell>
        </row>
        <row r="916">
          <cell r="B916" t="str">
            <v>630-6460-10</v>
          </cell>
          <cell r="C916" t="str">
            <v>5110 R &amp; M - OPUC EQUIPMENT / FACILITY</v>
          </cell>
          <cell r="D916">
            <v>0</v>
          </cell>
          <cell r="E916">
            <v>6135</v>
          </cell>
          <cell r="F916">
            <v>0</v>
          </cell>
          <cell r="G916">
            <v>6135</v>
          </cell>
          <cell r="H916">
            <v>6135</v>
          </cell>
        </row>
        <row r="917">
          <cell r="B917" t="str">
            <v>650-4710-10</v>
          </cell>
          <cell r="C917" t="str">
            <v>5625 Allocated - Stores Operation Expense</v>
          </cell>
          <cell r="D917">
            <v>0</v>
          </cell>
          <cell r="E917">
            <v>11941.15</v>
          </cell>
          <cell r="F917">
            <v>174129.52</v>
          </cell>
          <cell r="G917">
            <v>-162188.37</v>
          </cell>
          <cell r="H917">
            <v>-162188.37</v>
          </cell>
        </row>
        <row r="918">
          <cell r="B918" t="str">
            <v>650-4800-10</v>
          </cell>
          <cell r="C918" t="str">
            <v>4325 BILLED JOBS (CLOSED) RECOVERY</v>
          </cell>
          <cell r="D918">
            <v>0</v>
          </cell>
          <cell r="E918">
            <v>18975.25</v>
          </cell>
          <cell r="F918">
            <v>0</v>
          </cell>
          <cell r="G918">
            <v>18975.25</v>
          </cell>
          <cell r="H918">
            <v>18975.25</v>
          </cell>
        </row>
        <row r="919">
          <cell r="B919" t="str">
            <v>650-6020-10</v>
          </cell>
          <cell r="C919" t="str">
            <v>5615 LABOUR - HOURLY</v>
          </cell>
          <cell r="D919">
            <v>0</v>
          </cell>
          <cell r="E919">
            <v>145493.57</v>
          </cell>
          <cell r="F919">
            <v>25380.959999999999</v>
          </cell>
          <cell r="G919">
            <v>120112.61</v>
          </cell>
          <cell r="H919">
            <v>120112.61</v>
          </cell>
        </row>
        <row r="920">
          <cell r="B920" t="str">
            <v>650-6030-10</v>
          </cell>
          <cell r="C920" t="str">
            <v>5615 LABOUR - OVERTIME</v>
          </cell>
          <cell r="D920">
            <v>0</v>
          </cell>
          <cell r="E920">
            <v>35404.46</v>
          </cell>
          <cell r="F920">
            <v>7192.97</v>
          </cell>
          <cell r="G920">
            <v>28211.49</v>
          </cell>
          <cell r="H920">
            <v>28211.49</v>
          </cell>
        </row>
        <row r="921">
          <cell r="B921" t="str">
            <v>650-6050-10</v>
          </cell>
          <cell r="C921" t="str">
            <v>5615 LABOUR - SUBCONTRACT</v>
          </cell>
          <cell r="D921">
            <v>0</v>
          </cell>
          <cell r="E921">
            <v>8875.56</v>
          </cell>
          <cell r="F921">
            <v>0</v>
          </cell>
          <cell r="G921">
            <v>8875.56</v>
          </cell>
          <cell r="H921">
            <v>8875.56</v>
          </cell>
        </row>
        <row r="922">
          <cell r="B922" t="str">
            <v>650-6060-10</v>
          </cell>
          <cell r="C922" t="str">
            <v>5615 LABOUR - TEMPORARY</v>
          </cell>
          <cell r="D922">
            <v>0</v>
          </cell>
          <cell r="E922">
            <v>34387.199999999997</v>
          </cell>
          <cell r="F922">
            <v>6649.6</v>
          </cell>
          <cell r="G922">
            <v>27737.599999999999</v>
          </cell>
          <cell r="H922">
            <v>27737.599999999999</v>
          </cell>
        </row>
        <row r="923">
          <cell r="B923" t="str">
            <v>650-6070-10</v>
          </cell>
          <cell r="C923" t="str">
            <v>5615 LABOUR - VACATION</v>
          </cell>
          <cell r="D923">
            <v>0</v>
          </cell>
          <cell r="E923">
            <v>7348.39</v>
          </cell>
          <cell r="F923">
            <v>947.71</v>
          </cell>
          <cell r="G923">
            <v>6400.68</v>
          </cell>
          <cell r="H923">
            <v>6400.68</v>
          </cell>
        </row>
        <row r="924">
          <cell r="B924" t="str">
            <v>650-6120-10</v>
          </cell>
          <cell r="C924" t="str">
            <v>5615 Labour - Sick Leave</v>
          </cell>
          <cell r="D924">
            <v>0</v>
          </cell>
          <cell r="E924">
            <v>292.39999999999998</v>
          </cell>
          <cell r="F924">
            <v>0</v>
          </cell>
          <cell r="G924">
            <v>292.39999999999998</v>
          </cell>
          <cell r="H924">
            <v>292.39999999999998</v>
          </cell>
        </row>
        <row r="925">
          <cell r="B925" t="str">
            <v>650-6122-10</v>
          </cell>
          <cell r="C925" t="str">
            <v>5615 Labour - Family Leave</v>
          </cell>
          <cell r="D925">
            <v>0</v>
          </cell>
          <cell r="E925">
            <v>1596.68</v>
          </cell>
          <cell r="F925">
            <v>146.19999999999999</v>
          </cell>
          <cell r="G925">
            <v>1450.48</v>
          </cell>
          <cell r="H925">
            <v>1450.48</v>
          </cell>
        </row>
        <row r="926">
          <cell r="B926" t="str">
            <v>650-6170-10</v>
          </cell>
          <cell r="C926" t="str">
            <v>5615 Benefits - Pension</v>
          </cell>
          <cell r="D926">
            <v>0</v>
          </cell>
          <cell r="E926">
            <v>15934.94</v>
          </cell>
          <cell r="F926">
            <v>2666.27</v>
          </cell>
          <cell r="G926">
            <v>13268.67</v>
          </cell>
          <cell r="H926">
            <v>13268.67</v>
          </cell>
        </row>
        <row r="927">
          <cell r="B927" t="str">
            <v>650-6180-10</v>
          </cell>
          <cell r="C927" t="str">
            <v>5615 Benefits - EHT</v>
          </cell>
          <cell r="D927">
            <v>0</v>
          </cell>
          <cell r="E927">
            <v>4296.1000000000004</v>
          </cell>
          <cell r="F927">
            <v>756.62</v>
          </cell>
          <cell r="G927">
            <v>3539.48</v>
          </cell>
          <cell r="H927">
            <v>3539.48</v>
          </cell>
        </row>
        <row r="928">
          <cell r="B928" t="str">
            <v>650-6190-10</v>
          </cell>
          <cell r="C928" t="str">
            <v>5615 Benefits WCB</v>
          </cell>
          <cell r="D928">
            <v>0</v>
          </cell>
          <cell r="E928">
            <v>2401.4499999999998</v>
          </cell>
          <cell r="F928">
            <v>422.94</v>
          </cell>
          <cell r="G928">
            <v>1978.51</v>
          </cell>
          <cell r="H928">
            <v>1978.51</v>
          </cell>
        </row>
        <row r="929">
          <cell r="B929" t="str">
            <v>650-6200-10</v>
          </cell>
          <cell r="C929" t="str">
            <v>5615 Benefits - CPP</v>
          </cell>
          <cell r="D929">
            <v>0</v>
          </cell>
          <cell r="E929">
            <v>8543.77</v>
          </cell>
          <cell r="F929">
            <v>1857.4</v>
          </cell>
          <cell r="G929">
            <v>6686.37</v>
          </cell>
          <cell r="H929">
            <v>6686.37</v>
          </cell>
        </row>
        <row r="930">
          <cell r="B930" t="str">
            <v>650-6210-10</v>
          </cell>
          <cell r="C930" t="str">
            <v>5615 Benefits - UIC</v>
          </cell>
          <cell r="D930">
            <v>0</v>
          </cell>
          <cell r="E930">
            <v>3544.23</v>
          </cell>
          <cell r="F930">
            <v>775.6</v>
          </cell>
          <cell r="G930">
            <v>2768.63</v>
          </cell>
          <cell r="H930">
            <v>2768.63</v>
          </cell>
        </row>
        <row r="931">
          <cell r="B931" t="str">
            <v>650-6220-10</v>
          </cell>
          <cell r="C931" t="str">
            <v>5615 Benefits - Medical</v>
          </cell>
          <cell r="D931">
            <v>0</v>
          </cell>
          <cell r="E931">
            <v>7903</v>
          </cell>
          <cell r="F931">
            <v>0</v>
          </cell>
          <cell r="G931">
            <v>7903</v>
          </cell>
          <cell r="H931">
            <v>7903</v>
          </cell>
        </row>
        <row r="932">
          <cell r="B932" t="str">
            <v>650-6225-10</v>
          </cell>
          <cell r="C932" t="str">
            <v>5615 Benefits - Meal Allowance</v>
          </cell>
          <cell r="D932">
            <v>0</v>
          </cell>
          <cell r="E932">
            <v>64.09</v>
          </cell>
          <cell r="F932">
            <v>0</v>
          </cell>
          <cell r="G932">
            <v>64.09</v>
          </cell>
          <cell r="H932">
            <v>64.09</v>
          </cell>
        </row>
        <row r="933">
          <cell r="B933" t="str">
            <v>650-6240-10</v>
          </cell>
          <cell r="C933" t="str">
            <v>5620 MATERIALS - INVENTORIED</v>
          </cell>
          <cell r="D933">
            <v>0</v>
          </cell>
          <cell r="E933">
            <v>131659.82</v>
          </cell>
          <cell r="F933">
            <v>527.26</v>
          </cell>
          <cell r="G933">
            <v>131132.56</v>
          </cell>
          <cell r="H933">
            <v>131132.56</v>
          </cell>
        </row>
        <row r="934">
          <cell r="B934" t="str">
            <v>650-6241-10</v>
          </cell>
          <cell r="C934" t="str">
            <v>5620 Material Price Differences</v>
          </cell>
          <cell r="D934">
            <v>0</v>
          </cell>
          <cell r="E934">
            <v>202</v>
          </cell>
          <cell r="F934">
            <v>0</v>
          </cell>
          <cell r="G934">
            <v>202</v>
          </cell>
          <cell r="H934">
            <v>202</v>
          </cell>
        </row>
        <row r="935">
          <cell r="B935" t="str">
            <v>650-6250-10</v>
          </cell>
          <cell r="C935" t="str">
            <v>5620 MATERIALS - CONSUMABLES</v>
          </cell>
          <cell r="D935">
            <v>0</v>
          </cell>
          <cell r="E935">
            <v>280.88</v>
          </cell>
          <cell r="F935">
            <v>0</v>
          </cell>
          <cell r="G935">
            <v>280.88</v>
          </cell>
          <cell r="H935">
            <v>280.88</v>
          </cell>
        </row>
        <row r="936">
          <cell r="B936" t="str">
            <v>650-6320-10</v>
          </cell>
          <cell r="C936" t="str">
            <v>5620 SUPPLIES - COMPUTER</v>
          </cell>
          <cell r="D936">
            <v>0</v>
          </cell>
          <cell r="E936">
            <v>86.63</v>
          </cell>
          <cell r="F936">
            <v>0</v>
          </cell>
          <cell r="G936">
            <v>86.63</v>
          </cell>
          <cell r="H936">
            <v>86.63</v>
          </cell>
        </row>
        <row r="937">
          <cell r="B937" t="str">
            <v>650-6330-10</v>
          </cell>
          <cell r="C937" t="str">
            <v>5620 SUPPLIES - SAFETY</v>
          </cell>
          <cell r="D937">
            <v>0</v>
          </cell>
          <cell r="E937">
            <v>2337.2800000000002</v>
          </cell>
          <cell r="F937">
            <v>0</v>
          </cell>
          <cell r="G937">
            <v>2337.2800000000002</v>
          </cell>
          <cell r="H937">
            <v>2337.2800000000002</v>
          </cell>
        </row>
        <row r="938">
          <cell r="B938" t="str">
            <v>650-6340-10</v>
          </cell>
          <cell r="C938" t="str">
            <v>5620 SUPPLIES - STATIONARY</v>
          </cell>
          <cell r="D938">
            <v>0</v>
          </cell>
          <cell r="E938">
            <v>2017.06</v>
          </cell>
          <cell r="F938">
            <v>0</v>
          </cell>
          <cell r="G938">
            <v>2017.06</v>
          </cell>
          <cell r="H938">
            <v>2017.06</v>
          </cell>
        </row>
        <row r="939">
          <cell r="B939" t="str">
            <v>650-6440-10</v>
          </cell>
          <cell r="C939" t="str">
            <v>5620 RENT - VEHICLES &amp; MOBILE EQUIPMENT</v>
          </cell>
          <cell r="D939">
            <v>0</v>
          </cell>
          <cell r="E939">
            <v>760</v>
          </cell>
          <cell r="F939">
            <v>0</v>
          </cell>
          <cell r="G939">
            <v>760</v>
          </cell>
          <cell r="H939">
            <v>760</v>
          </cell>
        </row>
        <row r="940">
          <cell r="B940" t="str">
            <v>650-6460-10</v>
          </cell>
          <cell r="C940" t="str">
            <v>5620 R &amp; M - OPUC EQUIPMENT / FACILITY</v>
          </cell>
          <cell r="D940">
            <v>0</v>
          </cell>
          <cell r="E940">
            <v>856.06</v>
          </cell>
          <cell r="F940">
            <v>0</v>
          </cell>
          <cell r="G940">
            <v>856.06</v>
          </cell>
          <cell r="H940">
            <v>856.06</v>
          </cell>
        </row>
        <row r="941">
          <cell r="B941" t="str">
            <v>650-6500-10</v>
          </cell>
          <cell r="C941" t="str">
            <v>5620 EMPLOYEE - MEMBERSHIPS</v>
          </cell>
          <cell r="D941">
            <v>0</v>
          </cell>
          <cell r="E941">
            <v>1230</v>
          </cell>
          <cell r="F941">
            <v>0</v>
          </cell>
          <cell r="G941">
            <v>1230</v>
          </cell>
          <cell r="H941">
            <v>1230</v>
          </cell>
        </row>
        <row r="942">
          <cell r="B942" t="str">
            <v>650-6620-10</v>
          </cell>
          <cell r="C942" t="str">
            <v>5620 TRAVEL - MEALS</v>
          </cell>
          <cell r="D942">
            <v>0</v>
          </cell>
          <cell r="E942">
            <v>381.01</v>
          </cell>
          <cell r="F942">
            <v>0</v>
          </cell>
          <cell r="G942">
            <v>381.01</v>
          </cell>
          <cell r="H942">
            <v>381.01</v>
          </cell>
        </row>
        <row r="943">
          <cell r="B943" t="str">
            <v>650-6650-10</v>
          </cell>
          <cell r="C943" t="str">
            <v>5620 COMMUNICATIONS - COURIER \ SECURITY PICKUP</v>
          </cell>
          <cell r="D943">
            <v>0</v>
          </cell>
          <cell r="E943">
            <v>25</v>
          </cell>
          <cell r="F943">
            <v>0</v>
          </cell>
          <cell r="G943">
            <v>25</v>
          </cell>
          <cell r="H943">
            <v>25</v>
          </cell>
        </row>
        <row r="944">
          <cell r="B944" t="str">
            <v>650-6700-10</v>
          </cell>
          <cell r="C944" t="str">
            <v>5620 COMMUNICATIONS - TELEPHONE, FAX &amp; PAGERS</v>
          </cell>
          <cell r="D944">
            <v>0</v>
          </cell>
          <cell r="E944">
            <v>3160.3</v>
          </cell>
          <cell r="F944">
            <v>0</v>
          </cell>
          <cell r="G944">
            <v>3160.3</v>
          </cell>
          <cell r="H944">
            <v>3160.3</v>
          </cell>
        </row>
        <row r="945">
          <cell r="B945" t="str">
            <v>650-6740-10</v>
          </cell>
          <cell r="C945" t="str">
            <v>5630 Consulting</v>
          </cell>
          <cell r="D945">
            <v>0</v>
          </cell>
          <cell r="E945">
            <v>400</v>
          </cell>
          <cell r="F945">
            <v>0</v>
          </cell>
          <cell r="G945">
            <v>400</v>
          </cell>
          <cell r="H945">
            <v>400</v>
          </cell>
        </row>
        <row r="946">
          <cell r="B946" t="str">
            <v>650-6820-10</v>
          </cell>
          <cell r="C946" t="str">
            <v>5620 WRITE OFFS - INVENTORY</v>
          </cell>
          <cell r="D946">
            <v>0</v>
          </cell>
          <cell r="E946">
            <v>57454.38</v>
          </cell>
          <cell r="F946">
            <v>85888.84</v>
          </cell>
          <cell r="G946">
            <v>-28434.46</v>
          </cell>
          <cell r="H946">
            <v>-28434.46</v>
          </cell>
        </row>
        <row r="947">
          <cell r="B947" t="str">
            <v>650-6900-10</v>
          </cell>
          <cell r="C947" t="str">
            <v>5620 ALLOCATED MAINTENANCE JOB PAYROLL/OH OFFSET</v>
          </cell>
          <cell r="D947">
            <v>0</v>
          </cell>
          <cell r="E947">
            <v>18693.48</v>
          </cell>
          <cell r="F947">
            <v>0</v>
          </cell>
          <cell r="G947">
            <v>18693.48</v>
          </cell>
          <cell r="H947">
            <v>18693.48</v>
          </cell>
        </row>
        <row r="948">
          <cell r="B948" t="str">
            <v>650-6901-10</v>
          </cell>
          <cell r="C948" t="str">
            <v>5615 Allocate Payroll Maint Job Recovery</v>
          </cell>
          <cell r="D948">
            <v>0</v>
          </cell>
          <cell r="E948">
            <v>117930.89</v>
          </cell>
          <cell r="F948">
            <v>138728.91</v>
          </cell>
          <cell r="G948">
            <v>-20798.02</v>
          </cell>
          <cell r="H948">
            <v>-20798.02</v>
          </cell>
        </row>
        <row r="949">
          <cell r="B949" t="str">
            <v>650-6903-10</v>
          </cell>
          <cell r="C949" t="str">
            <v>5615 Allocated WIP Job Payroll Recovery</v>
          </cell>
          <cell r="D949">
            <v>0</v>
          </cell>
          <cell r="E949">
            <v>11527.17</v>
          </cell>
          <cell r="F949">
            <v>17213.89</v>
          </cell>
          <cell r="G949">
            <v>-5686.72</v>
          </cell>
          <cell r="H949">
            <v>-5686.72</v>
          </cell>
        </row>
        <row r="950">
          <cell r="B950" t="str">
            <v>650-6905-10</v>
          </cell>
          <cell r="C950" t="str">
            <v>5615 Allocated Recovery - Services</v>
          </cell>
          <cell r="D950">
            <v>0</v>
          </cell>
          <cell r="E950">
            <v>6064</v>
          </cell>
          <cell r="F950">
            <v>6064</v>
          </cell>
          <cell r="G950">
            <v>0</v>
          </cell>
          <cell r="H950">
            <v>0</v>
          </cell>
        </row>
        <row r="951">
          <cell r="B951" t="str">
            <v>650-6907-10</v>
          </cell>
          <cell r="C951" t="str">
            <v>5615 Labour &amp; OH's Allocated TO Affiliates</v>
          </cell>
          <cell r="D951">
            <v>0</v>
          </cell>
          <cell r="E951">
            <v>0</v>
          </cell>
          <cell r="F951">
            <v>13367</v>
          </cell>
          <cell r="G951">
            <v>-13367</v>
          </cell>
          <cell r="H951">
            <v>-13367</v>
          </cell>
        </row>
        <row r="952">
          <cell r="B952" t="str">
            <v>655-6010-10</v>
          </cell>
          <cell r="C952" t="str">
            <v>5610 Labour - Salaries</v>
          </cell>
          <cell r="D952">
            <v>0</v>
          </cell>
          <cell r="E952">
            <v>90414.92</v>
          </cell>
          <cell r="F952">
            <v>14341.25</v>
          </cell>
          <cell r="G952">
            <v>76073.67</v>
          </cell>
          <cell r="H952">
            <v>76073.67</v>
          </cell>
        </row>
        <row r="953">
          <cell r="B953" t="str">
            <v>655-6070-10</v>
          </cell>
          <cell r="C953" t="str">
            <v>5610 Labour - Vacation</v>
          </cell>
          <cell r="D953">
            <v>0</v>
          </cell>
          <cell r="E953">
            <v>6839.49</v>
          </cell>
          <cell r="F953">
            <v>2015.32</v>
          </cell>
          <cell r="G953">
            <v>4824.17</v>
          </cell>
          <cell r="H953">
            <v>4824.17</v>
          </cell>
        </row>
        <row r="954">
          <cell r="B954" t="str">
            <v>655-6170-10</v>
          </cell>
          <cell r="C954" t="str">
            <v>5610 Benefits - Pension</v>
          </cell>
          <cell r="D954">
            <v>0</v>
          </cell>
          <cell r="E954">
            <v>12560.78</v>
          </cell>
          <cell r="F954">
            <v>2596.4699999999998</v>
          </cell>
          <cell r="G954">
            <v>9964.31</v>
          </cell>
          <cell r="H954">
            <v>9964.31</v>
          </cell>
        </row>
        <row r="955">
          <cell r="B955" t="str">
            <v>655-6180-10</v>
          </cell>
          <cell r="C955" t="str">
            <v>5610 Benefits - EHT</v>
          </cell>
          <cell r="D955">
            <v>0</v>
          </cell>
          <cell r="E955">
            <v>2116.1799999999998</v>
          </cell>
          <cell r="F955">
            <v>420.84</v>
          </cell>
          <cell r="G955">
            <v>1695.34</v>
          </cell>
          <cell r="H955">
            <v>1695.34</v>
          </cell>
        </row>
        <row r="956">
          <cell r="B956" t="str">
            <v>655-6190-10</v>
          </cell>
          <cell r="C956" t="str">
            <v>5610 Benefits - WCB</v>
          </cell>
          <cell r="D956">
            <v>0</v>
          </cell>
          <cell r="E956">
            <v>1182.93</v>
          </cell>
          <cell r="F956">
            <v>235.24</v>
          </cell>
          <cell r="G956">
            <v>947.69</v>
          </cell>
          <cell r="H956">
            <v>947.69</v>
          </cell>
        </row>
        <row r="957">
          <cell r="B957" t="str">
            <v>655-6200-10</v>
          </cell>
          <cell r="C957" t="str">
            <v>5610 Benefits - CPP</v>
          </cell>
          <cell r="D957">
            <v>0</v>
          </cell>
          <cell r="E957">
            <v>3549.43</v>
          </cell>
          <cell r="F957">
            <v>905.6</v>
          </cell>
          <cell r="G957">
            <v>2643.83</v>
          </cell>
          <cell r="H957">
            <v>2643.83</v>
          </cell>
        </row>
        <row r="958">
          <cell r="B958" t="str">
            <v>655-6210-10</v>
          </cell>
          <cell r="C958" t="str">
            <v>5610 Benefits - EI</v>
          </cell>
          <cell r="D958">
            <v>0</v>
          </cell>
          <cell r="E958">
            <v>1413.47</v>
          </cell>
          <cell r="F958">
            <v>365.86</v>
          </cell>
          <cell r="G958">
            <v>1047.6099999999999</v>
          </cell>
          <cell r="H958">
            <v>1047.6099999999999</v>
          </cell>
        </row>
        <row r="959">
          <cell r="B959" t="str">
            <v>655-6220-10</v>
          </cell>
          <cell r="C959" t="str">
            <v>5610 Benefits - Medical</v>
          </cell>
          <cell r="D959">
            <v>0</v>
          </cell>
          <cell r="E959">
            <v>3718</v>
          </cell>
          <cell r="F959">
            <v>0</v>
          </cell>
          <cell r="G959">
            <v>3718</v>
          </cell>
          <cell r="H959">
            <v>3718</v>
          </cell>
        </row>
        <row r="960">
          <cell r="B960" t="str">
            <v>655-6540-10</v>
          </cell>
          <cell r="C960" t="str">
            <v>5610 Employee Training - Course Fees</v>
          </cell>
          <cell r="D960">
            <v>0</v>
          </cell>
          <cell r="E960">
            <v>995</v>
          </cell>
          <cell r="F960">
            <v>0</v>
          </cell>
          <cell r="G960">
            <v>995</v>
          </cell>
          <cell r="H960">
            <v>995</v>
          </cell>
        </row>
        <row r="961">
          <cell r="B961" t="str">
            <v>655-6905-10</v>
          </cell>
          <cell r="C961" t="str">
            <v>5610 - Allocated Recovery Services</v>
          </cell>
          <cell r="D961">
            <v>0</v>
          </cell>
          <cell r="E961">
            <v>17189</v>
          </cell>
          <cell r="F961">
            <v>15639</v>
          </cell>
          <cell r="G961">
            <v>1550</v>
          </cell>
          <cell r="H961">
            <v>1550</v>
          </cell>
        </row>
        <row r="962">
          <cell r="B962" t="str">
            <v>660-4720-10</v>
          </cell>
          <cell r="C962" t="str">
            <v>5025 Allocated - Rolling Stock Expense</v>
          </cell>
          <cell r="D962">
            <v>0</v>
          </cell>
          <cell r="E962">
            <v>4986</v>
          </cell>
          <cell r="F962">
            <v>683349.75</v>
          </cell>
          <cell r="G962">
            <v>-678363.75</v>
          </cell>
          <cell r="H962">
            <v>-678363.75</v>
          </cell>
        </row>
        <row r="963">
          <cell r="B963" t="str">
            <v>660-4800-10</v>
          </cell>
          <cell r="C963" t="str">
            <v>4325 BILLED JOBS (CLOSED) RECOVERY</v>
          </cell>
          <cell r="D963">
            <v>0</v>
          </cell>
          <cell r="E963">
            <v>18084.8</v>
          </cell>
          <cell r="F963">
            <v>110589.4</v>
          </cell>
          <cell r="G963">
            <v>-92504.6</v>
          </cell>
          <cell r="H963">
            <v>-92504.6</v>
          </cell>
        </row>
        <row r="964">
          <cell r="B964" t="str">
            <v>660-4810-10</v>
          </cell>
          <cell r="C964" t="str">
            <v>4330 BILLED JOBS (CLOSED) COSTS</v>
          </cell>
          <cell r="D964">
            <v>0</v>
          </cell>
          <cell r="E964">
            <v>113384.78</v>
          </cell>
          <cell r="F964">
            <v>2315.84</v>
          </cell>
          <cell r="G964">
            <v>111068.94</v>
          </cell>
          <cell r="H964">
            <v>111068.94</v>
          </cell>
        </row>
        <row r="965">
          <cell r="B965" t="str">
            <v>660-6020-10</v>
          </cell>
          <cell r="C965" t="str">
            <v>5020 LABOUR - HOURLY</v>
          </cell>
          <cell r="D965">
            <v>0</v>
          </cell>
          <cell r="E965">
            <v>2108443.2599999998</v>
          </cell>
          <cell r="F965">
            <v>354195.12</v>
          </cell>
          <cell r="G965">
            <v>1754248.14</v>
          </cell>
          <cell r="H965">
            <v>1754248.14</v>
          </cell>
        </row>
        <row r="966">
          <cell r="B966" t="str">
            <v>660-6030-10</v>
          </cell>
          <cell r="C966" t="str">
            <v>5020 LABOUR - OVERTIME</v>
          </cell>
          <cell r="D966">
            <v>0</v>
          </cell>
          <cell r="E966">
            <v>697088.81</v>
          </cell>
          <cell r="F966">
            <v>132575.75</v>
          </cell>
          <cell r="G966">
            <v>564513.06000000006</v>
          </cell>
          <cell r="H966">
            <v>564513.06000000006</v>
          </cell>
        </row>
        <row r="967">
          <cell r="B967" t="str">
            <v>660-6040-10</v>
          </cell>
          <cell r="C967" t="str">
            <v>5020 LABOUR - STUDENT LABOUR</v>
          </cell>
          <cell r="D967">
            <v>0</v>
          </cell>
          <cell r="E967">
            <v>66999.490000000005</v>
          </cell>
          <cell r="F967">
            <v>10946.61</v>
          </cell>
          <cell r="G967">
            <v>56052.88</v>
          </cell>
          <cell r="H967">
            <v>56052.88</v>
          </cell>
        </row>
        <row r="968">
          <cell r="B968" t="str">
            <v>660-6050-10</v>
          </cell>
          <cell r="C968" t="str">
            <v>5020 Distribution - Subcontract</v>
          </cell>
          <cell r="D968">
            <v>0</v>
          </cell>
          <cell r="E968">
            <v>608521.82999999996</v>
          </cell>
          <cell r="F968">
            <v>197676.63</v>
          </cell>
          <cell r="G968">
            <v>410845.2</v>
          </cell>
          <cell r="H968">
            <v>410845.2</v>
          </cell>
        </row>
        <row r="969">
          <cell r="B969" t="str">
            <v>660-6070-10</v>
          </cell>
          <cell r="C969" t="str">
            <v>5020 LABOUR - VACATION</v>
          </cell>
          <cell r="D969">
            <v>0</v>
          </cell>
          <cell r="E969">
            <v>211821.4</v>
          </cell>
          <cell r="F969">
            <v>47221.56</v>
          </cell>
          <cell r="G969">
            <v>164599.84</v>
          </cell>
          <cell r="H969">
            <v>164599.84</v>
          </cell>
        </row>
        <row r="970">
          <cell r="B970" t="str">
            <v>660-6120-10</v>
          </cell>
          <cell r="C970" t="str">
            <v>5020 Labour - Sick Leave</v>
          </cell>
          <cell r="D970">
            <v>0</v>
          </cell>
          <cell r="E970">
            <v>83124.75</v>
          </cell>
          <cell r="F970">
            <v>9035.09</v>
          </cell>
          <cell r="G970">
            <v>74089.66</v>
          </cell>
          <cell r="H970">
            <v>74089.66</v>
          </cell>
        </row>
        <row r="971">
          <cell r="B971" t="str">
            <v>660-6122-10</v>
          </cell>
          <cell r="C971" t="str">
            <v>5020 Labour - Family Leave</v>
          </cell>
          <cell r="D971">
            <v>0</v>
          </cell>
          <cell r="E971">
            <v>18973.400000000001</v>
          </cell>
          <cell r="F971">
            <v>3264.72</v>
          </cell>
          <cell r="G971">
            <v>15708.68</v>
          </cell>
          <cell r="H971">
            <v>15708.68</v>
          </cell>
        </row>
        <row r="972">
          <cell r="B972" t="str">
            <v>660-6130-10</v>
          </cell>
          <cell r="C972" t="str">
            <v>5020 LABOUR - STAND - BY</v>
          </cell>
          <cell r="D972">
            <v>0</v>
          </cell>
          <cell r="E972">
            <v>47273.39</v>
          </cell>
          <cell r="F972">
            <v>8122.23</v>
          </cell>
          <cell r="G972">
            <v>39151.160000000003</v>
          </cell>
          <cell r="H972">
            <v>39151.160000000003</v>
          </cell>
        </row>
        <row r="973">
          <cell r="B973" t="str">
            <v>660-6170-10</v>
          </cell>
          <cell r="C973" t="str">
            <v>5020 Benefits - Pension</v>
          </cell>
          <cell r="D973">
            <v>0</v>
          </cell>
          <cell r="E973">
            <v>275011.61</v>
          </cell>
          <cell r="F973">
            <v>46297.72</v>
          </cell>
          <cell r="G973">
            <v>228713.89</v>
          </cell>
          <cell r="H973">
            <v>228713.89</v>
          </cell>
        </row>
        <row r="974">
          <cell r="B974" t="str">
            <v>660-6180-10</v>
          </cell>
          <cell r="C974" t="str">
            <v>5020 Benefits - EHT</v>
          </cell>
          <cell r="D974">
            <v>0</v>
          </cell>
          <cell r="E974">
            <v>62364.22</v>
          </cell>
          <cell r="F974">
            <v>10126.61</v>
          </cell>
          <cell r="G974">
            <v>52237.61</v>
          </cell>
          <cell r="H974">
            <v>52237.61</v>
          </cell>
        </row>
        <row r="975">
          <cell r="B975" t="str">
            <v>660-6190-10</v>
          </cell>
          <cell r="C975" t="str">
            <v>5020 Benefits - WCB</v>
          </cell>
          <cell r="D975">
            <v>0</v>
          </cell>
          <cell r="E975">
            <v>31092.720000000001</v>
          </cell>
          <cell r="F975">
            <v>5556.79</v>
          </cell>
          <cell r="G975">
            <v>25535.93</v>
          </cell>
          <cell r="H975">
            <v>25535.93</v>
          </cell>
        </row>
        <row r="976">
          <cell r="B976" t="str">
            <v>660-6200-10</v>
          </cell>
          <cell r="C976" t="str">
            <v>5020 Benefits - CPP</v>
          </cell>
          <cell r="D976">
            <v>0</v>
          </cell>
          <cell r="E976">
            <v>94815.54</v>
          </cell>
          <cell r="F976">
            <v>19116.79</v>
          </cell>
          <cell r="G976">
            <v>75698.75</v>
          </cell>
          <cell r="H976">
            <v>75698.75</v>
          </cell>
        </row>
        <row r="977">
          <cell r="B977" t="str">
            <v>660-6210-10</v>
          </cell>
          <cell r="C977" t="str">
            <v>5020 Benefits - UIC</v>
          </cell>
          <cell r="D977">
            <v>0</v>
          </cell>
          <cell r="E977">
            <v>38163.919999999998</v>
          </cell>
          <cell r="F977">
            <v>7767.91</v>
          </cell>
          <cell r="G977">
            <v>30396.01</v>
          </cell>
          <cell r="H977">
            <v>30396.01</v>
          </cell>
        </row>
        <row r="978">
          <cell r="B978" t="str">
            <v>660-6220-10</v>
          </cell>
          <cell r="C978" t="str">
            <v>5020 Benefits - Medical</v>
          </cell>
          <cell r="D978">
            <v>0</v>
          </cell>
          <cell r="E978">
            <v>93944</v>
          </cell>
          <cell r="F978">
            <v>0</v>
          </cell>
          <cell r="G978">
            <v>93944</v>
          </cell>
          <cell r="H978">
            <v>93944</v>
          </cell>
        </row>
        <row r="979">
          <cell r="B979" t="str">
            <v>660-6225-10</v>
          </cell>
          <cell r="C979" t="str">
            <v>5020 Benefits - Meal Allowance</v>
          </cell>
          <cell r="D979">
            <v>0</v>
          </cell>
          <cell r="E979">
            <v>484.5</v>
          </cell>
          <cell r="F979">
            <v>0</v>
          </cell>
          <cell r="G979">
            <v>484.5</v>
          </cell>
          <cell r="H979">
            <v>484.5</v>
          </cell>
        </row>
        <row r="980">
          <cell r="B980" t="str">
            <v>660-6230-10</v>
          </cell>
          <cell r="C980" t="str">
            <v>5020 BENEFITS - OTHER</v>
          </cell>
          <cell r="D980">
            <v>0</v>
          </cell>
          <cell r="E980">
            <v>999.33</v>
          </cell>
          <cell r="F980">
            <v>0</v>
          </cell>
          <cell r="G980">
            <v>999.33</v>
          </cell>
          <cell r="H980">
            <v>999.33</v>
          </cell>
        </row>
        <row r="981">
          <cell r="B981" t="str">
            <v>660-6240-10</v>
          </cell>
          <cell r="C981" t="str">
            <v>5025 MATERIALS - INVENTORIED</v>
          </cell>
          <cell r="D981">
            <v>0</v>
          </cell>
          <cell r="E981">
            <v>2600.7199999999998</v>
          </cell>
          <cell r="F981">
            <v>0</v>
          </cell>
          <cell r="G981">
            <v>2600.7199999999998</v>
          </cell>
          <cell r="H981">
            <v>2600.7199999999998</v>
          </cell>
        </row>
        <row r="982">
          <cell r="B982" t="str">
            <v>660-6250-10</v>
          </cell>
          <cell r="C982" t="str">
            <v>5025 MATERIALS - CONSUMABLES</v>
          </cell>
          <cell r="D982">
            <v>0</v>
          </cell>
          <cell r="E982">
            <v>48872.85</v>
          </cell>
          <cell r="F982">
            <v>955.16</v>
          </cell>
          <cell r="G982">
            <v>47917.69</v>
          </cell>
          <cell r="H982">
            <v>47917.69</v>
          </cell>
        </row>
        <row r="983">
          <cell r="B983" t="str">
            <v>660-6260-10</v>
          </cell>
          <cell r="C983" t="str">
            <v>5025 MATERIALS - TOOLS LESS THAN $500</v>
          </cell>
          <cell r="D983">
            <v>0</v>
          </cell>
          <cell r="E983">
            <v>42510.239999999998</v>
          </cell>
          <cell r="F983">
            <v>60.94</v>
          </cell>
          <cell r="G983">
            <v>42449.3</v>
          </cell>
          <cell r="H983">
            <v>42449.3</v>
          </cell>
        </row>
        <row r="984">
          <cell r="B984" t="str">
            <v>660-6310-10</v>
          </cell>
          <cell r="C984" t="str">
            <v>5025 SUPPLIES - OFFICE</v>
          </cell>
          <cell r="D984">
            <v>0</v>
          </cell>
          <cell r="E984">
            <v>3155.45</v>
          </cell>
          <cell r="F984">
            <v>110.8</v>
          </cell>
          <cell r="G984">
            <v>3044.65</v>
          </cell>
          <cell r="H984">
            <v>3044.65</v>
          </cell>
        </row>
        <row r="985">
          <cell r="B985" t="str">
            <v>660-6320-10</v>
          </cell>
          <cell r="C985" t="str">
            <v>5025 SUPPLIES - COMPUTER</v>
          </cell>
          <cell r="D985">
            <v>0</v>
          </cell>
          <cell r="E985">
            <v>341.77</v>
          </cell>
          <cell r="F985">
            <v>0</v>
          </cell>
          <cell r="G985">
            <v>341.77</v>
          </cell>
          <cell r="H985">
            <v>341.77</v>
          </cell>
        </row>
        <row r="986">
          <cell r="B986" t="str">
            <v>660-6330-10</v>
          </cell>
          <cell r="C986" t="str">
            <v>5025 SUPPLIES - SAFETY</v>
          </cell>
          <cell r="D986">
            <v>0</v>
          </cell>
          <cell r="E986">
            <v>74623.75</v>
          </cell>
          <cell r="F986">
            <v>0</v>
          </cell>
          <cell r="G986">
            <v>74623.75</v>
          </cell>
          <cell r="H986">
            <v>74623.75</v>
          </cell>
        </row>
        <row r="987">
          <cell r="B987" t="str">
            <v>660-6340-10</v>
          </cell>
          <cell r="C987" t="str">
            <v>5025 SUPPLIES - STATIONARY</v>
          </cell>
          <cell r="D987">
            <v>0</v>
          </cell>
          <cell r="E987">
            <v>2960</v>
          </cell>
          <cell r="F987">
            <v>0</v>
          </cell>
          <cell r="G987">
            <v>2960</v>
          </cell>
          <cell r="H987">
            <v>2960</v>
          </cell>
        </row>
        <row r="988">
          <cell r="B988" t="str">
            <v>660-6342-10</v>
          </cell>
          <cell r="C988" t="str">
            <v>5025 Licenses / Permits</v>
          </cell>
          <cell r="D988">
            <v>0</v>
          </cell>
          <cell r="E988">
            <v>581.16</v>
          </cell>
          <cell r="F988">
            <v>0</v>
          </cell>
          <cell r="G988">
            <v>581.16</v>
          </cell>
          <cell r="H988">
            <v>581.16</v>
          </cell>
        </row>
        <row r="989">
          <cell r="B989" t="str">
            <v>660-6440-10</v>
          </cell>
          <cell r="C989" t="str">
            <v>5025 RENT - VEHICLES &amp; MOBILE EQUIPMENT</v>
          </cell>
          <cell r="D989">
            <v>0</v>
          </cell>
          <cell r="E989">
            <v>2303</v>
          </cell>
          <cell r="F989">
            <v>0</v>
          </cell>
          <cell r="G989">
            <v>2303</v>
          </cell>
          <cell r="H989">
            <v>2303</v>
          </cell>
        </row>
        <row r="990">
          <cell r="B990" t="str">
            <v>660-6450-10</v>
          </cell>
          <cell r="C990" t="str">
            <v>5025 R &amp; M - NON - OPUC EQUIPMENT / PROPERTY</v>
          </cell>
          <cell r="D990">
            <v>0</v>
          </cell>
          <cell r="E990">
            <v>37458.120000000003</v>
          </cell>
          <cell r="F990">
            <v>0</v>
          </cell>
          <cell r="G990">
            <v>37458.120000000003</v>
          </cell>
          <cell r="H990">
            <v>37458.120000000003</v>
          </cell>
        </row>
        <row r="991">
          <cell r="B991" t="str">
            <v>660-6460-10</v>
          </cell>
          <cell r="C991" t="str">
            <v>5025 R &amp; M - OPUC EQUIPMENT / FACILITY</v>
          </cell>
          <cell r="D991">
            <v>0</v>
          </cell>
          <cell r="E991">
            <v>30864.53</v>
          </cell>
          <cell r="F991">
            <v>0</v>
          </cell>
          <cell r="G991">
            <v>30864.53</v>
          </cell>
          <cell r="H991">
            <v>30864.53</v>
          </cell>
        </row>
        <row r="992">
          <cell r="B992" t="str">
            <v>660-6500-10</v>
          </cell>
          <cell r="C992" t="str">
            <v>5025 EMPLOYEE - MEMBERSHIPS</v>
          </cell>
          <cell r="D992">
            <v>0</v>
          </cell>
          <cell r="E992">
            <v>1052.3699999999999</v>
          </cell>
          <cell r="F992">
            <v>0</v>
          </cell>
          <cell r="G992">
            <v>1052.3699999999999</v>
          </cell>
          <cell r="H992">
            <v>1052.3699999999999</v>
          </cell>
        </row>
        <row r="993">
          <cell r="B993" t="str">
            <v>660-6540-10</v>
          </cell>
          <cell r="C993" t="str">
            <v>5025 EMPLOYEE TRAINING - COURSE FEES</v>
          </cell>
          <cell r="D993">
            <v>0</v>
          </cell>
          <cell r="E993">
            <v>7385.79</v>
          </cell>
          <cell r="F993">
            <v>0</v>
          </cell>
          <cell r="G993">
            <v>7385.79</v>
          </cell>
          <cell r="H993">
            <v>7385.79</v>
          </cell>
        </row>
        <row r="994">
          <cell r="B994" t="str">
            <v>660-6560-10</v>
          </cell>
          <cell r="C994" t="str">
            <v>5025 EMPLOYEE TRAINING - ACCOMMODATION &amp; MEALS</v>
          </cell>
          <cell r="D994">
            <v>0</v>
          </cell>
          <cell r="E994">
            <v>1165.1199999999999</v>
          </cell>
          <cell r="F994">
            <v>0</v>
          </cell>
          <cell r="G994">
            <v>1165.1199999999999</v>
          </cell>
          <cell r="H994">
            <v>1165.1199999999999</v>
          </cell>
        </row>
        <row r="995">
          <cell r="B995" t="str">
            <v>660-6590-10</v>
          </cell>
          <cell r="C995" t="str">
            <v>5025 TRAVEL - ACCOMMODATION</v>
          </cell>
          <cell r="D995">
            <v>0</v>
          </cell>
          <cell r="E995">
            <v>5307.05</v>
          </cell>
          <cell r="F995">
            <v>0</v>
          </cell>
          <cell r="G995">
            <v>5307.05</v>
          </cell>
          <cell r="H995">
            <v>5307.05</v>
          </cell>
        </row>
        <row r="996">
          <cell r="B996" t="str">
            <v>660-6600-10</v>
          </cell>
          <cell r="C996" t="str">
            <v>5025 TRAVEL - CAR ALLOWANCE &amp; MILEAGE</v>
          </cell>
          <cell r="D996">
            <v>0</v>
          </cell>
          <cell r="E996">
            <v>1424.33</v>
          </cell>
          <cell r="F996">
            <v>0</v>
          </cell>
          <cell r="G996">
            <v>1424.33</v>
          </cell>
          <cell r="H996">
            <v>1424.33</v>
          </cell>
        </row>
        <row r="997">
          <cell r="B997" t="str">
            <v>660-6610-10</v>
          </cell>
          <cell r="C997" t="str">
            <v>5025 TRAVEL - CONFERENCE FEES</v>
          </cell>
          <cell r="D997">
            <v>0</v>
          </cell>
          <cell r="E997">
            <v>999</v>
          </cell>
          <cell r="F997">
            <v>0</v>
          </cell>
          <cell r="G997">
            <v>999</v>
          </cell>
          <cell r="H997">
            <v>999</v>
          </cell>
        </row>
        <row r="998">
          <cell r="B998" t="str">
            <v>660-6620-10</v>
          </cell>
          <cell r="C998" t="str">
            <v>5025 TRAVEL - MEALS</v>
          </cell>
          <cell r="D998">
            <v>0</v>
          </cell>
          <cell r="E998">
            <v>2725.72</v>
          </cell>
          <cell r="F998">
            <v>0</v>
          </cell>
          <cell r="G998">
            <v>2725.72</v>
          </cell>
          <cell r="H998">
            <v>2725.72</v>
          </cell>
        </row>
        <row r="999">
          <cell r="B999" t="str">
            <v>660-6650-10</v>
          </cell>
          <cell r="C999" t="str">
            <v>5025 COMMUNICATIONS - COURIER \ SECURITY PICKUP</v>
          </cell>
          <cell r="D999">
            <v>0</v>
          </cell>
          <cell r="E999">
            <v>2241.91</v>
          </cell>
          <cell r="F999">
            <v>0</v>
          </cell>
          <cell r="G999">
            <v>2241.91</v>
          </cell>
          <cell r="H999">
            <v>2241.91</v>
          </cell>
        </row>
        <row r="1000">
          <cell r="B1000" t="str">
            <v>660-6660-10</v>
          </cell>
          <cell r="C1000" t="str">
            <v>5025 COMMUNICATIONS - OTHER</v>
          </cell>
          <cell r="D1000">
            <v>0</v>
          </cell>
          <cell r="E1000">
            <v>1869.94</v>
          </cell>
          <cell r="F1000">
            <v>0</v>
          </cell>
          <cell r="G1000">
            <v>1869.94</v>
          </cell>
          <cell r="H1000">
            <v>1869.94</v>
          </cell>
        </row>
        <row r="1001">
          <cell r="B1001" t="str">
            <v>660-6690-10</v>
          </cell>
          <cell r="C1001" t="str">
            <v>5025 COMMUNICATIONS - PRINTING &amp; COPYING</v>
          </cell>
          <cell r="D1001">
            <v>0</v>
          </cell>
          <cell r="E1001">
            <v>115</v>
          </cell>
          <cell r="F1001">
            <v>0</v>
          </cell>
          <cell r="G1001">
            <v>115</v>
          </cell>
          <cell r="H1001">
            <v>115</v>
          </cell>
        </row>
        <row r="1002">
          <cell r="B1002" t="str">
            <v>660-6700-10</v>
          </cell>
          <cell r="C1002" t="str">
            <v>5025 COMMUNICATIONS - TELEPHONE, FAX &amp; PAGERS</v>
          </cell>
          <cell r="D1002">
            <v>0</v>
          </cell>
          <cell r="E1002">
            <v>16730.240000000002</v>
          </cell>
          <cell r="F1002">
            <v>975.61</v>
          </cell>
          <cell r="G1002">
            <v>15754.63</v>
          </cell>
          <cell r="H1002">
            <v>15754.63</v>
          </cell>
        </row>
        <row r="1003">
          <cell r="B1003" t="str">
            <v>660-6900-10</v>
          </cell>
          <cell r="C1003" t="str">
            <v>5020 Allocated Maintenance Job Payroll/OH Offset</v>
          </cell>
          <cell r="D1003">
            <v>0</v>
          </cell>
          <cell r="E1003">
            <v>920016.65</v>
          </cell>
          <cell r="F1003">
            <v>4023.94</v>
          </cell>
          <cell r="G1003">
            <v>915992.71</v>
          </cell>
          <cell r="H1003">
            <v>915992.71</v>
          </cell>
        </row>
        <row r="1004">
          <cell r="B1004" t="str">
            <v>660-6901-10</v>
          </cell>
          <cell r="C1004" t="str">
            <v>5020 Allocated Payroll Maint Job Recovery</v>
          </cell>
          <cell r="D1004">
            <v>0</v>
          </cell>
          <cell r="E1004">
            <v>7154887.5300000003</v>
          </cell>
          <cell r="F1004">
            <v>8503997.0899999999</v>
          </cell>
          <cell r="G1004">
            <v>-1349109.56</v>
          </cell>
          <cell r="H1004">
            <v>-1349109.56</v>
          </cell>
        </row>
        <row r="1005">
          <cell r="B1005" t="str">
            <v>660-6902-10</v>
          </cell>
          <cell r="C1005" t="str">
            <v>5020 Allocated Maintenance Job Overhead Recovery</v>
          </cell>
          <cell r="D1005">
            <v>0</v>
          </cell>
          <cell r="E1005">
            <v>2750582.09</v>
          </cell>
          <cell r="F1005">
            <v>3391456.11</v>
          </cell>
          <cell r="G1005">
            <v>-640874.02</v>
          </cell>
          <cell r="H1005">
            <v>-640874.02</v>
          </cell>
        </row>
        <row r="1006">
          <cell r="B1006" t="str">
            <v>660-6903-10</v>
          </cell>
          <cell r="C1006" t="str">
            <v>5020 Allocated WIP Job Payroll Recovery</v>
          </cell>
          <cell r="D1006">
            <v>0</v>
          </cell>
          <cell r="E1006">
            <v>6301153</v>
          </cell>
          <cell r="F1006">
            <v>7512565.4100000001</v>
          </cell>
          <cell r="G1006">
            <v>-1211412.4099999999</v>
          </cell>
          <cell r="H1006">
            <v>-1211412.4099999999</v>
          </cell>
        </row>
        <row r="1007">
          <cell r="B1007" t="str">
            <v>660-6904-10</v>
          </cell>
          <cell r="C1007" t="str">
            <v>5020 Allocated WIP Job Overhead Recovery</v>
          </cell>
          <cell r="D1007">
            <v>0</v>
          </cell>
          <cell r="E1007">
            <v>2826635.04</v>
          </cell>
          <cell r="F1007">
            <v>3395745.86</v>
          </cell>
          <cell r="G1007">
            <v>-569110.81999999995</v>
          </cell>
          <cell r="H1007">
            <v>-569110.81999999995</v>
          </cell>
        </row>
        <row r="1008">
          <cell r="B1008" t="str">
            <v>675-6050-10</v>
          </cell>
          <cell r="C1008" t="str">
            <v>5114 Subcontract</v>
          </cell>
          <cell r="D1008">
            <v>0</v>
          </cell>
          <cell r="E1008">
            <v>9252.2800000000007</v>
          </cell>
          <cell r="F1008">
            <v>0</v>
          </cell>
          <cell r="G1008">
            <v>9252.2800000000007</v>
          </cell>
          <cell r="H1008">
            <v>9252.2800000000007</v>
          </cell>
        </row>
        <row r="1009">
          <cell r="B1009" t="str">
            <v>675-6225-10</v>
          </cell>
          <cell r="C1009" t="str">
            <v>5114 Benefits - Meals</v>
          </cell>
          <cell r="D1009">
            <v>0</v>
          </cell>
          <cell r="E1009">
            <v>945.29</v>
          </cell>
          <cell r="F1009">
            <v>0</v>
          </cell>
          <cell r="G1009">
            <v>945.29</v>
          </cell>
          <cell r="H1009">
            <v>945.29</v>
          </cell>
        </row>
        <row r="1010">
          <cell r="B1010" t="str">
            <v>675-6240-10</v>
          </cell>
          <cell r="C1010" t="str">
            <v>5114 Materials - Inventoried</v>
          </cell>
          <cell r="D1010">
            <v>0</v>
          </cell>
          <cell r="E1010">
            <v>2351.19</v>
          </cell>
          <cell r="F1010">
            <v>40</v>
          </cell>
          <cell r="G1010">
            <v>2311.19</v>
          </cell>
          <cell r="H1010">
            <v>2311.19</v>
          </cell>
        </row>
        <row r="1011">
          <cell r="B1011" t="str">
            <v>675-6250-10</v>
          </cell>
          <cell r="C1011" t="str">
            <v>5114 Materials-Consumables</v>
          </cell>
          <cell r="D1011">
            <v>0</v>
          </cell>
          <cell r="E1011">
            <v>7419.46</v>
          </cell>
          <cell r="F1011">
            <v>0</v>
          </cell>
          <cell r="G1011">
            <v>7419.46</v>
          </cell>
          <cell r="H1011">
            <v>7419.46</v>
          </cell>
        </row>
        <row r="1012">
          <cell r="B1012" t="str">
            <v>675-6460-10</v>
          </cell>
          <cell r="C1012" t="str">
            <v>5114 R&amp;M - OPUC Equip</v>
          </cell>
          <cell r="D1012">
            <v>0</v>
          </cell>
          <cell r="E1012">
            <v>70</v>
          </cell>
          <cell r="F1012">
            <v>0</v>
          </cell>
          <cell r="G1012">
            <v>70</v>
          </cell>
          <cell r="H1012">
            <v>70</v>
          </cell>
        </row>
        <row r="1013">
          <cell r="B1013" t="str">
            <v>675-6900-10</v>
          </cell>
          <cell r="C1013" t="str">
            <v>5114 Allocated Mtce Job Payroll/OH</v>
          </cell>
          <cell r="D1013">
            <v>0</v>
          </cell>
          <cell r="E1013">
            <v>177923.5</v>
          </cell>
          <cell r="F1013">
            <v>0</v>
          </cell>
          <cell r="G1013">
            <v>177923.5</v>
          </cell>
          <cell r="H1013">
            <v>177923.5</v>
          </cell>
        </row>
        <row r="1014">
          <cell r="B1014" t="str">
            <v>690-6600-10</v>
          </cell>
          <cell r="C1014" t="str">
            <v>5025 TRAVEL - CAR ALLOWANCE &amp; MILEAGE</v>
          </cell>
          <cell r="D1014">
            <v>0</v>
          </cell>
          <cell r="E1014">
            <v>476.89</v>
          </cell>
          <cell r="F1014">
            <v>476.89</v>
          </cell>
          <cell r="G1014">
            <v>0</v>
          </cell>
          <cell r="H1014">
            <v>0</v>
          </cell>
        </row>
        <row r="1015">
          <cell r="B1015" t="str">
            <v>690-6650-10</v>
          </cell>
          <cell r="C1015" t="str">
            <v>5025 COMMUNICATIONS - COURIER \ SECURITY PICKUP</v>
          </cell>
          <cell r="D1015">
            <v>0</v>
          </cell>
          <cell r="E1015">
            <v>4.01</v>
          </cell>
          <cell r="F1015">
            <v>4.01</v>
          </cell>
          <cell r="G1015">
            <v>0</v>
          </cell>
          <cell r="H1015">
            <v>0</v>
          </cell>
        </row>
        <row r="1016">
          <cell r="B1016" t="str">
            <v>705-6030-10</v>
          </cell>
          <cell r="C1016" t="str">
            <v>5120 Labour - Overtime</v>
          </cell>
          <cell r="D1016">
            <v>0</v>
          </cell>
          <cell r="E1016">
            <v>979.65</v>
          </cell>
          <cell r="F1016">
            <v>0</v>
          </cell>
          <cell r="G1016">
            <v>979.65</v>
          </cell>
          <cell r="H1016">
            <v>979.65</v>
          </cell>
        </row>
        <row r="1017">
          <cell r="B1017" t="str">
            <v>705-6050-10</v>
          </cell>
          <cell r="C1017" t="str">
            <v>5120 Subcontract</v>
          </cell>
          <cell r="D1017">
            <v>0</v>
          </cell>
          <cell r="E1017">
            <v>171574.98</v>
          </cell>
          <cell r="F1017">
            <v>30000</v>
          </cell>
          <cell r="G1017">
            <v>141574.98000000001</v>
          </cell>
          <cell r="H1017">
            <v>141574.98000000001</v>
          </cell>
        </row>
        <row r="1018">
          <cell r="B1018" t="str">
            <v>705-6225-10</v>
          </cell>
          <cell r="C1018" t="str">
            <v>5120 Benefits - Meal Allowance</v>
          </cell>
          <cell r="D1018">
            <v>0</v>
          </cell>
          <cell r="E1018">
            <v>2851.89</v>
          </cell>
          <cell r="F1018">
            <v>0</v>
          </cell>
          <cell r="G1018">
            <v>2851.89</v>
          </cell>
          <cell r="H1018">
            <v>2851.89</v>
          </cell>
        </row>
        <row r="1019">
          <cell r="B1019" t="str">
            <v>705-6240-10</v>
          </cell>
          <cell r="C1019" t="str">
            <v>5120 Materials - Inventoried</v>
          </cell>
          <cell r="D1019">
            <v>0</v>
          </cell>
          <cell r="E1019">
            <v>43129.25</v>
          </cell>
          <cell r="F1019">
            <v>0</v>
          </cell>
          <cell r="G1019">
            <v>43129.25</v>
          </cell>
          <cell r="H1019">
            <v>43129.25</v>
          </cell>
        </row>
        <row r="1020">
          <cell r="B1020" t="str">
            <v>705-6250-10</v>
          </cell>
          <cell r="C1020" t="str">
            <v>5120 Materials - Consumables</v>
          </cell>
          <cell r="D1020">
            <v>0</v>
          </cell>
          <cell r="E1020">
            <v>64.7</v>
          </cell>
          <cell r="F1020">
            <v>0</v>
          </cell>
          <cell r="G1020">
            <v>64.7</v>
          </cell>
          <cell r="H1020">
            <v>64.7</v>
          </cell>
        </row>
        <row r="1021">
          <cell r="B1021" t="str">
            <v>705-6460-10</v>
          </cell>
          <cell r="C1021" t="str">
            <v>5120 R&amp;M - OPUC Equip</v>
          </cell>
          <cell r="D1021">
            <v>0</v>
          </cell>
          <cell r="E1021">
            <v>24904.63</v>
          </cell>
          <cell r="F1021">
            <v>0</v>
          </cell>
          <cell r="G1021">
            <v>24904.63</v>
          </cell>
          <cell r="H1021">
            <v>24904.63</v>
          </cell>
        </row>
        <row r="1022">
          <cell r="B1022" t="str">
            <v>705-6900-10</v>
          </cell>
          <cell r="C1022" t="str">
            <v>5120 Allocated Mtce Job Payroll/OH</v>
          </cell>
          <cell r="D1022">
            <v>0</v>
          </cell>
          <cell r="E1022">
            <v>158908.42000000001</v>
          </cell>
          <cell r="F1022">
            <v>98.04</v>
          </cell>
          <cell r="G1022">
            <v>158810.38</v>
          </cell>
          <cell r="H1022">
            <v>158810.38</v>
          </cell>
        </row>
        <row r="1023">
          <cell r="B1023" t="str">
            <v>705-6910-10</v>
          </cell>
          <cell r="C1023" t="str">
            <v>5120 Allocated Mtce Payroll/OH</v>
          </cell>
          <cell r="D1023">
            <v>0</v>
          </cell>
          <cell r="E1023">
            <v>66202.78</v>
          </cell>
          <cell r="F1023">
            <v>0</v>
          </cell>
          <cell r="G1023">
            <v>66202.78</v>
          </cell>
          <cell r="H1023">
            <v>66202.78</v>
          </cell>
        </row>
        <row r="1024">
          <cell r="B1024" t="str">
            <v>710-6050-10</v>
          </cell>
          <cell r="C1024" t="str">
            <v>5040 LABOUR - SUBCONTRACT</v>
          </cell>
          <cell r="D1024">
            <v>0</v>
          </cell>
          <cell r="E1024">
            <v>27686.78</v>
          </cell>
          <cell r="F1024">
            <v>15000</v>
          </cell>
          <cell r="G1024">
            <v>12686.78</v>
          </cell>
          <cell r="H1024">
            <v>12686.78</v>
          </cell>
        </row>
        <row r="1025">
          <cell r="B1025" t="str">
            <v>710-6225-10</v>
          </cell>
          <cell r="C1025" t="str">
            <v>5040 BENEFITS - MEAL ALLOWANCE</v>
          </cell>
          <cell r="D1025">
            <v>0</v>
          </cell>
          <cell r="E1025">
            <v>160.22</v>
          </cell>
          <cell r="F1025">
            <v>0</v>
          </cell>
          <cell r="G1025">
            <v>160.22</v>
          </cell>
          <cell r="H1025">
            <v>160.22</v>
          </cell>
        </row>
        <row r="1026">
          <cell r="B1026" t="str">
            <v>710-6240-10</v>
          </cell>
          <cell r="C1026" t="str">
            <v>5045 MATERIALS - INVENTORIED</v>
          </cell>
          <cell r="D1026">
            <v>0</v>
          </cell>
          <cell r="E1026">
            <v>4972.93</v>
          </cell>
          <cell r="F1026">
            <v>1790.89</v>
          </cell>
          <cell r="G1026">
            <v>3182.04</v>
          </cell>
          <cell r="H1026">
            <v>3182.04</v>
          </cell>
        </row>
        <row r="1027">
          <cell r="B1027" t="str">
            <v>710-6900-10</v>
          </cell>
          <cell r="C1027" t="str">
            <v>5040 Allocated Maint Job Payroll/Overhead Offset</v>
          </cell>
          <cell r="D1027">
            <v>0</v>
          </cell>
          <cell r="E1027">
            <v>16618.009999999998</v>
          </cell>
          <cell r="F1027">
            <v>0</v>
          </cell>
          <cell r="G1027">
            <v>16618.009999999998</v>
          </cell>
          <cell r="H1027">
            <v>16618.009999999998</v>
          </cell>
        </row>
        <row r="1028">
          <cell r="B1028" t="str">
            <v>715-6050-10</v>
          </cell>
          <cell r="C1028" t="str">
            <v>5145 Subcontract</v>
          </cell>
          <cell r="D1028">
            <v>0</v>
          </cell>
          <cell r="E1028">
            <v>71615.55</v>
          </cell>
          <cell r="F1028">
            <v>255</v>
          </cell>
          <cell r="G1028">
            <v>71360.55</v>
          </cell>
          <cell r="H1028">
            <v>71360.55</v>
          </cell>
        </row>
        <row r="1029">
          <cell r="B1029" t="str">
            <v>715-6225-10</v>
          </cell>
          <cell r="C1029" t="str">
            <v>5145 Benefits - Meals</v>
          </cell>
          <cell r="D1029">
            <v>0</v>
          </cell>
          <cell r="E1029">
            <v>1714.33</v>
          </cell>
          <cell r="F1029">
            <v>0</v>
          </cell>
          <cell r="G1029">
            <v>1714.33</v>
          </cell>
          <cell r="H1029">
            <v>1714.33</v>
          </cell>
        </row>
        <row r="1030">
          <cell r="B1030" t="str">
            <v>715-6240-10</v>
          </cell>
          <cell r="C1030" t="str">
            <v>5145 Materials Inventoried</v>
          </cell>
          <cell r="D1030">
            <v>0</v>
          </cell>
          <cell r="E1030">
            <v>14930.56</v>
          </cell>
          <cell r="F1030">
            <v>281.8</v>
          </cell>
          <cell r="G1030">
            <v>14648.76</v>
          </cell>
          <cell r="H1030">
            <v>14648.76</v>
          </cell>
        </row>
        <row r="1031">
          <cell r="B1031" t="str">
            <v>715-6250-10</v>
          </cell>
          <cell r="C1031" t="str">
            <v>5145 Materials Consumables</v>
          </cell>
          <cell r="D1031">
            <v>0</v>
          </cell>
          <cell r="E1031">
            <v>6139.09</v>
          </cell>
          <cell r="F1031">
            <v>0</v>
          </cell>
          <cell r="G1031">
            <v>6139.09</v>
          </cell>
          <cell r="H1031">
            <v>6139.09</v>
          </cell>
        </row>
        <row r="1032">
          <cell r="B1032" t="str">
            <v>715-6900-10</v>
          </cell>
          <cell r="C1032" t="str">
            <v>5145 Allocated Mtce Job Payroll/OH</v>
          </cell>
          <cell r="D1032">
            <v>0</v>
          </cell>
          <cell r="E1032">
            <v>141969.57999999999</v>
          </cell>
          <cell r="F1032">
            <v>728.35</v>
          </cell>
          <cell r="G1032">
            <v>141241.23000000001</v>
          </cell>
          <cell r="H1032">
            <v>141241.23000000001</v>
          </cell>
        </row>
        <row r="1033">
          <cell r="B1033" t="str">
            <v>715-6910-10</v>
          </cell>
          <cell r="C1033" t="str">
            <v>5155Allocated Mtce Job Payroll/OH</v>
          </cell>
          <cell r="D1033">
            <v>0</v>
          </cell>
          <cell r="E1033">
            <v>46791.61</v>
          </cell>
          <cell r="F1033">
            <v>0</v>
          </cell>
          <cell r="G1033">
            <v>46791.61</v>
          </cell>
          <cell r="H1033">
            <v>46791.61</v>
          </cell>
        </row>
        <row r="1034">
          <cell r="B1034" t="str">
            <v>740-4801-10</v>
          </cell>
          <cell r="C1034" t="str">
            <v>4325 Billed Jobs Interco Recovery (Fibre)</v>
          </cell>
          <cell r="D1034">
            <v>0</v>
          </cell>
          <cell r="E1034">
            <v>8195.24</v>
          </cell>
          <cell r="F1034">
            <v>29049.55</v>
          </cell>
          <cell r="G1034">
            <v>-20854.310000000001</v>
          </cell>
          <cell r="H1034">
            <v>-20854.310000000001</v>
          </cell>
        </row>
        <row r="1035">
          <cell r="B1035" t="str">
            <v>740-6020-10</v>
          </cell>
          <cell r="C1035" t="str">
            <v>5310 LABOUR - HOURLY</v>
          </cell>
          <cell r="D1035">
            <v>0</v>
          </cell>
          <cell r="E1035">
            <v>159684.75</v>
          </cell>
          <cell r="F1035">
            <v>25853.84</v>
          </cell>
          <cell r="G1035">
            <v>133830.91</v>
          </cell>
          <cell r="H1035">
            <v>133830.91</v>
          </cell>
        </row>
        <row r="1036">
          <cell r="B1036" t="str">
            <v>740-6030-10</v>
          </cell>
          <cell r="C1036" t="str">
            <v>5310 LABOUR - OVERTIME</v>
          </cell>
          <cell r="D1036">
            <v>0</v>
          </cell>
          <cell r="E1036">
            <v>5007.17</v>
          </cell>
          <cell r="F1036">
            <v>1134.6400000000001</v>
          </cell>
          <cell r="G1036">
            <v>3872.53</v>
          </cell>
          <cell r="H1036">
            <v>3872.53</v>
          </cell>
        </row>
        <row r="1037">
          <cell r="B1037" t="str">
            <v>740-6040-10</v>
          </cell>
          <cell r="C1037" t="str">
            <v>5310 LABOUR - STUDENT LABOUR</v>
          </cell>
          <cell r="D1037">
            <v>0</v>
          </cell>
          <cell r="E1037">
            <v>7025.34</v>
          </cell>
          <cell r="F1037">
            <v>1161.67</v>
          </cell>
          <cell r="G1037">
            <v>5863.67</v>
          </cell>
          <cell r="H1037">
            <v>5863.67</v>
          </cell>
        </row>
        <row r="1038">
          <cell r="B1038" t="str">
            <v>740-6050-10</v>
          </cell>
          <cell r="C1038" t="str">
            <v>5310 Subcontract-Meter Reading</v>
          </cell>
          <cell r="D1038">
            <v>0</v>
          </cell>
          <cell r="E1038">
            <v>136617.79999999999</v>
          </cell>
          <cell r="F1038">
            <v>73820</v>
          </cell>
          <cell r="G1038">
            <v>62797.8</v>
          </cell>
          <cell r="H1038">
            <v>62797.8</v>
          </cell>
        </row>
        <row r="1039">
          <cell r="B1039" t="str">
            <v>740-6060-10</v>
          </cell>
          <cell r="C1039" t="str">
            <v>5310 LABOUR - TEMPORARY</v>
          </cell>
          <cell r="D1039">
            <v>0</v>
          </cell>
          <cell r="E1039">
            <v>39128.57</v>
          </cell>
          <cell r="F1039">
            <v>9502.36</v>
          </cell>
          <cell r="G1039">
            <v>29626.21</v>
          </cell>
          <cell r="H1039">
            <v>29626.21</v>
          </cell>
        </row>
        <row r="1040">
          <cell r="B1040" t="str">
            <v>740-6070-10</v>
          </cell>
          <cell r="C1040" t="str">
            <v>5310 LABOUR - VACATION</v>
          </cell>
          <cell r="D1040">
            <v>0</v>
          </cell>
          <cell r="E1040">
            <v>8038.8</v>
          </cell>
          <cell r="F1040">
            <v>2769.82</v>
          </cell>
          <cell r="G1040">
            <v>5268.98</v>
          </cell>
          <cell r="H1040">
            <v>5268.98</v>
          </cell>
        </row>
        <row r="1041">
          <cell r="B1041" t="str">
            <v>740-6120-10</v>
          </cell>
          <cell r="C1041" t="str">
            <v>5310 Labour - Sick Leave</v>
          </cell>
          <cell r="D1041">
            <v>0</v>
          </cell>
          <cell r="E1041">
            <v>5352.67</v>
          </cell>
          <cell r="F1041">
            <v>597.30999999999995</v>
          </cell>
          <cell r="G1041">
            <v>4755.3599999999997</v>
          </cell>
          <cell r="H1041">
            <v>4755.3599999999997</v>
          </cell>
        </row>
        <row r="1042">
          <cell r="B1042" t="str">
            <v>740-6122-10</v>
          </cell>
          <cell r="C1042" t="str">
            <v>5310 Labour - Family Leave</v>
          </cell>
          <cell r="D1042">
            <v>0</v>
          </cell>
          <cell r="E1042">
            <v>281.75</v>
          </cell>
          <cell r="F1042">
            <v>201.25</v>
          </cell>
          <cell r="G1042">
            <v>80.5</v>
          </cell>
          <cell r="H1042">
            <v>80.5</v>
          </cell>
        </row>
        <row r="1043">
          <cell r="B1043" t="str">
            <v>740-6170-10</v>
          </cell>
          <cell r="C1043" t="str">
            <v>5310 Benefits - Pension</v>
          </cell>
          <cell r="D1043">
            <v>0</v>
          </cell>
          <cell r="E1043">
            <v>18822.61</v>
          </cell>
          <cell r="F1043">
            <v>3198.34</v>
          </cell>
          <cell r="G1043">
            <v>15624.27</v>
          </cell>
          <cell r="H1043">
            <v>15624.27</v>
          </cell>
        </row>
        <row r="1044">
          <cell r="B1044" t="str">
            <v>740-6180-10</v>
          </cell>
          <cell r="C1044" t="str">
            <v>5310 Benefits - EHT</v>
          </cell>
          <cell r="D1044">
            <v>0</v>
          </cell>
          <cell r="E1044">
            <v>4389.21</v>
          </cell>
          <cell r="F1044">
            <v>745.74</v>
          </cell>
          <cell r="G1044">
            <v>3643.47</v>
          </cell>
          <cell r="H1044">
            <v>3643.47</v>
          </cell>
        </row>
        <row r="1045">
          <cell r="B1045" t="str">
            <v>740-6190-10</v>
          </cell>
          <cell r="C1045" t="str">
            <v>5310 Benefits - WCB</v>
          </cell>
          <cell r="D1045">
            <v>0</v>
          </cell>
          <cell r="E1045">
            <v>2453.4</v>
          </cell>
          <cell r="F1045">
            <v>416.86</v>
          </cell>
          <cell r="G1045">
            <v>2036.54</v>
          </cell>
          <cell r="H1045">
            <v>2036.54</v>
          </cell>
        </row>
        <row r="1046">
          <cell r="B1046" t="str">
            <v>740-6200-10</v>
          </cell>
          <cell r="C1046" t="str">
            <v>5310 Benefits - CPP</v>
          </cell>
          <cell r="D1046">
            <v>0</v>
          </cell>
          <cell r="E1046">
            <v>8836.2900000000009</v>
          </cell>
          <cell r="F1046">
            <v>1745.95</v>
          </cell>
          <cell r="G1046">
            <v>7090.34</v>
          </cell>
          <cell r="H1046">
            <v>7090.34</v>
          </cell>
        </row>
        <row r="1047">
          <cell r="B1047" t="str">
            <v>740-6210-10</v>
          </cell>
          <cell r="C1047" t="str">
            <v>5310 Benefits - UIC</v>
          </cell>
          <cell r="D1047">
            <v>0</v>
          </cell>
          <cell r="E1047">
            <v>3718.74</v>
          </cell>
          <cell r="F1047">
            <v>731.49</v>
          </cell>
          <cell r="G1047">
            <v>2987.25</v>
          </cell>
          <cell r="H1047">
            <v>2987.25</v>
          </cell>
        </row>
        <row r="1048">
          <cell r="B1048" t="str">
            <v>740-6220-10</v>
          </cell>
          <cell r="C1048" t="str">
            <v>5310 Benefits - Medical</v>
          </cell>
          <cell r="D1048">
            <v>0</v>
          </cell>
          <cell r="E1048">
            <v>3718</v>
          </cell>
          <cell r="F1048">
            <v>0</v>
          </cell>
          <cell r="G1048">
            <v>3718</v>
          </cell>
          <cell r="H1048">
            <v>3718</v>
          </cell>
        </row>
        <row r="1049">
          <cell r="B1049" t="str">
            <v>740-6240-10</v>
          </cell>
          <cell r="C1049" t="str">
            <v>5310 MATERIALS - INVENTORIED</v>
          </cell>
          <cell r="D1049">
            <v>0</v>
          </cell>
          <cell r="E1049">
            <v>34.4</v>
          </cell>
          <cell r="F1049">
            <v>0</v>
          </cell>
          <cell r="G1049">
            <v>34.4</v>
          </cell>
          <cell r="H1049">
            <v>34.4</v>
          </cell>
        </row>
        <row r="1050">
          <cell r="B1050" t="str">
            <v>740-6250-10</v>
          </cell>
          <cell r="C1050" t="str">
            <v>5310 MATERIALS - CONSUMABLES</v>
          </cell>
          <cell r="D1050">
            <v>0</v>
          </cell>
          <cell r="E1050">
            <v>639.58000000000004</v>
          </cell>
          <cell r="F1050">
            <v>0</v>
          </cell>
          <cell r="G1050">
            <v>639.58000000000004</v>
          </cell>
          <cell r="H1050">
            <v>639.58000000000004</v>
          </cell>
        </row>
        <row r="1051">
          <cell r="B1051" t="str">
            <v>740-6260-10</v>
          </cell>
          <cell r="C1051" t="str">
            <v>5310 MATERIALS - TOOLS LESS THAN $500</v>
          </cell>
          <cell r="D1051">
            <v>0</v>
          </cell>
          <cell r="E1051">
            <v>151.99</v>
          </cell>
          <cell r="F1051">
            <v>0</v>
          </cell>
          <cell r="G1051">
            <v>151.99</v>
          </cell>
          <cell r="H1051">
            <v>151.99</v>
          </cell>
        </row>
        <row r="1052">
          <cell r="B1052" t="str">
            <v>740-6270-10</v>
          </cell>
          <cell r="C1052" t="str">
            <v>5310 VEHICLE - FUEL &amp; OIL</v>
          </cell>
          <cell r="D1052">
            <v>0</v>
          </cell>
          <cell r="E1052">
            <v>17.7</v>
          </cell>
          <cell r="F1052">
            <v>0</v>
          </cell>
          <cell r="G1052">
            <v>17.7</v>
          </cell>
          <cell r="H1052">
            <v>17.7</v>
          </cell>
        </row>
        <row r="1053">
          <cell r="B1053" t="str">
            <v>740-6310-10</v>
          </cell>
          <cell r="C1053" t="str">
            <v>5310 SUPPLIES - OFFICE</v>
          </cell>
          <cell r="D1053">
            <v>0</v>
          </cell>
          <cell r="E1053">
            <v>78.989999999999995</v>
          </cell>
          <cell r="F1053">
            <v>0</v>
          </cell>
          <cell r="G1053">
            <v>78.989999999999995</v>
          </cell>
          <cell r="H1053">
            <v>78.989999999999995</v>
          </cell>
        </row>
        <row r="1054">
          <cell r="B1054" t="str">
            <v>740-6320-10</v>
          </cell>
          <cell r="C1054" t="str">
            <v>5310 SUPPLIES - COMPUTER</v>
          </cell>
          <cell r="D1054">
            <v>0</v>
          </cell>
          <cell r="E1054">
            <v>87.98</v>
          </cell>
          <cell r="F1054">
            <v>0</v>
          </cell>
          <cell r="G1054">
            <v>87.98</v>
          </cell>
          <cell r="H1054">
            <v>87.98</v>
          </cell>
        </row>
        <row r="1055">
          <cell r="B1055" t="str">
            <v>740-6330-10</v>
          </cell>
          <cell r="C1055" t="str">
            <v>5310 SUPPLIES - SAFETY</v>
          </cell>
          <cell r="D1055">
            <v>0</v>
          </cell>
          <cell r="E1055">
            <v>754.86</v>
          </cell>
          <cell r="F1055">
            <v>0</v>
          </cell>
          <cell r="G1055">
            <v>754.86</v>
          </cell>
          <cell r="H1055">
            <v>754.86</v>
          </cell>
        </row>
        <row r="1056">
          <cell r="B1056" t="str">
            <v>740-6340-10</v>
          </cell>
          <cell r="C1056" t="str">
            <v>5310 SUPPLIES - STATIONARY</v>
          </cell>
          <cell r="D1056">
            <v>0</v>
          </cell>
          <cell r="E1056">
            <v>196.84</v>
          </cell>
          <cell r="F1056">
            <v>0</v>
          </cell>
          <cell r="G1056">
            <v>196.84</v>
          </cell>
          <cell r="H1056">
            <v>196.84</v>
          </cell>
        </row>
        <row r="1057">
          <cell r="B1057" t="str">
            <v>740-6342-10</v>
          </cell>
          <cell r="C1057" t="str">
            <v>5310 Licenses/Permits</v>
          </cell>
          <cell r="D1057">
            <v>0</v>
          </cell>
          <cell r="E1057">
            <v>34559.19</v>
          </cell>
          <cell r="F1057">
            <v>0</v>
          </cell>
          <cell r="G1057">
            <v>34559.19</v>
          </cell>
          <cell r="H1057">
            <v>34559.19</v>
          </cell>
        </row>
        <row r="1058">
          <cell r="B1058" t="str">
            <v>740-6460-10</v>
          </cell>
          <cell r="C1058" t="str">
            <v>5310 R &amp; M - OPUC EQUIPMENT / FACILITY</v>
          </cell>
          <cell r="D1058">
            <v>0</v>
          </cell>
          <cell r="E1058">
            <v>850</v>
          </cell>
          <cell r="F1058">
            <v>0</v>
          </cell>
          <cell r="G1058">
            <v>850</v>
          </cell>
          <cell r="H1058">
            <v>850</v>
          </cell>
        </row>
        <row r="1059">
          <cell r="B1059" t="str">
            <v>740-6463-10</v>
          </cell>
          <cell r="C1059" t="str">
            <v>5620 R&amp;M COMPUTER SOFTWARE MAINTENANCE FEES</v>
          </cell>
          <cell r="D1059">
            <v>0</v>
          </cell>
          <cell r="E1059">
            <v>88916.85</v>
          </cell>
          <cell r="F1059">
            <v>27439.35</v>
          </cell>
          <cell r="G1059">
            <v>61477.5</v>
          </cell>
          <cell r="H1059">
            <v>61477.5</v>
          </cell>
        </row>
        <row r="1060">
          <cell r="B1060" t="str">
            <v>740-6540-10</v>
          </cell>
          <cell r="C1060" t="str">
            <v>5310 EMPLOYEE TRAINING - COURSE FEES</v>
          </cell>
          <cell r="D1060">
            <v>0</v>
          </cell>
          <cell r="E1060">
            <v>292.76</v>
          </cell>
          <cell r="F1060">
            <v>0</v>
          </cell>
          <cell r="G1060">
            <v>292.76</v>
          </cell>
          <cell r="H1060">
            <v>292.76</v>
          </cell>
        </row>
        <row r="1061">
          <cell r="B1061" t="str">
            <v>740-6590-10</v>
          </cell>
          <cell r="C1061" t="str">
            <v>5310 Travel-Accomodations</v>
          </cell>
          <cell r="D1061">
            <v>0</v>
          </cell>
          <cell r="E1061">
            <v>446.16</v>
          </cell>
          <cell r="F1061">
            <v>0</v>
          </cell>
          <cell r="G1061">
            <v>446.16</v>
          </cell>
          <cell r="H1061">
            <v>446.16</v>
          </cell>
        </row>
        <row r="1062">
          <cell r="B1062" t="str">
            <v>740-6600-10</v>
          </cell>
          <cell r="C1062" t="str">
            <v>5310 Travel - Car Allowance &amp; Mileage</v>
          </cell>
          <cell r="D1062">
            <v>0</v>
          </cell>
          <cell r="E1062">
            <v>86.73</v>
          </cell>
          <cell r="F1062">
            <v>0</v>
          </cell>
          <cell r="G1062">
            <v>86.73</v>
          </cell>
          <cell r="H1062">
            <v>86.73</v>
          </cell>
        </row>
        <row r="1063">
          <cell r="B1063" t="str">
            <v>740-6620-10</v>
          </cell>
          <cell r="C1063" t="str">
            <v>5310 Travel - Meals (Subsistence)</v>
          </cell>
          <cell r="D1063">
            <v>0</v>
          </cell>
          <cell r="E1063">
            <v>452.76</v>
          </cell>
          <cell r="F1063">
            <v>0</v>
          </cell>
          <cell r="G1063">
            <v>452.76</v>
          </cell>
          <cell r="H1063">
            <v>452.76</v>
          </cell>
        </row>
        <row r="1064">
          <cell r="B1064" t="str">
            <v>740-6650-10</v>
          </cell>
          <cell r="C1064" t="str">
            <v>5310 COMMUNICATIONS - COURIER \ SECURITY PICKUP</v>
          </cell>
          <cell r="D1064">
            <v>0</v>
          </cell>
          <cell r="E1064">
            <v>34.229999999999997</v>
          </cell>
          <cell r="F1064">
            <v>0</v>
          </cell>
          <cell r="G1064">
            <v>34.229999999999997</v>
          </cell>
          <cell r="H1064">
            <v>34.229999999999997</v>
          </cell>
        </row>
        <row r="1065">
          <cell r="B1065" t="str">
            <v>740-6660-10</v>
          </cell>
          <cell r="C1065" t="str">
            <v>5310 COMMUNICATIONS - OTHER</v>
          </cell>
          <cell r="D1065">
            <v>0</v>
          </cell>
          <cell r="E1065">
            <v>1445.09</v>
          </cell>
          <cell r="F1065">
            <v>1344.18</v>
          </cell>
          <cell r="G1065">
            <v>100.91</v>
          </cell>
          <cell r="H1065">
            <v>100.91</v>
          </cell>
        </row>
        <row r="1066">
          <cell r="B1066" t="str">
            <v>740-6690-10</v>
          </cell>
          <cell r="C1066" t="str">
            <v>5310 COMMUNICATIONS - PRINTING &amp; COPYING</v>
          </cell>
          <cell r="D1066">
            <v>0</v>
          </cell>
          <cell r="E1066">
            <v>806.85</v>
          </cell>
          <cell r="F1066">
            <v>806.85</v>
          </cell>
          <cell r="G1066">
            <v>0</v>
          </cell>
          <cell r="H1066">
            <v>0</v>
          </cell>
        </row>
        <row r="1067">
          <cell r="B1067" t="str">
            <v>740-6700-10</v>
          </cell>
          <cell r="C1067" t="str">
            <v>5310 COMMUNICATIONS - TELEPHONE, FAX &amp; PAGERS</v>
          </cell>
          <cell r="D1067">
            <v>0</v>
          </cell>
          <cell r="E1067">
            <v>4801.45</v>
          </cell>
          <cell r="F1067">
            <v>0</v>
          </cell>
          <cell r="G1067">
            <v>4801.45</v>
          </cell>
          <cell r="H1067">
            <v>4801.45</v>
          </cell>
        </row>
        <row r="1068">
          <cell r="B1068" t="str">
            <v>740-6740-10</v>
          </cell>
          <cell r="C1068" t="str">
            <v>5310 Professional - Consulting</v>
          </cell>
          <cell r="D1068">
            <v>0</v>
          </cell>
          <cell r="E1068">
            <v>2590</v>
          </cell>
          <cell r="F1068">
            <v>0</v>
          </cell>
          <cell r="G1068">
            <v>2590</v>
          </cell>
          <cell r="H1068">
            <v>2590</v>
          </cell>
        </row>
        <row r="1069">
          <cell r="B1069" t="str">
            <v>740-6900-10</v>
          </cell>
          <cell r="C1069" t="str">
            <v>5310 Allocated Mntce Job Payroll/Overhead Offset</v>
          </cell>
          <cell r="D1069">
            <v>0</v>
          </cell>
          <cell r="E1069">
            <v>81515.09</v>
          </cell>
          <cell r="F1069">
            <v>0</v>
          </cell>
          <cell r="G1069">
            <v>81515.09</v>
          </cell>
          <cell r="H1069">
            <v>81515.09</v>
          </cell>
        </row>
        <row r="1070">
          <cell r="B1070" t="str">
            <v>740-6901-10</v>
          </cell>
          <cell r="C1070" t="str">
            <v>5310 ALLOCATED MAINTENANCE JOB PAYROLL  RECOVERY</v>
          </cell>
          <cell r="D1070">
            <v>0</v>
          </cell>
          <cell r="E1070">
            <v>63351.37</v>
          </cell>
          <cell r="F1070">
            <v>81723.25</v>
          </cell>
          <cell r="G1070">
            <v>-18371.88</v>
          </cell>
          <cell r="H1070">
            <v>-18371.88</v>
          </cell>
        </row>
        <row r="1071">
          <cell r="B1071" t="str">
            <v>740-6902-10</v>
          </cell>
          <cell r="C1071" t="str">
            <v>5310 ALLOCATED MAINTENANCE JOB OVERHEAD RECOVERY</v>
          </cell>
          <cell r="D1071">
            <v>0</v>
          </cell>
          <cell r="E1071">
            <v>19612.8</v>
          </cell>
          <cell r="F1071">
            <v>27043.200000000001</v>
          </cell>
          <cell r="G1071">
            <v>-7430.4</v>
          </cell>
          <cell r="H1071">
            <v>-7430.4</v>
          </cell>
        </row>
        <row r="1072">
          <cell r="B1072" t="str">
            <v>740-6905-10</v>
          </cell>
          <cell r="C1072" t="str">
            <v>5310 Allocated WIP Recovery Services</v>
          </cell>
          <cell r="D1072">
            <v>0</v>
          </cell>
          <cell r="E1072">
            <v>13032</v>
          </cell>
          <cell r="F1072">
            <v>13032</v>
          </cell>
          <cell r="G1072">
            <v>0</v>
          </cell>
          <cell r="H1072">
            <v>0</v>
          </cell>
        </row>
        <row r="1073">
          <cell r="B1073" t="str">
            <v>740-6907-10</v>
          </cell>
          <cell r="C1073" t="str">
            <v>5310 Labour &amp; OH's Allocated TO Affiliates</v>
          </cell>
          <cell r="D1073">
            <v>0</v>
          </cell>
          <cell r="E1073">
            <v>0</v>
          </cell>
          <cell r="F1073">
            <v>17239</v>
          </cell>
          <cell r="G1073">
            <v>-17239</v>
          </cell>
          <cell r="H1073">
            <v>-17239</v>
          </cell>
        </row>
        <row r="1074">
          <cell r="B1074" t="str">
            <v>760-4800-10</v>
          </cell>
          <cell r="C1074" t="str">
            <v>4325 BILLED JOBS (CLOSED) RECOVERY</v>
          </cell>
          <cell r="D1074">
            <v>0</v>
          </cell>
          <cell r="E1074">
            <v>0</v>
          </cell>
          <cell r="F1074">
            <v>12398.3</v>
          </cell>
          <cell r="G1074">
            <v>-12398.3</v>
          </cell>
          <cell r="H1074">
            <v>-12398.3</v>
          </cell>
        </row>
        <row r="1075">
          <cell r="B1075" t="str">
            <v>760-4810-10</v>
          </cell>
          <cell r="C1075" t="str">
            <v>4330 BILLED JOBS (CLOSED) COSTS</v>
          </cell>
          <cell r="D1075">
            <v>0</v>
          </cell>
          <cell r="E1075">
            <v>10218.27</v>
          </cell>
          <cell r="F1075">
            <v>0</v>
          </cell>
          <cell r="G1075">
            <v>10218.27</v>
          </cell>
          <cell r="H1075">
            <v>10218.27</v>
          </cell>
        </row>
        <row r="1076">
          <cell r="B1076" t="str">
            <v>760-6020-10</v>
          </cell>
          <cell r="C1076" t="str">
            <v>5065 LABOUR - HOURLY</v>
          </cell>
          <cell r="D1076">
            <v>0</v>
          </cell>
          <cell r="E1076">
            <v>195927.2</v>
          </cell>
          <cell r="F1076">
            <v>35644.43</v>
          </cell>
          <cell r="G1076">
            <v>160282.76999999999</v>
          </cell>
          <cell r="H1076">
            <v>160282.76999999999</v>
          </cell>
        </row>
        <row r="1077">
          <cell r="B1077" t="str">
            <v>760-6030-10</v>
          </cell>
          <cell r="C1077" t="str">
            <v>5065 LABOUR - OVERTIME</v>
          </cell>
          <cell r="D1077">
            <v>0</v>
          </cell>
          <cell r="E1077">
            <v>37250.800000000003</v>
          </cell>
          <cell r="F1077">
            <v>5769.86</v>
          </cell>
          <cell r="G1077">
            <v>31480.94</v>
          </cell>
          <cell r="H1077">
            <v>31480.94</v>
          </cell>
        </row>
        <row r="1078">
          <cell r="B1078" t="str">
            <v>760-6060-10</v>
          </cell>
          <cell r="C1078" t="str">
            <v>5065 LABOUR - TEMPORARY</v>
          </cell>
          <cell r="D1078">
            <v>0</v>
          </cell>
          <cell r="E1078">
            <v>7200</v>
          </cell>
          <cell r="F1078">
            <v>1401.6</v>
          </cell>
          <cell r="G1078">
            <v>5798.4</v>
          </cell>
          <cell r="H1078">
            <v>5798.4</v>
          </cell>
        </row>
        <row r="1079">
          <cell r="B1079" t="str">
            <v>760-6070-10</v>
          </cell>
          <cell r="C1079" t="str">
            <v>5065 LABOUR - VACATION</v>
          </cell>
          <cell r="D1079">
            <v>0</v>
          </cell>
          <cell r="E1079">
            <v>19265.91</v>
          </cell>
          <cell r="F1079">
            <v>3954.74</v>
          </cell>
          <cell r="G1079">
            <v>15311.17</v>
          </cell>
          <cell r="H1079">
            <v>15311.17</v>
          </cell>
        </row>
        <row r="1080">
          <cell r="B1080" t="str">
            <v>760-6120-10</v>
          </cell>
          <cell r="C1080" t="str">
            <v>5065 Labour - Sick Leave</v>
          </cell>
          <cell r="D1080">
            <v>0</v>
          </cell>
          <cell r="E1080">
            <v>2001.24</v>
          </cell>
          <cell r="F1080">
            <v>68.099999999999994</v>
          </cell>
          <cell r="G1080">
            <v>1933.14</v>
          </cell>
          <cell r="H1080">
            <v>1933.14</v>
          </cell>
        </row>
        <row r="1081">
          <cell r="B1081" t="str">
            <v>760-6122-10</v>
          </cell>
          <cell r="C1081" t="str">
            <v>5065 Labour - Family Leave</v>
          </cell>
          <cell r="D1081">
            <v>0</v>
          </cell>
          <cell r="E1081">
            <v>576.08000000000004</v>
          </cell>
          <cell r="F1081">
            <v>0</v>
          </cell>
          <cell r="G1081">
            <v>576.08000000000004</v>
          </cell>
          <cell r="H1081">
            <v>576.08000000000004</v>
          </cell>
        </row>
        <row r="1082">
          <cell r="B1082" t="str">
            <v>760-6170-10</v>
          </cell>
          <cell r="C1082" t="str">
            <v>5065 Benefits - Pension</v>
          </cell>
          <cell r="D1082">
            <v>0</v>
          </cell>
          <cell r="E1082">
            <v>25699.72</v>
          </cell>
          <cell r="F1082">
            <v>4672.8</v>
          </cell>
          <cell r="G1082">
            <v>21026.92</v>
          </cell>
          <cell r="H1082">
            <v>21026.92</v>
          </cell>
        </row>
        <row r="1083">
          <cell r="B1083" t="str">
            <v>760-6180-10</v>
          </cell>
          <cell r="C1083" t="str">
            <v>5065 Benefits - EHT</v>
          </cell>
          <cell r="D1083">
            <v>0</v>
          </cell>
          <cell r="E1083">
            <v>5078.66</v>
          </cell>
          <cell r="F1083">
            <v>903.89</v>
          </cell>
          <cell r="G1083">
            <v>4174.7700000000004</v>
          </cell>
          <cell r="H1083">
            <v>4174.7700000000004</v>
          </cell>
        </row>
        <row r="1084">
          <cell r="B1084" t="str">
            <v>760-6190-10</v>
          </cell>
          <cell r="C1084" t="str">
            <v>5065 Benefits - WSIB</v>
          </cell>
          <cell r="D1084">
            <v>0</v>
          </cell>
          <cell r="E1084">
            <v>2727.53</v>
          </cell>
          <cell r="F1084">
            <v>505.25</v>
          </cell>
          <cell r="G1084">
            <v>2222.2800000000002</v>
          </cell>
          <cell r="H1084">
            <v>2222.2800000000002</v>
          </cell>
        </row>
        <row r="1085">
          <cell r="B1085" t="str">
            <v>760-6200-10</v>
          </cell>
          <cell r="C1085" t="str">
            <v>5065 Benefits - CPP</v>
          </cell>
          <cell r="D1085">
            <v>0</v>
          </cell>
          <cell r="E1085">
            <v>8234.26</v>
          </cell>
          <cell r="F1085">
            <v>1881.93</v>
          </cell>
          <cell r="G1085">
            <v>6352.33</v>
          </cell>
          <cell r="H1085">
            <v>6352.33</v>
          </cell>
        </row>
        <row r="1086">
          <cell r="B1086" t="str">
            <v>760-6210-10</v>
          </cell>
          <cell r="C1086" t="str">
            <v>5065 Benefits - EI</v>
          </cell>
          <cell r="D1086">
            <v>0</v>
          </cell>
          <cell r="E1086">
            <v>3330.01</v>
          </cell>
          <cell r="F1086">
            <v>771.85</v>
          </cell>
          <cell r="G1086">
            <v>2558.16</v>
          </cell>
          <cell r="H1086">
            <v>2558.16</v>
          </cell>
        </row>
        <row r="1087">
          <cell r="B1087" t="str">
            <v>760-6220-10</v>
          </cell>
          <cell r="C1087" t="str">
            <v>5065 Benefits - Medical</v>
          </cell>
          <cell r="D1087">
            <v>0</v>
          </cell>
          <cell r="E1087">
            <v>18585</v>
          </cell>
          <cell r="F1087">
            <v>0</v>
          </cell>
          <cell r="G1087">
            <v>18585</v>
          </cell>
          <cell r="H1087">
            <v>18585</v>
          </cell>
        </row>
        <row r="1088">
          <cell r="B1088" t="str">
            <v>760-6250-10</v>
          </cell>
          <cell r="C1088" t="str">
            <v>5065 MATERIALS - CONSUMABLES</v>
          </cell>
          <cell r="D1088">
            <v>0</v>
          </cell>
          <cell r="E1088">
            <v>144.19</v>
          </cell>
          <cell r="F1088">
            <v>0</v>
          </cell>
          <cell r="G1088">
            <v>144.19</v>
          </cell>
          <cell r="H1088">
            <v>144.19</v>
          </cell>
        </row>
        <row r="1089">
          <cell r="B1089" t="str">
            <v>760-6260-10</v>
          </cell>
          <cell r="C1089" t="str">
            <v>5065 MATERIALS - TOOLS LESS THAN $500</v>
          </cell>
          <cell r="D1089">
            <v>0</v>
          </cell>
          <cell r="E1089">
            <v>282.25</v>
          </cell>
          <cell r="F1089">
            <v>0</v>
          </cell>
          <cell r="G1089">
            <v>282.25</v>
          </cell>
          <cell r="H1089">
            <v>282.25</v>
          </cell>
        </row>
        <row r="1090">
          <cell r="B1090" t="str">
            <v>760-6330-10</v>
          </cell>
          <cell r="C1090" t="str">
            <v>5065 SUPPLIES - SAFETY</v>
          </cell>
          <cell r="D1090">
            <v>0</v>
          </cell>
          <cell r="E1090">
            <v>1971.81</v>
          </cell>
          <cell r="F1090">
            <v>0</v>
          </cell>
          <cell r="G1090">
            <v>1971.81</v>
          </cell>
          <cell r="H1090">
            <v>1971.81</v>
          </cell>
        </row>
        <row r="1091">
          <cell r="B1091" t="str">
            <v>760-6460-10</v>
          </cell>
          <cell r="C1091" t="str">
            <v>5065 R &amp; M - OPUC EQUIPMENT / FACILITY</v>
          </cell>
          <cell r="D1091">
            <v>0</v>
          </cell>
          <cell r="E1091">
            <v>3640</v>
          </cell>
          <cell r="F1091">
            <v>0</v>
          </cell>
          <cell r="G1091">
            <v>3640</v>
          </cell>
          <cell r="H1091">
            <v>3640</v>
          </cell>
        </row>
        <row r="1092">
          <cell r="B1092" t="str">
            <v>760-6540-10</v>
          </cell>
          <cell r="C1092" t="str">
            <v>5065 EMPLOYEE TRAINING - COURSE FEES</v>
          </cell>
          <cell r="D1092">
            <v>0</v>
          </cell>
          <cell r="E1092">
            <v>370.46</v>
          </cell>
          <cell r="F1092">
            <v>0</v>
          </cell>
          <cell r="G1092">
            <v>370.46</v>
          </cell>
          <cell r="H1092">
            <v>370.46</v>
          </cell>
        </row>
        <row r="1093">
          <cell r="B1093" t="str">
            <v>760-6600-10</v>
          </cell>
          <cell r="C1093" t="str">
            <v>5065 TRAVEL - CAR ALLOWANCE &amp; MILEAGE</v>
          </cell>
          <cell r="D1093">
            <v>0</v>
          </cell>
          <cell r="E1093">
            <v>33.369999999999997</v>
          </cell>
          <cell r="F1093">
            <v>0</v>
          </cell>
          <cell r="G1093">
            <v>33.369999999999997</v>
          </cell>
          <cell r="H1093">
            <v>33.369999999999997</v>
          </cell>
        </row>
        <row r="1094">
          <cell r="B1094" t="str">
            <v>760-6650-10</v>
          </cell>
          <cell r="C1094" t="str">
            <v>5065 COMMUNICATIONS - COURIER \ SECURITY PICKUP</v>
          </cell>
          <cell r="D1094">
            <v>0</v>
          </cell>
          <cell r="E1094">
            <v>14.32</v>
          </cell>
          <cell r="F1094">
            <v>0</v>
          </cell>
          <cell r="G1094">
            <v>14.32</v>
          </cell>
          <cell r="H1094">
            <v>14.32</v>
          </cell>
        </row>
        <row r="1095">
          <cell r="B1095" t="str">
            <v>760-6700-10</v>
          </cell>
          <cell r="C1095" t="str">
            <v>5065 COMMUNICATIONS - TELEPHONE, FAX &amp; PAGERS</v>
          </cell>
          <cell r="D1095">
            <v>0</v>
          </cell>
          <cell r="E1095">
            <v>38684.5</v>
          </cell>
          <cell r="F1095">
            <v>3368.25</v>
          </cell>
          <cell r="G1095">
            <v>35316.25</v>
          </cell>
          <cell r="H1095">
            <v>35316.25</v>
          </cell>
        </row>
        <row r="1096">
          <cell r="B1096" t="str">
            <v>760-6900-10</v>
          </cell>
          <cell r="C1096" t="str">
            <v>5065 ALLOCATED MNTCE JOB PAYROLL/OVERHEAD OFFSET</v>
          </cell>
          <cell r="D1096">
            <v>0</v>
          </cell>
          <cell r="E1096">
            <v>576294.69999999995</v>
          </cell>
          <cell r="F1096">
            <v>622.59</v>
          </cell>
          <cell r="G1096">
            <v>575672.11</v>
          </cell>
          <cell r="H1096">
            <v>575672.11</v>
          </cell>
        </row>
        <row r="1097">
          <cell r="B1097" t="str">
            <v>760-6901-10</v>
          </cell>
          <cell r="C1097" t="str">
            <v>5065 ALLOCATED MAINTENANCE JOB PAYROLL  RECOVERY</v>
          </cell>
          <cell r="D1097">
            <v>0</v>
          </cell>
          <cell r="E1097">
            <v>963976.5</v>
          </cell>
          <cell r="F1097">
            <v>1166626.3</v>
          </cell>
          <cell r="G1097">
            <v>-202649.8</v>
          </cell>
          <cell r="H1097">
            <v>-202649.8</v>
          </cell>
        </row>
        <row r="1098">
          <cell r="B1098" t="str">
            <v>760-6902-10</v>
          </cell>
          <cell r="C1098" t="str">
            <v>5065 ALLOCATED MAINTENANCE JOB OVERHEAD RECOVERY</v>
          </cell>
          <cell r="D1098">
            <v>0</v>
          </cell>
          <cell r="E1098">
            <v>510736.42</v>
          </cell>
          <cell r="F1098">
            <v>617310.51</v>
          </cell>
          <cell r="G1098">
            <v>-106574.09</v>
          </cell>
          <cell r="H1098">
            <v>-106574.09</v>
          </cell>
        </row>
        <row r="1099">
          <cell r="B1099" t="str">
            <v>760-6903-10</v>
          </cell>
          <cell r="C1099" t="str">
            <v>5065 ALLOCATED WIP JOB PAYROLL RECOVERY</v>
          </cell>
          <cell r="D1099">
            <v>0</v>
          </cell>
          <cell r="E1099">
            <v>49791.14</v>
          </cell>
          <cell r="F1099">
            <v>57868.56</v>
          </cell>
          <cell r="G1099">
            <v>-8077.42</v>
          </cell>
          <cell r="H1099">
            <v>-8077.42</v>
          </cell>
        </row>
        <row r="1100">
          <cell r="B1100" t="str">
            <v>760-6904-10</v>
          </cell>
          <cell r="C1100" t="str">
            <v>5065 ALLOCATED WIP JOB OVERHEAD RECOVERY</v>
          </cell>
          <cell r="D1100">
            <v>0</v>
          </cell>
          <cell r="E1100">
            <v>15775.22</v>
          </cell>
          <cell r="F1100">
            <v>17592.900000000001</v>
          </cell>
          <cell r="G1100">
            <v>-1817.68</v>
          </cell>
          <cell r="H1100">
            <v>-1817.68</v>
          </cell>
        </row>
        <row r="1101">
          <cell r="B1101" t="str">
            <v>760-6905-10</v>
          </cell>
          <cell r="C1101" t="str">
            <v>5065 Allocated WIP Service Fibre</v>
          </cell>
          <cell r="D1101">
            <v>0</v>
          </cell>
          <cell r="E1101">
            <v>14224</v>
          </cell>
          <cell r="F1101">
            <v>14224</v>
          </cell>
          <cell r="G1101">
            <v>0</v>
          </cell>
          <cell r="H1101">
            <v>0</v>
          </cell>
        </row>
        <row r="1102">
          <cell r="B1102" t="str">
            <v>760-6907-10</v>
          </cell>
          <cell r="C1102" t="str">
            <v>5065 Labour &amp; OH's Allocated TO Affiliates</v>
          </cell>
          <cell r="D1102">
            <v>0</v>
          </cell>
          <cell r="E1102">
            <v>0</v>
          </cell>
          <cell r="F1102">
            <v>18816</v>
          </cell>
          <cell r="G1102">
            <v>-18816</v>
          </cell>
          <cell r="H1102">
            <v>-18816</v>
          </cell>
        </row>
        <row r="1103">
          <cell r="B1103" t="str">
            <v>800-6010-10</v>
          </cell>
          <cell r="C1103" t="str">
            <v>5610 Labour - Salaries</v>
          </cell>
          <cell r="D1103">
            <v>0</v>
          </cell>
          <cell r="E1103">
            <v>302628.09999999998</v>
          </cell>
          <cell r="F1103">
            <v>50157.58</v>
          </cell>
          <cell r="G1103">
            <v>252470.52</v>
          </cell>
          <cell r="H1103">
            <v>252470.52</v>
          </cell>
        </row>
        <row r="1104">
          <cell r="B1104" t="str">
            <v>800-6060-10</v>
          </cell>
          <cell r="C1104" t="str">
            <v>5610 Labour - Temporary</v>
          </cell>
          <cell r="D1104">
            <v>0</v>
          </cell>
          <cell r="E1104">
            <v>38064.370000000003</v>
          </cell>
          <cell r="F1104">
            <v>6964.83</v>
          </cell>
          <cell r="G1104">
            <v>31099.54</v>
          </cell>
          <cell r="H1104">
            <v>31099.54</v>
          </cell>
        </row>
        <row r="1105">
          <cell r="B1105" t="str">
            <v>800-6070-10</v>
          </cell>
          <cell r="C1105" t="str">
            <v>5610 Labour - Vacation</v>
          </cell>
          <cell r="D1105">
            <v>0</v>
          </cell>
          <cell r="E1105">
            <v>11733.92</v>
          </cell>
          <cell r="F1105">
            <v>1244.03</v>
          </cell>
          <cell r="G1105">
            <v>10489.89</v>
          </cell>
          <cell r="H1105">
            <v>10489.89</v>
          </cell>
        </row>
        <row r="1106">
          <cell r="B1106" t="str">
            <v>800-6120-10</v>
          </cell>
          <cell r="C1106" t="str">
            <v>5610 Labour - Sick Time</v>
          </cell>
          <cell r="D1106">
            <v>0</v>
          </cell>
          <cell r="E1106">
            <v>1153.8499999999999</v>
          </cell>
          <cell r="F1106">
            <v>0</v>
          </cell>
          <cell r="G1106">
            <v>1153.8499999999999</v>
          </cell>
          <cell r="H1106">
            <v>1153.8499999999999</v>
          </cell>
        </row>
        <row r="1107">
          <cell r="B1107" t="str">
            <v>800-6122-10</v>
          </cell>
          <cell r="C1107" t="str">
            <v>5610 Labour - Family Leave</v>
          </cell>
          <cell r="D1107">
            <v>0</v>
          </cell>
          <cell r="E1107">
            <v>1500.02</v>
          </cell>
          <cell r="F1107">
            <v>346.16</v>
          </cell>
          <cell r="G1107">
            <v>1153.8599999999999</v>
          </cell>
          <cell r="H1107">
            <v>1153.8599999999999</v>
          </cell>
        </row>
        <row r="1108">
          <cell r="B1108" t="str">
            <v>800-6170-10</v>
          </cell>
          <cell r="C1108" t="str">
            <v>5610 Benefits - Pension</v>
          </cell>
          <cell r="D1108">
            <v>0</v>
          </cell>
          <cell r="E1108">
            <v>40067.31</v>
          </cell>
          <cell r="F1108">
            <v>8408.07</v>
          </cell>
          <cell r="G1108">
            <v>31659.24</v>
          </cell>
          <cell r="H1108">
            <v>31659.24</v>
          </cell>
        </row>
        <row r="1109">
          <cell r="B1109" t="str">
            <v>800-6180-10</v>
          </cell>
          <cell r="C1109" t="str">
            <v>5610 Benefits - EHT</v>
          </cell>
          <cell r="D1109">
            <v>0</v>
          </cell>
          <cell r="E1109">
            <v>8077.93</v>
          </cell>
          <cell r="F1109">
            <v>1682.8</v>
          </cell>
          <cell r="G1109">
            <v>6395.13</v>
          </cell>
          <cell r="H1109">
            <v>6395.13</v>
          </cell>
        </row>
        <row r="1110">
          <cell r="B1110" t="str">
            <v>800-6190-10</v>
          </cell>
          <cell r="C1110" t="str">
            <v>5610 Benefits - WCB</v>
          </cell>
          <cell r="D1110">
            <v>0</v>
          </cell>
          <cell r="E1110">
            <v>4502.09</v>
          </cell>
          <cell r="F1110">
            <v>940.61</v>
          </cell>
          <cell r="G1110">
            <v>3561.48</v>
          </cell>
          <cell r="H1110">
            <v>3561.48</v>
          </cell>
        </row>
        <row r="1111">
          <cell r="B1111" t="str">
            <v>800-6200-10</v>
          </cell>
          <cell r="C1111" t="str">
            <v>5610 Benefits - CPP</v>
          </cell>
          <cell r="D1111">
            <v>0</v>
          </cell>
          <cell r="E1111">
            <v>17235.61</v>
          </cell>
          <cell r="F1111">
            <v>4020.15</v>
          </cell>
          <cell r="G1111">
            <v>13215.46</v>
          </cell>
          <cell r="H1111">
            <v>13215.46</v>
          </cell>
        </row>
        <row r="1112">
          <cell r="B1112" t="str">
            <v>800-6210-10</v>
          </cell>
          <cell r="C1112" t="str">
            <v>5610 Benefits - UIC</v>
          </cell>
          <cell r="D1112">
            <v>0</v>
          </cell>
          <cell r="E1112">
            <v>7170.37</v>
          </cell>
          <cell r="F1112">
            <v>1659.45</v>
          </cell>
          <cell r="G1112">
            <v>5510.92</v>
          </cell>
          <cell r="H1112">
            <v>5510.92</v>
          </cell>
        </row>
        <row r="1113">
          <cell r="B1113" t="str">
            <v>800-6220-10</v>
          </cell>
          <cell r="C1113" t="str">
            <v>5610 Benefits - Medical</v>
          </cell>
          <cell r="D1113">
            <v>0</v>
          </cell>
          <cell r="E1113">
            <v>11152</v>
          </cell>
          <cell r="F1113">
            <v>0</v>
          </cell>
          <cell r="G1113">
            <v>11152</v>
          </cell>
          <cell r="H1113">
            <v>11152</v>
          </cell>
        </row>
        <row r="1114">
          <cell r="B1114" t="str">
            <v>800-6310-10</v>
          </cell>
          <cell r="C1114" t="str">
            <v>5610 Supplies - Office</v>
          </cell>
          <cell r="D1114">
            <v>0</v>
          </cell>
          <cell r="E1114">
            <v>2366.17</v>
          </cell>
          <cell r="F1114">
            <v>1624.09</v>
          </cell>
          <cell r="G1114">
            <v>742.08</v>
          </cell>
          <cell r="H1114">
            <v>742.08</v>
          </cell>
        </row>
        <row r="1115">
          <cell r="B1115" t="str">
            <v>800-6330-10</v>
          </cell>
          <cell r="C1115" t="str">
            <v>5610 Safety - Supplies</v>
          </cell>
          <cell r="D1115">
            <v>0</v>
          </cell>
          <cell r="E1115">
            <v>1105.7</v>
          </cell>
          <cell r="F1115">
            <v>0</v>
          </cell>
          <cell r="G1115">
            <v>1105.7</v>
          </cell>
          <cell r="H1115">
            <v>1105.7</v>
          </cell>
        </row>
        <row r="1116">
          <cell r="B1116" t="str">
            <v>800-6340-10</v>
          </cell>
          <cell r="C1116" t="str">
            <v>5610 Supplies - Stationary</v>
          </cell>
          <cell r="D1116">
            <v>0</v>
          </cell>
          <cell r="E1116">
            <v>515</v>
          </cell>
          <cell r="F1116">
            <v>0</v>
          </cell>
          <cell r="G1116">
            <v>515</v>
          </cell>
          <cell r="H1116">
            <v>515</v>
          </cell>
        </row>
        <row r="1117">
          <cell r="B1117" t="str">
            <v>800-6500-10</v>
          </cell>
          <cell r="C1117" t="str">
            <v>5610 Employee - Memberships</v>
          </cell>
          <cell r="D1117">
            <v>0</v>
          </cell>
          <cell r="E1117">
            <v>350.28</v>
          </cell>
          <cell r="F1117">
            <v>0</v>
          </cell>
          <cell r="G1117">
            <v>350.28</v>
          </cell>
          <cell r="H1117">
            <v>350.28</v>
          </cell>
        </row>
        <row r="1118">
          <cell r="B1118" t="str">
            <v>800-6540-10</v>
          </cell>
          <cell r="C1118" t="str">
            <v>5610 Training - Course Fees</v>
          </cell>
          <cell r="D1118">
            <v>0</v>
          </cell>
          <cell r="E1118">
            <v>975</v>
          </cell>
          <cell r="F1118">
            <v>0</v>
          </cell>
          <cell r="G1118">
            <v>975</v>
          </cell>
          <cell r="H1118">
            <v>975</v>
          </cell>
        </row>
        <row r="1119">
          <cell r="B1119" t="str">
            <v>800-6590-10</v>
          </cell>
          <cell r="C1119" t="str">
            <v>5610 Travel - Accommodations</v>
          </cell>
          <cell r="D1119">
            <v>0</v>
          </cell>
          <cell r="E1119">
            <v>438</v>
          </cell>
          <cell r="F1119">
            <v>0</v>
          </cell>
          <cell r="G1119">
            <v>438</v>
          </cell>
          <cell r="H1119">
            <v>438</v>
          </cell>
        </row>
        <row r="1120">
          <cell r="B1120" t="str">
            <v>800-6600-10</v>
          </cell>
          <cell r="C1120" t="str">
            <v>5610 Travel - Mileage</v>
          </cell>
          <cell r="D1120">
            <v>0</v>
          </cell>
          <cell r="E1120">
            <v>1219.9000000000001</v>
          </cell>
          <cell r="F1120">
            <v>0</v>
          </cell>
          <cell r="G1120">
            <v>1219.9000000000001</v>
          </cell>
          <cell r="H1120">
            <v>1219.9000000000001</v>
          </cell>
        </row>
        <row r="1121">
          <cell r="B1121" t="str">
            <v>800-6610-10</v>
          </cell>
          <cell r="C1121" t="str">
            <v>5610 Travel - Conference Fees</v>
          </cell>
          <cell r="D1121">
            <v>0</v>
          </cell>
          <cell r="E1121">
            <v>871.92</v>
          </cell>
          <cell r="F1121">
            <v>0</v>
          </cell>
          <cell r="G1121">
            <v>871.92</v>
          </cell>
          <cell r="H1121">
            <v>871.92</v>
          </cell>
        </row>
        <row r="1122">
          <cell r="B1122" t="str">
            <v>800-6620-10</v>
          </cell>
          <cell r="C1122" t="str">
            <v>5610 Travel - Meals (Subsistence)</v>
          </cell>
          <cell r="D1122">
            <v>0</v>
          </cell>
          <cell r="E1122">
            <v>190.44</v>
          </cell>
          <cell r="F1122">
            <v>0</v>
          </cell>
          <cell r="G1122">
            <v>190.44</v>
          </cell>
          <cell r="H1122">
            <v>190.44</v>
          </cell>
        </row>
        <row r="1123">
          <cell r="B1123" t="str">
            <v>800-6650-10</v>
          </cell>
          <cell r="C1123" t="str">
            <v>5610 Communications-Courier\Security Pickup</v>
          </cell>
          <cell r="D1123">
            <v>0</v>
          </cell>
          <cell r="E1123">
            <v>4.01</v>
          </cell>
          <cell r="F1123">
            <v>0</v>
          </cell>
          <cell r="G1123">
            <v>4.01</v>
          </cell>
          <cell r="H1123">
            <v>4.01</v>
          </cell>
        </row>
        <row r="1124">
          <cell r="B1124" t="str">
            <v>800-6700-10</v>
          </cell>
          <cell r="C1124" t="str">
            <v>5610 Telephone</v>
          </cell>
          <cell r="D1124">
            <v>0</v>
          </cell>
          <cell r="E1124">
            <v>961.71</v>
          </cell>
          <cell r="F1124">
            <v>1.1299999999999999</v>
          </cell>
          <cell r="G1124">
            <v>960.58</v>
          </cell>
          <cell r="H1124">
            <v>960.58</v>
          </cell>
        </row>
        <row r="1125">
          <cell r="B1125" t="str">
            <v>800-6730-10</v>
          </cell>
          <cell r="C1125" t="str">
            <v>5610 Corporate Memberships &amp; Licenses</v>
          </cell>
          <cell r="D1125">
            <v>0</v>
          </cell>
          <cell r="E1125">
            <v>27540.9</v>
          </cell>
          <cell r="F1125">
            <v>0</v>
          </cell>
          <cell r="G1125">
            <v>27540.9</v>
          </cell>
          <cell r="H1125">
            <v>27540.9</v>
          </cell>
        </row>
        <row r="1126">
          <cell r="B1126" t="str">
            <v>800-6740-10</v>
          </cell>
          <cell r="C1126" t="str">
            <v>5610 Professional Consulting</v>
          </cell>
          <cell r="D1126">
            <v>0</v>
          </cell>
          <cell r="E1126">
            <v>3029.33</v>
          </cell>
          <cell r="F1126">
            <v>0</v>
          </cell>
          <cell r="G1126">
            <v>3029.33</v>
          </cell>
          <cell r="H1126">
            <v>3029.33</v>
          </cell>
        </row>
        <row r="1127">
          <cell r="B1127" t="str">
            <v>800-6907-10</v>
          </cell>
          <cell r="C1127" t="str">
            <v>5610 Labour &amp; OH's Allocated TO Affiliates</v>
          </cell>
          <cell r="D1127">
            <v>0</v>
          </cell>
          <cell r="E1127">
            <v>0</v>
          </cell>
          <cell r="F1127">
            <v>62511</v>
          </cell>
          <cell r="G1127">
            <v>-62511</v>
          </cell>
          <cell r="H1127">
            <v>-62511</v>
          </cell>
        </row>
        <row r="1128">
          <cell r="B1128" t="str">
            <v>810-6020-10</v>
          </cell>
          <cell r="C1128" t="str">
            <v>5085  Labour - Hourly</v>
          </cell>
          <cell r="D1128">
            <v>0</v>
          </cell>
          <cell r="E1128">
            <v>325049.09000000003</v>
          </cell>
          <cell r="F1128">
            <v>54647.78</v>
          </cell>
          <cell r="G1128">
            <v>270401.31</v>
          </cell>
          <cell r="H1128">
            <v>270401.31</v>
          </cell>
        </row>
        <row r="1129">
          <cell r="B1129" t="str">
            <v>810-6030-10</v>
          </cell>
          <cell r="C1129" t="str">
            <v>5085  Labour - Overtime</v>
          </cell>
          <cell r="D1129">
            <v>0</v>
          </cell>
          <cell r="E1129">
            <v>5464.85</v>
          </cell>
          <cell r="F1129">
            <v>610.86</v>
          </cell>
          <cell r="G1129">
            <v>4853.99</v>
          </cell>
          <cell r="H1129">
            <v>4853.99</v>
          </cell>
        </row>
        <row r="1130">
          <cell r="B1130" t="str">
            <v>810-6040-10</v>
          </cell>
          <cell r="C1130" t="str">
            <v>5085  Labour - Student Labour</v>
          </cell>
          <cell r="D1130">
            <v>0</v>
          </cell>
          <cell r="E1130">
            <v>85686.79</v>
          </cell>
          <cell r="F1130">
            <v>14887.42</v>
          </cell>
          <cell r="G1130">
            <v>70799.37</v>
          </cell>
          <cell r="H1130">
            <v>70799.37</v>
          </cell>
        </row>
        <row r="1131">
          <cell r="B1131" t="str">
            <v>810-6060-10</v>
          </cell>
          <cell r="C1131" t="str">
            <v>5085 Labour - Temporary</v>
          </cell>
          <cell r="D1131">
            <v>0</v>
          </cell>
          <cell r="E1131">
            <v>3045</v>
          </cell>
          <cell r="F1131">
            <v>913.5</v>
          </cell>
          <cell r="G1131">
            <v>2131.5</v>
          </cell>
          <cell r="H1131">
            <v>2131.5</v>
          </cell>
        </row>
        <row r="1132">
          <cell r="B1132" t="str">
            <v>810-6070-10</v>
          </cell>
          <cell r="C1132" t="str">
            <v>5085 Labour - Vacation</v>
          </cell>
          <cell r="D1132">
            <v>0</v>
          </cell>
          <cell r="E1132">
            <v>30714.080000000002</v>
          </cell>
          <cell r="F1132">
            <v>5819.08</v>
          </cell>
          <cell r="G1132">
            <v>24895</v>
          </cell>
          <cell r="H1132">
            <v>24895</v>
          </cell>
        </row>
        <row r="1133">
          <cell r="B1133" t="str">
            <v>810-6120-10</v>
          </cell>
          <cell r="C1133" t="str">
            <v>5085 Labour - Sick Leave</v>
          </cell>
          <cell r="D1133">
            <v>0</v>
          </cell>
          <cell r="E1133">
            <v>3978.24</v>
          </cell>
          <cell r="F1133">
            <v>414.01</v>
          </cell>
          <cell r="G1133">
            <v>3564.23</v>
          </cell>
          <cell r="H1133">
            <v>3564.23</v>
          </cell>
        </row>
        <row r="1134">
          <cell r="B1134" t="str">
            <v>810-6122-10</v>
          </cell>
          <cell r="C1134" t="str">
            <v>5085 Labour - Family Leave</v>
          </cell>
          <cell r="D1134">
            <v>0</v>
          </cell>
          <cell r="E1134">
            <v>4026.88</v>
          </cell>
          <cell r="F1134">
            <v>927.41</v>
          </cell>
          <cell r="G1134">
            <v>3099.47</v>
          </cell>
          <cell r="H1134">
            <v>3099.47</v>
          </cell>
        </row>
        <row r="1135">
          <cell r="B1135" t="str">
            <v>810-6170-10</v>
          </cell>
          <cell r="C1135" t="str">
            <v>5085 Benefits - Pension</v>
          </cell>
          <cell r="D1135">
            <v>0</v>
          </cell>
          <cell r="E1135">
            <v>40283.160000000003</v>
          </cell>
          <cell r="F1135">
            <v>6824.06</v>
          </cell>
          <cell r="G1135">
            <v>33459.1</v>
          </cell>
          <cell r="H1135">
            <v>33459.1</v>
          </cell>
        </row>
        <row r="1136">
          <cell r="B1136" t="str">
            <v>810-6180-10</v>
          </cell>
          <cell r="C1136" t="str">
            <v>5085 Benefits - EHT</v>
          </cell>
          <cell r="D1136">
            <v>0</v>
          </cell>
          <cell r="E1136">
            <v>8950.74</v>
          </cell>
          <cell r="F1136">
            <v>1527.67</v>
          </cell>
          <cell r="G1136">
            <v>7423.07</v>
          </cell>
          <cell r="H1136">
            <v>7423.07</v>
          </cell>
        </row>
        <row r="1137">
          <cell r="B1137" t="str">
            <v>810-6190-10</v>
          </cell>
          <cell r="C1137" t="str">
            <v>5085 Benefits - WCB</v>
          </cell>
          <cell r="D1137">
            <v>0</v>
          </cell>
          <cell r="E1137">
            <v>5003.3</v>
          </cell>
          <cell r="F1137">
            <v>853.94</v>
          </cell>
          <cell r="G1137">
            <v>4149.3599999999997</v>
          </cell>
          <cell r="H1137">
            <v>4149.3599999999997</v>
          </cell>
        </row>
        <row r="1138">
          <cell r="B1138" t="str">
            <v>810-6200-10</v>
          </cell>
          <cell r="C1138" t="str">
            <v>5085 Benefits - CPP</v>
          </cell>
          <cell r="D1138">
            <v>0</v>
          </cell>
          <cell r="E1138">
            <v>17526.88</v>
          </cell>
          <cell r="F1138">
            <v>3627.55</v>
          </cell>
          <cell r="G1138">
            <v>13899.33</v>
          </cell>
          <cell r="H1138">
            <v>13899.33</v>
          </cell>
        </row>
        <row r="1139">
          <cell r="B1139" t="str">
            <v>810-6210-10</v>
          </cell>
          <cell r="C1139" t="str">
            <v>5085 Benefits - UIC</v>
          </cell>
          <cell r="D1139">
            <v>0</v>
          </cell>
          <cell r="E1139">
            <v>7312.01</v>
          </cell>
          <cell r="F1139">
            <v>1458.19</v>
          </cell>
          <cell r="G1139">
            <v>5853.82</v>
          </cell>
          <cell r="H1139">
            <v>5853.82</v>
          </cell>
        </row>
        <row r="1140">
          <cell r="B1140" t="str">
            <v>810-6220-10</v>
          </cell>
          <cell r="C1140" t="str">
            <v>5085 Benefits - Medical</v>
          </cell>
          <cell r="D1140">
            <v>0</v>
          </cell>
          <cell r="E1140">
            <v>13046.87</v>
          </cell>
          <cell r="F1140">
            <v>0</v>
          </cell>
          <cell r="G1140">
            <v>13046.87</v>
          </cell>
          <cell r="H1140">
            <v>13046.87</v>
          </cell>
        </row>
        <row r="1141">
          <cell r="B1141" t="str">
            <v>810-6225-10</v>
          </cell>
          <cell r="C1141" t="str">
            <v>5085 Benefits - Meal Allowance</v>
          </cell>
          <cell r="D1141">
            <v>0</v>
          </cell>
          <cell r="E1141">
            <v>368.49</v>
          </cell>
          <cell r="F1141">
            <v>0</v>
          </cell>
          <cell r="G1141">
            <v>368.49</v>
          </cell>
          <cell r="H1141">
            <v>368.49</v>
          </cell>
        </row>
        <row r="1142">
          <cell r="B1142" t="str">
            <v>810-6230-10</v>
          </cell>
          <cell r="C1142" t="str">
            <v>5085 Benefits - Other</v>
          </cell>
          <cell r="D1142">
            <v>0</v>
          </cell>
          <cell r="E1142">
            <v>132.21</v>
          </cell>
          <cell r="F1142">
            <v>0</v>
          </cell>
          <cell r="G1142">
            <v>132.21</v>
          </cell>
          <cell r="H1142">
            <v>132.21</v>
          </cell>
        </row>
        <row r="1143">
          <cell r="B1143" t="str">
            <v>810-6240-10</v>
          </cell>
          <cell r="C1143" t="str">
            <v>5085 Materials - Inventoried</v>
          </cell>
          <cell r="D1143">
            <v>0</v>
          </cell>
          <cell r="E1143">
            <v>3016.65</v>
          </cell>
          <cell r="F1143">
            <v>0</v>
          </cell>
          <cell r="G1143">
            <v>3016.65</v>
          </cell>
          <cell r="H1143">
            <v>3016.65</v>
          </cell>
        </row>
        <row r="1144">
          <cell r="B1144" t="str">
            <v>810-6250-10</v>
          </cell>
          <cell r="C1144" t="str">
            <v>5085 Materials - Consumables</v>
          </cell>
          <cell r="D1144">
            <v>0</v>
          </cell>
          <cell r="E1144">
            <v>1035.3</v>
          </cell>
          <cell r="F1144">
            <v>0</v>
          </cell>
          <cell r="G1144">
            <v>1035.3</v>
          </cell>
          <cell r="H1144">
            <v>1035.3</v>
          </cell>
        </row>
        <row r="1145">
          <cell r="B1145" t="str">
            <v>810-6260-10</v>
          </cell>
          <cell r="C1145" t="str">
            <v>5085 Materials - Tools Less Than $500</v>
          </cell>
          <cell r="D1145">
            <v>0</v>
          </cell>
          <cell r="E1145">
            <v>28.4</v>
          </cell>
          <cell r="F1145">
            <v>0</v>
          </cell>
          <cell r="G1145">
            <v>28.4</v>
          </cell>
          <cell r="H1145">
            <v>28.4</v>
          </cell>
        </row>
        <row r="1146">
          <cell r="B1146" t="str">
            <v>810-6310-10</v>
          </cell>
          <cell r="C1146" t="str">
            <v>5085 Supplies - Office</v>
          </cell>
          <cell r="D1146">
            <v>0</v>
          </cell>
          <cell r="E1146">
            <v>3087.63</v>
          </cell>
          <cell r="F1146">
            <v>135.93</v>
          </cell>
          <cell r="G1146">
            <v>2951.7</v>
          </cell>
          <cell r="H1146">
            <v>2951.7</v>
          </cell>
        </row>
        <row r="1147">
          <cell r="B1147" t="str">
            <v>810-6320-10</v>
          </cell>
          <cell r="C1147" t="str">
            <v>5085 Supplies - Computer</v>
          </cell>
          <cell r="D1147">
            <v>0</v>
          </cell>
          <cell r="E1147">
            <v>2473.4</v>
          </cell>
          <cell r="F1147">
            <v>0</v>
          </cell>
          <cell r="G1147">
            <v>2473.4</v>
          </cell>
          <cell r="H1147">
            <v>2473.4</v>
          </cell>
        </row>
        <row r="1148">
          <cell r="B1148" t="str">
            <v>810-6330-10</v>
          </cell>
          <cell r="C1148" t="str">
            <v>5085 Supplies - Safety</v>
          </cell>
          <cell r="D1148">
            <v>0</v>
          </cell>
          <cell r="E1148">
            <v>1647.29</v>
          </cell>
          <cell r="F1148">
            <v>0</v>
          </cell>
          <cell r="G1148">
            <v>1647.29</v>
          </cell>
          <cell r="H1148">
            <v>1647.29</v>
          </cell>
        </row>
        <row r="1149">
          <cell r="B1149" t="str">
            <v>810-6340-10</v>
          </cell>
          <cell r="C1149" t="str">
            <v>5085 Supplies - Stationary</v>
          </cell>
          <cell r="D1149">
            <v>0</v>
          </cell>
          <cell r="E1149">
            <v>456.59</v>
          </cell>
          <cell r="F1149">
            <v>0</v>
          </cell>
          <cell r="G1149">
            <v>456.59</v>
          </cell>
          <cell r="H1149">
            <v>456.59</v>
          </cell>
        </row>
        <row r="1150">
          <cell r="B1150" t="str">
            <v>810-6342-10</v>
          </cell>
          <cell r="C1150" t="str">
            <v>5085 Licenses/Permits</v>
          </cell>
          <cell r="D1150">
            <v>0</v>
          </cell>
          <cell r="E1150">
            <v>220</v>
          </cell>
          <cell r="F1150">
            <v>0</v>
          </cell>
          <cell r="G1150">
            <v>220</v>
          </cell>
          <cell r="H1150">
            <v>220</v>
          </cell>
        </row>
        <row r="1151">
          <cell r="B1151" t="str">
            <v>810-6450-10</v>
          </cell>
          <cell r="C1151" t="str">
            <v>5085 R &amp; M - Non - OPUC Equipment/Property</v>
          </cell>
          <cell r="D1151">
            <v>0</v>
          </cell>
          <cell r="E1151">
            <v>14700</v>
          </cell>
          <cell r="F1151">
            <v>0</v>
          </cell>
          <cell r="G1151">
            <v>14700</v>
          </cell>
          <cell r="H1151">
            <v>14700</v>
          </cell>
        </row>
        <row r="1152">
          <cell r="B1152" t="str">
            <v>810-6463-10</v>
          </cell>
          <cell r="C1152" t="str">
            <v>5620 R&amp;M COMPUTER SOFTWARE MAINTENANCE FEES</v>
          </cell>
          <cell r="D1152">
            <v>0</v>
          </cell>
          <cell r="E1152">
            <v>2575.54</v>
          </cell>
          <cell r="F1152">
            <v>0</v>
          </cell>
          <cell r="G1152">
            <v>2575.54</v>
          </cell>
          <cell r="H1152">
            <v>2575.54</v>
          </cell>
        </row>
        <row r="1153">
          <cell r="B1153" t="str">
            <v>810-6490-10</v>
          </cell>
          <cell r="C1153" t="str">
            <v>5085 R &amp; M - Uniforms And Maintenance</v>
          </cell>
          <cell r="D1153">
            <v>0</v>
          </cell>
          <cell r="E1153">
            <v>237.36</v>
          </cell>
          <cell r="F1153">
            <v>0</v>
          </cell>
          <cell r="G1153">
            <v>237.36</v>
          </cell>
          <cell r="H1153">
            <v>237.36</v>
          </cell>
        </row>
        <row r="1154">
          <cell r="B1154" t="str">
            <v>810-6500-10</v>
          </cell>
          <cell r="C1154" t="str">
            <v>5085 Employee - Memberships</v>
          </cell>
          <cell r="D1154">
            <v>0</v>
          </cell>
          <cell r="E1154">
            <v>1785.73</v>
          </cell>
          <cell r="F1154">
            <v>0</v>
          </cell>
          <cell r="G1154">
            <v>1785.73</v>
          </cell>
          <cell r="H1154">
            <v>1785.73</v>
          </cell>
        </row>
        <row r="1155">
          <cell r="B1155" t="str">
            <v>810-6540-10</v>
          </cell>
          <cell r="C1155" t="str">
            <v>5085 Employee Training - Course Fees</v>
          </cell>
          <cell r="D1155">
            <v>0</v>
          </cell>
          <cell r="E1155">
            <v>12495</v>
          </cell>
          <cell r="F1155">
            <v>9075</v>
          </cell>
          <cell r="G1155">
            <v>3420</v>
          </cell>
          <cell r="H1155">
            <v>3420</v>
          </cell>
        </row>
        <row r="1156">
          <cell r="B1156" t="str">
            <v>810-6570-10</v>
          </cell>
          <cell r="C1156" t="str">
            <v>5085 Employee Training - Materials</v>
          </cell>
          <cell r="D1156">
            <v>0</v>
          </cell>
          <cell r="E1156">
            <v>210.72</v>
          </cell>
          <cell r="F1156">
            <v>0</v>
          </cell>
          <cell r="G1156">
            <v>210.72</v>
          </cell>
          <cell r="H1156">
            <v>210.72</v>
          </cell>
        </row>
        <row r="1157">
          <cell r="B1157" t="str">
            <v>810-6600-10</v>
          </cell>
          <cell r="C1157" t="str">
            <v>5085 Travel - Car Allowance &amp; Mileage</v>
          </cell>
          <cell r="D1157">
            <v>0</v>
          </cell>
          <cell r="E1157">
            <v>901.66</v>
          </cell>
          <cell r="F1157">
            <v>0</v>
          </cell>
          <cell r="G1157">
            <v>901.66</v>
          </cell>
          <cell r="H1157">
            <v>901.66</v>
          </cell>
        </row>
        <row r="1158">
          <cell r="B1158" t="str">
            <v>810-6620-10</v>
          </cell>
          <cell r="C1158" t="str">
            <v>5085 Travel - Meals (Subsistence)</v>
          </cell>
          <cell r="D1158">
            <v>0</v>
          </cell>
          <cell r="E1158">
            <v>578.87</v>
          </cell>
          <cell r="F1158">
            <v>0</v>
          </cell>
          <cell r="G1158">
            <v>578.87</v>
          </cell>
          <cell r="H1158">
            <v>578.87</v>
          </cell>
        </row>
        <row r="1159">
          <cell r="B1159" t="str">
            <v>810-6700-10</v>
          </cell>
          <cell r="C1159" t="str">
            <v>5085 COMMUNICATIONS - TELEPHONE, FAX &amp; PAGERS</v>
          </cell>
          <cell r="D1159">
            <v>0</v>
          </cell>
          <cell r="E1159">
            <v>5164.3599999999997</v>
          </cell>
          <cell r="F1159">
            <v>0</v>
          </cell>
          <cell r="G1159">
            <v>5164.3599999999997</v>
          </cell>
          <cell r="H1159">
            <v>5164.3599999999997</v>
          </cell>
        </row>
        <row r="1160">
          <cell r="B1160" t="str">
            <v>810-6900-10</v>
          </cell>
          <cell r="C1160" t="str">
            <v>5085 ALLOCATED MNTNCE JOB PAYROLL/OVERHEAD OFFSET</v>
          </cell>
          <cell r="D1160">
            <v>0</v>
          </cell>
          <cell r="E1160">
            <v>190153.15</v>
          </cell>
          <cell r="F1160">
            <v>0</v>
          </cell>
          <cell r="G1160">
            <v>190153.15</v>
          </cell>
          <cell r="H1160">
            <v>190153.15</v>
          </cell>
        </row>
        <row r="1161">
          <cell r="B1161" t="str">
            <v>810-6901-10</v>
          </cell>
          <cell r="C1161" t="str">
            <v>5085 ALLOCATED PAYROLL MAINT JOB RECOVERY</v>
          </cell>
          <cell r="D1161">
            <v>0</v>
          </cell>
          <cell r="E1161">
            <v>959247.2</v>
          </cell>
          <cell r="F1161">
            <v>1160303.3600000001</v>
          </cell>
          <cell r="G1161">
            <v>-201056.16</v>
          </cell>
          <cell r="H1161">
            <v>-201056.16</v>
          </cell>
        </row>
        <row r="1162">
          <cell r="B1162" t="str">
            <v>810-6902-10</v>
          </cell>
          <cell r="C1162" t="str">
            <v>5085 ALLOCATED MAINTENANCE JOB OVERHEAD RECOVERY</v>
          </cell>
          <cell r="D1162">
            <v>0</v>
          </cell>
          <cell r="E1162">
            <v>572642.34</v>
          </cell>
          <cell r="F1162">
            <v>692309.5</v>
          </cell>
          <cell r="G1162">
            <v>-119667.16</v>
          </cell>
          <cell r="H1162">
            <v>-119667.16</v>
          </cell>
        </row>
        <row r="1163">
          <cell r="B1163" t="str">
            <v>810-6903-10</v>
          </cell>
          <cell r="C1163" t="str">
            <v>5085 Allocated WIP Job Payroll Recovery</v>
          </cell>
          <cell r="D1163">
            <v>0</v>
          </cell>
          <cell r="E1163">
            <v>794680.47</v>
          </cell>
          <cell r="F1163">
            <v>979054.23</v>
          </cell>
          <cell r="G1163">
            <v>-184373.76000000001</v>
          </cell>
          <cell r="H1163">
            <v>-184373.76000000001</v>
          </cell>
        </row>
        <row r="1164">
          <cell r="B1164" t="str">
            <v>810-6904-10</v>
          </cell>
          <cell r="C1164" t="str">
            <v>5085 ALLOCATED WIP JOB OVERHEAD RECOVERY</v>
          </cell>
          <cell r="D1164">
            <v>0</v>
          </cell>
          <cell r="E1164">
            <v>473860.2</v>
          </cell>
          <cell r="F1164">
            <v>582777.88</v>
          </cell>
          <cell r="G1164">
            <v>-108917.68</v>
          </cell>
          <cell r="H1164">
            <v>-108917.68</v>
          </cell>
        </row>
        <row r="1165">
          <cell r="B1165" t="str">
            <v>820-6010-10</v>
          </cell>
          <cell r="C1165" t="str">
            <v>5005 Labour - Salaries</v>
          </cell>
          <cell r="D1165">
            <v>0</v>
          </cell>
          <cell r="E1165">
            <v>609353.5</v>
          </cell>
          <cell r="F1165">
            <v>108585.13</v>
          </cell>
          <cell r="G1165">
            <v>500768.37</v>
          </cell>
          <cell r="H1165">
            <v>500768.37</v>
          </cell>
        </row>
        <row r="1166">
          <cell r="B1166" t="str">
            <v>820-6030-10</v>
          </cell>
          <cell r="C1166" t="str">
            <v>5005 Labour - Overtime</v>
          </cell>
          <cell r="D1166">
            <v>0</v>
          </cell>
          <cell r="E1166">
            <v>933.52</v>
          </cell>
          <cell r="F1166">
            <v>109.83</v>
          </cell>
          <cell r="G1166">
            <v>823.69</v>
          </cell>
          <cell r="H1166">
            <v>823.69</v>
          </cell>
        </row>
        <row r="1167">
          <cell r="B1167" t="str">
            <v>820-6040-10</v>
          </cell>
          <cell r="C1167" t="str">
            <v>5005 Labour - Student Labour</v>
          </cell>
          <cell r="D1167">
            <v>0</v>
          </cell>
          <cell r="E1167">
            <v>1043.83</v>
          </cell>
          <cell r="F1167">
            <v>221.68</v>
          </cell>
          <cell r="G1167">
            <v>822.15</v>
          </cell>
          <cell r="H1167">
            <v>822.15</v>
          </cell>
        </row>
        <row r="1168">
          <cell r="B1168" t="str">
            <v>820-6060-10</v>
          </cell>
          <cell r="C1168" t="str">
            <v>5005 Labour - Temporary</v>
          </cell>
          <cell r="D1168">
            <v>0</v>
          </cell>
          <cell r="E1168">
            <v>26095.65</v>
          </cell>
          <cell r="F1168">
            <v>5541.9</v>
          </cell>
          <cell r="G1168">
            <v>20553.75</v>
          </cell>
          <cell r="H1168">
            <v>20553.75</v>
          </cell>
        </row>
        <row r="1169">
          <cell r="B1169" t="str">
            <v>820-6070-10</v>
          </cell>
          <cell r="C1169" t="str">
            <v>5005 Labour - Vacation</v>
          </cell>
          <cell r="D1169">
            <v>0</v>
          </cell>
          <cell r="E1169">
            <v>64409.46</v>
          </cell>
          <cell r="F1169">
            <v>10967.73</v>
          </cell>
          <cell r="G1169">
            <v>53441.73</v>
          </cell>
          <cell r="H1169">
            <v>53441.73</v>
          </cell>
        </row>
        <row r="1170">
          <cell r="B1170" t="str">
            <v>820-6120-10</v>
          </cell>
          <cell r="C1170" t="str">
            <v>5005 Labour - Sick Leave</v>
          </cell>
          <cell r="D1170">
            <v>0</v>
          </cell>
          <cell r="E1170">
            <v>20046.830000000002</v>
          </cell>
          <cell r="F1170">
            <v>2283.4899999999998</v>
          </cell>
          <cell r="G1170">
            <v>17763.34</v>
          </cell>
          <cell r="H1170">
            <v>17763.34</v>
          </cell>
        </row>
        <row r="1171">
          <cell r="B1171" t="str">
            <v>820-6122-10</v>
          </cell>
          <cell r="C1171" t="str">
            <v>5005 Labour - Family Leave</v>
          </cell>
          <cell r="D1171">
            <v>0</v>
          </cell>
          <cell r="E1171">
            <v>2152.7600000000002</v>
          </cell>
          <cell r="F1171">
            <v>301.27999999999997</v>
          </cell>
          <cell r="G1171">
            <v>1851.48</v>
          </cell>
          <cell r="H1171">
            <v>1851.48</v>
          </cell>
        </row>
        <row r="1172">
          <cell r="B1172" t="str">
            <v>820-6145-10</v>
          </cell>
          <cell r="C1172" t="str">
            <v>5005 Labour - Bereavement</v>
          </cell>
          <cell r="D1172">
            <v>0</v>
          </cell>
          <cell r="E1172">
            <v>288.45999999999998</v>
          </cell>
          <cell r="F1172">
            <v>173.08</v>
          </cell>
          <cell r="G1172">
            <v>115.38</v>
          </cell>
          <cell r="H1172">
            <v>115.38</v>
          </cell>
        </row>
        <row r="1173">
          <cell r="B1173" t="str">
            <v>820-6170-10</v>
          </cell>
          <cell r="C1173" t="str">
            <v>5005 Benefits - Pension</v>
          </cell>
          <cell r="D1173">
            <v>0</v>
          </cell>
          <cell r="E1173">
            <v>86388.67</v>
          </cell>
          <cell r="F1173">
            <v>14994.3</v>
          </cell>
          <cell r="G1173">
            <v>71394.37</v>
          </cell>
          <cell r="H1173">
            <v>71394.37</v>
          </cell>
        </row>
        <row r="1174">
          <cell r="B1174" t="str">
            <v>820-6180-10</v>
          </cell>
          <cell r="C1174" t="str">
            <v>5005 Benefits - EHT</v>
          </cell>
          <cell r="D1174">
            <v>0</v>
          </cell>
          <cell r="E1174">
            <v>15154.69</v>
          </cell>
          <cell r="F1174">
            <v>2616.16</v>
          </cell>
          <cell r="G1174">
            <v>12538.53</v>
          </cell>
          <cell r="H1174">
            <v>12538.53</v>
          </cell>
        </row>
        <row r="1175">
          <cell r="B1175" t="str">
            <v>820-6190-10</v>
          </cell>
          <cell r="C1175" t="str">
            <v>5005 Benefits - WCB</v>
          </cell>
          <cell r="D1175">
            <v>0</v>
          </cell>
          <cell r="E1175">
            <v>8056.87</v>
          </cell>
          <cell r="F1175">
            <v>1454.36</v>
          </cell>
          <cell r="G1175">
            <v>6602.51</v>
          </cell>
          <cell r="H1175">
            <v>6602.51</v>
          </cell>
        </row>
        <row r="1176">
          <cell r="B1176" t="str">
            <v>820-6200-10</v>
          </cell>
          <cell r="C1176" t="str">
            <v>5005 Benefits - CPP</v>
          </cell>
          <cell r="D1176">
            <v>0</v>
          </cell>
          <cell r="E1176">
            <v>27203.51</v>
          </cell>
          <cell r="F1176">
            <v>5378.91</v>
          </cell>
          <cell r="G1176">
            <v>21824.6</v>
          </cell>
          <cell r="H1176">
            <v>21824.6</v>
          </cell>
        </row>
        <row r="1177">
          <cell r="B1177" t="str">
            <v>820-6210-10</v>
          </cell>
          <cell r="C1177" t="str">
            <v>5005 Benefits - UIC</v>
          </cell>
          <cell r="D1177">
            <v>0</v>
          </cell>
          <cell r="E1177">
            <v>10976.12</v>
          </cell>
          <cell r="F1177">
            <v>2188.17</v>
          </cell>
          <cell r="G1177">
            <v>8787.9500000000007</v>
          </cell>
          <cell r="H1177">
            <v>8787.9500000000007</v>
          </cell>
        </row>
        <row r="1178">
          <cell r="B1178" t="str">
            <v>820-6220-10</v>
          </cell>
          <cell r="C1178" t="str">
            <v>5005 Benefits - Medical</v>
          </cell>
          <cell r="D1178">
            <v>0</v>
          </cell>
          <cell r="E1178">
            <v>25544</v>
          </cell>
          <cell r="F1178">
            <v>0</v>
          </cell>
          <cell r="G1178">
            <v>25544</v>
          </cell>
          <cell r="H1178">
            <v>25544</v>
          </cell>
        </row>
        <row r="1179">
          <cell r="B1179" t="str">
            <v>820-6330-10</v>
          </cell>
          <cell r="C1179" t="str">
            <v>5005 Supplies - Safety</v>
          </cell>
          <cell r="D1179">
            <v>0</v>
          </cell>
          <cell r="E1179">
            <v>341.94</v>
          </cell>
          <cell r="F1179">
            <v>0</v>
          </cell>
          <cell r="G1179">
            <v>341.94</v>
          </cell>
          <cell r="H1179">
            <v>341.94</v>
          </cell>
        </row>
        <row r="1180">
          <cell r="B1180" t="str">
            <v>820-6600-10</v>
          </cell>
          <cell r="C1180" t="str">
            <v>5005 Travel - Mileage</v>
          </cell>
          <cell r="D1180">
            <v>0</v>
          </cell>
          <cell r="E1180">
            <v>57.89</v>
          </cell>
          <cell r="F1180">
            <v>0</v>
          </cell>
          <cell r="G1180">
            <v>57.89</v>
          </cell>
          <cell r="H1180">
            <v>57.89</v>
          </cell>
        </row>
        <row r="1181">
          <cell r="B1181" t="str">
            <v>820-6620-10</v>
          </cell>
          <cell r="C1181" t="str">
            <v>5005 Travel - Meals (Subsistence)</v>
          </cell>
          <cell r="D1181">
            <v>0</v>
          </cell>
          <cell r="E1181">
            <v>69.489999999999995</v>
          </cell>
          <cell r="F1181">
            <v>0</v>
          </cell>
          <cell r="G1181">
            <v>69.489999999999995</v>
          </cell>
          <cell r="H1181">
            <v>69.489999999999995</v>
          </cell>
        </row>
        <row r="1182">
          <cell r="B1182" t="str">
            <v>820-6650-10</v>
          </cell>
          <cell r="C1182" t="str">
            <v>5005 Communications - Courier</v>
          </cell>
          <cell r="D1182">
            <v>0</v>
          </cell>
          <cell r="E1182">
            <v>4.01</v>
          </cell>
          <cell r="F1182">
            <v>0</v>
          </cell>
          <cell r="G1182">
            <v>4.01</v>
          </cell>
          <cell r="H1182">
            <v>4.01</v>
          </cell>
        </row>
        <row r="1183">
          <cell r="B1183" t="str">
            <v>820-6700-10</v>
          </cell>
          <cell r="C1183" t="str">
            <v>5005 Telephone, Fax &amp; Pagers</v>
          </cell>
          <cell r="D1183">
            <v>0</v>
          </cell>
          <cell r="E1183">
            <v>3119.03</v>
          </cell>
          <cell r="F1183">
            <v>0</v>
          </cell>
          <cell r="G1183">
            <v>3119.03</v>
          </cell>
          <cell r="H1183">
            <v>3119.03</v>
          </cell>
        </row>
        <row r="1184">
          <cell r="B1184" t="str">
            <v>820-6730-10</v>
          </cell>
          <cell r="C1184" t="str">
            <v>5005 Corporate Memberships &amp; Licenses</v>
          </cell>
          <cell r="D1184">
            <v>0</v>
          </cell>
          <cell r="E1184">
            <v>180</v>
          </cell>
          <cell r="F1184">
            <v>0</v>
          </cell>
          <cell r="G1184">
            <v>180</v>
          </cell>
          <cell r="H1184">
            <v>180</v>
          </cell>
        </row>
        <row r="1185">
          <cell r="B1185" t="str">
            <v>820-6901-10</v>
          </cell>
          <cell r="C1185" t="str">
            <v>5005 Recovery</v>
          </cell>
          <cell r="D1185">
            <v>0</v>
          </cell>
          <cell r="E1185">
            <v>36450.75</v>
          </cell>
          <cell r="F1185">
            <v>45715.73</v>
          </cell>
          <cell r="G1185">
            <v>-9264.98</v>
          </cell>
          <cell r="H1185">
            <v>-9264.98</v>
          </cell>
        </row>
        <row r="1186">
          <cell r="B1186" t="str">
            <v>820-6902-10</v>
          </cell>
          <cell r="C1186" t="str">
            <v>5005 ALLOCATED MAINTENANCE JOB OVERHEAD RECOVERY</v>
          </cell>
          <cell r="D1186">
            <v>0</v>
          </cell>
          <cell r="E1186">
            <v>21870.45</v>
          </cell>
          <cell r="F1186">
            <v>25845.75</v>
          </cell>
          <cell r="G1186">
            <v>-3975.3</v>
          </cell>
          <cell r="H1186">
            <v>-3975.3</v>
          </cell>
        </row>
        <row r="1187">
          <cell r="B1187" t="str">
            <v>820-6903-10</v>
          </cell>
          <cell r="C1187" t="str">
            <v>5005 WIP Recovery</v>
          </cell>
          <cell r="D1187">
            <v>0</v>
          </cell>
          <cell r="E1187">
            <v>65404.5</v>
          </cell>
          <cell r="F1187">
            <v>77810.25</v>
          </cell>
          <cell r="G1187">
            <v>-12405.75</v>
          </cell>
          <cell r="H1187">
            <v>-12405.75</v>
          </cell>
        </row>
        <row r="1188">
          <cell r="B1188" t="str">
            <v>820-6904-10</v>
          </cell>
          <cell r="C1188" t="str">
            <v>5005 ALLOCATED OVERHEAD WIP JOB RECOVERY</v>
          </cell>
          <cell r="D1188">
            <v>0</v>
          </cell>
          <cell r="E1188">
            <v>39242.699999999997</v>
          </cell>
          <cell r="F1188">
            <v>46686.15</v>
          </cell>
          <cell r="G1188">
            <v>-7443.45</v>
          </cell>
          <cell r="H1188">
            <v>-7443.45</v>
          </cell>
        </row>
        <row r="1189">
          <cell r="B1189" t="str">
            <v>820-6905-10</v>
          </cell>
          <cell r="C1189" t="str">
            <v>5620 Allocated Recovery - Services</v>
          </cell>
          <cell r="D1189">
            <v>0</v>
          </cell>
          <cell r="E1189">
            <v>143303</v>
          </cell>
          <cell r="F1189">
            <v>143303</v>
          </cell>
          <cell r="G1189">
            <v>0</v>
          </cell>
          <cell r="H1189">
            <v>0</v>
          </cell>
        </row>
        <row r="1190">
          <cell r="B1190" t="str">
            <v>820-6907-10</v>
          </cell>
          <cell r="C1190" t="str">
            <v>5005 Labour &amp; OH's Allocated TO Affiliates</v>
          </cell>
          <cell r="D1190">
            <v>0</v>
          </cell>
          <cell r="E1190">
            <v>0</v>
          </cell>
          <cell r="F1190">
            <v>20433</v>
          </cell>
          <cell r="G1190">
            <v>-20433</v>
          </cell>
          <cell r="H1190">
            <v>-20433</v>
          </cell>
        </row>
        <row r="1191">
          <cell r="B1191" t="str">
            <v>Grand Totals:</v>
          </cell>
          <cell r="C1191">
            <v>1182</v>
          </cell>
          <cell r="D1191">
            <v>0</v>
          </cell>
          <cell r="E1191">
            <v>1924214554.55</v>
          </cell>
          <cell r="F1191">
            <v>1924214554.55</v>
          </cell>
          <cell r="G1191">
            <v>0</v>
          </cell>
          <cell r="H1191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7">
          <cell r="A7" t="str">
            <v>100-1000-10</v>
          </cell>
          <cell r="B7" t="str">
            <v>1005 CIBC Bank Account</v>
          </cell>
          <cell r="C7">
            <v>0</v>
          </cell>
        </row>
        <row r="8">
          <cell r="A8" t="str">
            <v>100-1001-10</v>
          </cell>
          <cell r="B8" t="str">
            <v>1005 TD Bank Accounts</v>
          </cell>
          <cell r="C8">
            <v>-631723625.70000005</v>
          </cell>
        </row>
        <row r="9">
          <cell r="A9" t="str">
            <v>100-1002-10</v>
          </cell>
          <cell r="B9" t="str">
            <v>1005 TD Bank Clearing Acct</v>
          </cell>
          <cell r="C9">
            <v>640969272.25</v>
          </cell>
        </row>
        <row r="10">
          <cell r="A10" t="str">
            <v>100-1003-10</v>
          </cell>
          <cell r="B10" t="str">
            <v>1005 TD-Ontario Price Credit</v>
          </cell>
          <cell r="C10">
            <v>1.75</v>
          </cell>
        </row>
        <row r="11">
          <cell r="A11" t="str">
            <v>100-1004-10</v>
          </cell>
          <cell r="B11" t="str">
            <v>1005 TD US Bank Account</v>
          </cell>
          <cell r="C11">
            <v>17663.78</v>
          </cell>
        </row>
        <row r="12">
          <cell r="A12" t="str">
            <v>100-1010-10</v>
          </cell>
          <cell r="B12" t="str">
            <v>1005 1005 Bank-Returned Cheques</v>
          </cell>
          <cell r="C12">
            <v>0</v>
          </cell>
        </row>
        <row r="13">
          <cell r="A13" t="str">
            <v>100-1020-10</v>
          </cell>
          <cell r="B13" t="str">
            <v>1005 1005 Bank-Refunds</v>
          </cell>
          <cell r="C13">
            <v>0</v>
          </cell>
        </row>
        <row r="14">
          <cell r="A14" t="str">
            <v>100-1030-10</v>
          </cell>
          <cell r="B14" t="str">
            <v>1005 1005 Bank-Payroll</v>
          </cell>
          <cell r="C14">
            <v>0</v>
          </cell>
        </row>
        <row r="15">
          <cell r="A15" t="str">
            <v>100-1040-10</v>
          </cell>
          <cell r="B15" t="str">
            <v>1005 1005 Bank-EPP</v>
          </cell>
          <cell r="C15">
            <v>0</v>
          </cell>
        </row>
        <row r="16">
          <cell r="A16" t="str">
            <v>100-1050-10</v>
          </cell>
          <cell r="B16" t="str">
            <v>1005 1005 Bank-Cash receipts</v>
          </cell>
          <cell r="C16">
            <v>0</v>
          </cell>
        </row>
        <row r="17">
          <cell r="A17" t="str">
            <v>100-1060-10</v>
          </cell>
          <cell r="B17" t="str">
            <v>1010 Petty Cash</v>
          </cell>
          <cell r="C17">
            <v>1400</v>
          </cell>
        </row>
        <row r="18">
          <cell r="A18" t="str">
            <v>100-1061-10</v>
          </cell>
          <cell r="B18" t="str">
            <v>1010 Petty Cash (US $)</v>
          </cell>
          <cell r="C18">
            <v>610.86</v>
          </cell>
        </row>
        <row r="19">
          <cell r="A19" t="str">
            <v>100-1065-10</v>
          </cell>
          <cell r="B19" t="str">
            <v>1040 Other special deposits</v>
          </cell>
          <cell r="C19">
            <v>0</v>
          </cell>
        </row>
        <row r="20">
          <cell r="A20" t="str">
            <v>100-1070-10</v>
          </cell>
          <cell r="B20" t="str">
            <v>1060 term deposits-CIBC</v>
          </cell>
          <cell r="C20">
            <v>0</v>
          </cell>
        </row>
        <row r="21">
          <cell r="A21" t="str">
            <v>100-1071-10</v>
          </cell>
          <cell r="B21" t="str">
            <v>1060 Term Deposits - TD</v>
          </cell>
          <cell r="C21">
            <v>0</v>
          </cell>
        </row>
        <row r="22">
          <cell r="A22" t="str">
            <v>100-1075-10</v>
          </cell>
          <cell r="B22" t="str">
            <v>1070 Investments</v>
          </cell>
          <cell r="C22">
            <v>0</v>
          </cell>
        </row>
        <row r="23">
          <cell r="A23" t="str">
            <v>100-1080-10</v>
          </cell>
          <cell r="B23" t="str">
            <v>1100 Accounts Rec.-Electrical Energy</v>
          </cell>
          <cell r="C23">
            <v>11459226.640000001</v>
          </cell>
        </row>
        <row r="24">
          <cell r="A24" t="str">
            <v>100-1081-10</v>
          </cell>
          <cell r="B24" t="str">
            <v>1100 Accounts Receivable - Retailers</v>
          </cell>
          <cell r="C24">
            <v>-114535.56</v>
          </cell>
        </row>
        <row r="25">
          <cell r="A25" t="str">
            <v>100-1082-10</v>
          </cell>
          <cell r="B25" t="str">
            <v>1100 Accounts Rec.-Harris/GP Timing Diffs</v>
          </cell>
          <cell r="C25">
            <v>47989.69</v>
          </cell>
        </row>
        <row r="26">
          <cell r="A26" t="str">
            <v>100-1084-10</v>
          </cell>
          <cell r="B26" t="str">
            <v>1110 Peaksaver Program</v>
          </cell>
          <cell r="C26">
            <v>0</v>
          </cell>
        </row>
        <row r="27">
          <cell r="A27" t="str">
            <v>100-1085-10</v>
          </cell>
          <cell r="B27" t="str">
            <v>1102 A/R-Dist'n Services</v>
          </cell>
          <cell r="C27">
            <v>0</v>
          </cell>
        </row>
        <row r="28">
          <cell r="A28" t="str">
            <v>100-1086-10</v>
          </cell>
          <cell r="B28" t="str">
            <v>1100 A/R- IMO Retailers (Global Adjustment)</v>
          </cell>
          <cell r="C28">
            <v>0</v>
          </cell>
        </row>
        <row r="29">
          <cell r="A29" t="str">
            <v>100-1087-10</v>
          </cell>
          <cell r="B29" t="str">
            <v>1100 A/R IMO Retailers (Wap and Contract Diff)</v>
          </cell>
          <cell r="C29">
            <v>0</v>
          </cell>
        </row>
        <row r="30">
          <cell r="A30" t="str">
            <v>100-1088-10</v>
          </cell>
          <cell r="B30" t="str">
            <v>1100 Rebate account - offset on Balance Sheet</v>
          </cell>
          <cell r="C30">
            <v>0</v>
          </cell>
        </row>
        <row r="31">
          <cell r="A31" t="str">
            <v>100-1089-10</v>
          </cell>
          <cell r="B31" t="str">
            <v>1105 Summer Energy Challenge rebate</v>
          </cell>
          <cell r="C31">
            <v>0</v>
          </cell>
        </row>
        <row r="32">
          <cell r="A32" t="str">
            <v>100-1090-10</v>
          </cell>
          <cell r="B32" t="str">
            <v>1200 Due from -Oshawa Power &amp; Utilities Corp</v>
          </cell>
          <cell r="C32">
            <v>-6495247.8799999999</v>
          </cell>
        </row>
        <row r="33">
          <cell r="A33" t="str">
            <v>100-1091-10</v>
          </cell>
          <cell r="B33" t="str">
            <v>1200 Due from Oshawa PUC Services</v>
          </cell>
          <cell r="C33">
            <v>-958943.12199999997</v>
          </cell>
        </row>
        <row r="34">
          <cell r="A34" t="str">
            <v>100-1092-10</v>
          </cell>
          <cell r="B34" t="str">
            <v>1200 Due from PUC Energy Services</v>
          </cell>
          <cell r="C34">
            <v>160073.65</v>
          </cell>
        </row>
        <row r="35">
          <cell r="A35" t="str">
            <v>100-1093-10</v>
          </cell>
          <cell r="B35" t="str">
            <v>1200 Due from 2252112 Ontario Inc</v>
          </cell>
          <cell r="C35">
            <v>404301.35</v>
          </cell>
        </row>
        <row r="36">
          <cell r="A36" t="str">
            <v>100-1100-10</v>
          </cell>
          <cell r="B36" t="str">
            <v>1200  Accounts Rec-City of Oshawa</v>
          </cell>
          <cell r="C36">
            <v>0</v>
          </cell>
        </row>
        <row r="37">
          <cell r="A37" t="str">
            <v>100-1110-10</v>
          </cell>
          <cell r="B37" t="str">
            <v>1105 Accounts Rec-Sundry</v>
          </cell>
          <cell r="C37">
            <v>-123998.32408000001</v>
          </cell>
        </row>
        <row r="38">
          <cell r="A38" t="str">
            <v>100-1115-10</v>
          </cell>
          <cell r="B38" t="str">
            <v>1110 Late Payment Penalty Clearing Account</v>
          </cell>
          <cell r="C38">
            <v>-2968.88</v>
          </cell>
        </row>
        <row r="39">
          <cell r="A39" t="str">
            <v>100-1120-10</v>
          </cell>
          <cell r="B39" t="str">
            <v>1104 Accounts Rec-Recoverable Work</v>
          </cell>
          <cell r="C39">
            <v>2579884.17</v>
          </cell>
        </row>
        <row r="40">
          <cell r="A40" t="str">
            <v>100-1130-10</v>
          </cell>
          <cell r="B40" t="str">
            <v>2290 Input Tax Credit-GST</v>
          </cell>
          <cell r="C40">
            <v>0</v>
          </cell>
        </row>
        <row r="41">
          <cell r="A41" t="str">
            <v>100-1131-10</v>
          </cell>
          <cell r="B41" t="str">
            <v>2290 Input Tax Credit - HST</v>
          </cell>
          <cell r="C41">
            <v>1887403.93</v>
          </cell>
        </row>
        <row r="42">
          <cell r="A42" t="str">
            <v>100-1133-10</v>
          </cell>
          <cell r="B42" t="str">
            <v>2290 Restricted Input Tax Credit</v>
          </cell>
          <cell r="C42">
            <v>-1165.71</v>
          </cell>
        </row>
        <row r="43">
          <cell r="A43" t="str">
            <v>100-1140-10</v>
          </cell>
          <cell r="B43" t="str">
            <v>1130 Allowance for Doubtful Accounts</v>
          </cell>
          <cell r="C43">
            <v>-565615.41</v>
          </cell>
        </row>
        <row r="44">
          <cell r="A44" t="str">
            <v>100-1141-10</v>
          </cell>
          <cell r="B44" t="str">
            <v>1130 Refund Write offs</v>
          </cell>
          <cell r="C44">
            <v>60207.63</v>
          </cell>
        </row>
        <row r="45">
          <cell r="A45" t="str">
            <v>100-1145-10</v>
          </cell>
          <cell r="B45" t="str">
            <v>1140 Interest &amp; Dividends Rec'ble</v>
          </cell>
          <cell r="C45">
            <v>6819.15</v>
          </cell>
        </row>
        <row r="46">
          <cell r="A46" t="str">
            <v>100-1150-10</v>
          </cell>
          <cell r="B46" t="str">
            <v>1190 Vacation Pay Advance</v>
          </cell>
          <cell r="C46">
            <v>0</v>
          </cell>
        </row>
        <row r="47">
          <cell r="A47" t="str">
            <v>100-1160-10</v>
          </cell>
          <cell r="B47" t="str">
            <v>1190 Payroll Advances</v>
          </cell>
          <cell r="C47">
            <v>0</v>
          </cell>
        </row>
        <row r="48">
          <cell r="A48" t="str">
            <v>100-1170-10</v>
          </cell>
          <cell r="B48" t="str">
            <v>2055 Open Jobs-Billings</v>
          </cell>
          <cell r="C48">
            <v>-1353719.29941</v>
          </cell>
        </row>
        <row r="49">
          <cell r="A49" t="str">
            <v>100-1171-10</v>
          </cell>
          <cell r="B49" t="str">
            <v>2055 SR&amp;ED Credits</v>
          </cell>
          <cell r="C49">
            <v>0</v>
          </cell>
        </row>
        <row r="50">
          <cell r="A50" t="str">
            <v>100-1172-10</v>
          </cell>
          <cell r="B50" t="str">
            <v>1340 Non Capital Open Jobs-Billings</v>
          </cell>
          <cell r="C50">
            <v>-799977.06</v>
          </cell>
        </row>
        <row r="51">
          <cell r="A51" t="str">
            <v>100-1175-10</v>
          </cell>
          <cell r="B51" t="str">
            <v>1120 Unbilled Estimate Revenue</v>
          </cell>
          <cell r="C51">
            <v>14040747.24</v>
          </cell>
        </row>
        <row r="52">
          <cell r="A52" t="str">
            <v>100-1176-10</v>
          </cell>
          <cell r="B52" t="str">
            <v>1120 Unbilled Readings Revenue</v>
          </cell>
          <cell r="C52">
            <v>0.63</v>
          </cell>
        </row>
        <row r="53">
          <cell r="A53" t="str">
            <v>100-1177-10</v>
          </cell>
          <cell r="B53" t="str">
            <v>1120 Unbilled Distribution Revenues</v>
          </cell>
          <cell r="C53">
            <v>2159868.29</v>
          </cell>
        </row>
        <row r="54">
          <cell r="A54" t="str">
            <v>100-1180-10</v>
          </cell>
          <cell r="B54" t="str">
            <v>1180 Prepaid Expenses</v>
          </cell>
          <cell r="C54">
            <v>235012.9</v>
          </cell>
        </row>
        <row r="55">
          <cell r="A55" t="str">
            <v>100-1181-10</v>
          </cell>
          <cell r="B55" t="str">
            <v>1180 Prepaid Membership</v>
          </cell>
          <cell r="C55">
            <v>0</v>
          </cell>
        </row>
        <row r="56">
          <cell r="A56" t="str">
            <v>100-1182-10</v>
          </cell>
          <cell r="B56" t="str">
            <v>1180 Prepaid Insurance</v>
          </cell>
          <cell r="C56">
            <v>33288.71</v>
          </cell>
        </row>
        <row r="57">
          <cell r="A57" t="str">
            <v>100-1183-10</v>
          </cell>
          <cell r="B57" t="str">
            <v>1180 Prepaid Taxes</v>
          </cell>
          <cell r="C57">
            <v>0</v>
          </cell>
        </row>
        <row r="58">
          <cell r="A58" t="str">
            <v>100-1185-10</v>
          </cell>
          <cell r="B58" t="str">
            <v>1200 A/R &amp; Notes Associated Co's</v>
          </cell>
          <cell r="C58">
            <v>0</v>
          </cell>
        </row>
        <row r="59">
          <cell r="A59" t="str">
            <v>100-1190-10</v>
          </cell>
          <cell r="B59" t="str">
            <v>1330 Inventory</v>
          </cell>
          <cell r="C59">
            <v>1710970.3666600001</v>
          </cell>
        </row>
        <row r="60">
          <cell r="A60" t="str">
            <v>100-1191-10</v>
          </cell>
          <cell r="B60" t="str">
            <v>1330 Inventory - Spare Transformers</v>
          </cell>
          <cell r="C60">
            <v>-1478079.29</v>
          </cell>
        </row>
        <row r="61">
          <cell r="A61" t="str">
            <v>100-1192-10</v>
          </cell>
          <cell r="B61" t="str">
            <v>1330 Inventory - Provision</v>
          </cell>
          <cell r="C61">
            <v>0</v>
          </cell>
        </row>
        <row r="62">
          <cell r="A62" t="str">
            <v>100-1194-10</v>
          </cell>
          <cell r="B62" t="str">
            <v>1330 Inventory - Spare Transformers (Reserve)</v>
          </cell>
          <cell r="C62">
            <v>-221255.43</v>
          </cell>
        </row>
        <row r="63">
          <cell r="A63" t="str">
            <v>100-1195-10</v>
          </cell>
          <cell r="B63" t="str">
            <v>1305 Inventory-Fuel</v>
          </cell>
          <cell r="C63">
            <v>0</v>
          </cell>
        </row>
        <row r="64">
          <cell r="A64" t="str">
            <v>100-1200-10</v>
          </cell>
          <cell r="B64" t="str">
            <v>1330 Inventory-Reels</v>
          </cell>
          <cell r="C64">
            <v>77767.710000000006</v>
          </cell>
        </row>
        <row r="65">
          <cell r="A65" t="str">
            <v>100-1210-10</v>
          </cell>
          <cell r="B65" t="str">
            <v>1330 Inventory-WO Direct Purchases</v>
          </cell>
          <cell r="C65">
            <v>0</v>
          </cell>
        </row>
        <row r="66">
          <cell r="A66" t="str">
            <v>100-1220-10</v>
          </cell>
          <cell r="B66" t="str">
            <v>1330 Inventory-Meters</v>
          </cell>
          <cell r="C66">
            <v>0</v>
          </cell>
        </row>
        <row r="67">
          <cell r="A67" t="str">
            <v>100-1230-10</v>
          </cell>
          <cell r="B67" t="str">
            <v>1340 Inventory-Mdse.-Jobbing, Etc.</v>
          </cell>
          <cell r="C67">
            <v>0</v>
          </cell>
        </row>
        <row r="68">
          <cell r="A68" t="str">
            <v>100-1240-10</v>
          </cell>
          <cell r="B68" t="str">
            <v>1350 Inventory-Non-Regulated Entities</v>
          </cell>
          <cell r="C68">
            <v>0</v>
          </cell>
        </row>
        <row r="69">
          <cell r="A69" t="str">
            <v>100-1250-10</v>
          </cell>
          <cell r="B69" t="str">
            <v>1340 Work In Process - Billable</v>
          </cell>
          <cell r="C69">
            <v>788287.24364</v>
          </cell>
        </row>
        <row r="70">
          <cell r="A70" t="str">
            <v>100-1251-10</v>
          </cell>
          <cell r="B70" t="str">
            <v>2055 Work In Process - Meter Services</v>
          </cell>
          <cell r="C70">
            <v>-7.4900000000000001E-3</v>
          </cell>
        </row>
        <row r="71">
          <cell r="A71" t="str">
            <v>100-1252-10</v>
          </cell>
          <cell r="B71" t="str">
            <v>2055 Work In Process - Fibre Optics</v>
          </cell>
          <cell r="C71">
            <v>0</v>
          </cell>
        </row>
        <row r="72">
          <cell r="A72" t="str">
            <v>100-1253-10</v>
          </cell>
          <cell r="B72" t="str">
            <v>2055 Work In Process - Energy</v>
          </cell>
          <cell r="C72">
            <v>-0.01</v>
          </cell>
        </row>
        <row r="73">
          <cell r="A73" t="str">
            <v>100-1254-10</v>
          </cell>
          <cell r="B73" t="str">
            <v>2055 Smart Meter WIP Offset</v>
          </cell>
          <cell r="C73">
            <v>0</v>
          </cell>
        </row>
        <row r="74">
          <cell r="A74" t="str">
            <v>100-1255-10</v>
          </cell>
          <cell r="B74" t="str">
            <v>2055 Work In Process - Capital Jobs Fixed Assets</v>
          </cell>
          <cell r="C74">
            <v>6253815.4207600001</v>
          </cell>
        </row>
        <row r="75">
          <cell r="A75" t="str">
            <v>100-1256-10</v>
          </cell>
          <cell r="B75" t="str">
            <v>2055 Work in Process - Other</v>
          </cell>
          <cell r="C75">
            <v>0</v>
          </cell>
        </row>
        <row r="76">
          <cell r="A76" t="str">
            <v>100-1257-10</v>
          </cell>
          <cell r="B76" t="str">
            <v>2055 Work In Process - MicroFit</v>
          </cell>
          <cell r="C76">
            <v>35890.81</v>
          </cell>
        </row>
        <row r="77">
          <cell r="A77" t="str">
            <v>100-1258-10</v>
          </cell>
          <cell r="B77" t="str">
            <v>2055 Work In Process - TC Jobs</v>
          </cell>
          <cell r="C77">
            <v>212662.34</v>
          </cell>
        </row>
        <row r="78">
          <cell r="A78" t="str">
            <v>100-1259-10</v>
          </cell>
          <cell r="B78" t="str">
            <v>2055 Work In Process - Digin Contributions</v>
          </cell>
          <cell r="C78">
            <v>-584150</v>
          </cell>
        </row>
        <row r="79">
          <cell r="A79" t="str">
            <v>100-1270-10</v>
          </cell>
          <cell r="B79" t="str">
            <v>1405 L.T. Inv.In Non-Assoc.Co.'s</v>
          </cell>
          <cell r="C79">
            <v>0</v>
          </cell>
        </row>
        <row r="80">
          <cell r="A80" t="str">
            <v>100-1275-10</v>
          </cell>
          <cell r="B80" t="str">
            <v>1408 L.T. Rec.Re Street Lighting Trsfer</v>
          </cell>
          <cell r="C80">
            <v>0</v>
          </cell>
        </row>
        <row r="81">
          <cell r="A81" t="str">
            <v>100-1300-10</v>
          </cell>
          <cell r="B81" t="str">
            <v>2055 CDM Capital</v>
          </cell>
          <cell r="C81">
            <v>0</v>
          </cell>
        </row>
        <row r="82">
          <cell r="A82" t="str">
            <v>100-1301-10</v>
          </cell>
          <cell r="B82" t="str">
            <v>1565 C&amp;DM Exp. &amp; Recoveries</v>
          </cell>
          <cell r="C82">
            <v>-0.02</v>
          </cell>
        </row>
        <row r="83">
          <cell r="A83" t="str">
            <v>100-1302-10</v>
          </cell>
          <cell r="B83" t="str">
            <v>1566 CDM Regulatory Asset</v>
          </cell>
          <cell r="C83">
            <v>0.02</v>
          </cell>
        </row>
        <row r="84">
          <cell r="A84" t="str">
            <v>100-1303-10</v>
          </cell>
          <cell r="B84" t="str">
            <v>1508 Acsys Deferred Revenue</v>
          </cell>
          <cell r="C84">
            <v>87009.45</v>
          </cell>
        </row>
        <row r="85">
          <cell r="A85" t="str">
            <v>100-1304-10</v>
          </cell>
          <cell r="B85" t="str">
            <v>1508 Rates Hearing Cost for 2008 Motion</v>
          </cell>
          <cell r="C85">
            <v>0</v>
          </cell>
        </row>
        <row r="86">
          <cell r="A86" t="str">
            <v>100-1305-10</v>
          </cell>
          <cell r="B86" t="str">
            <v>1595 Recovery of Regulatory Assets - GA</v>
          </cell>
          <cell r="C86">
            <v>238567.78</v>
          </cell>
        </row>
        <row r="87">
          <cell r="A87" t="str">
            <v>100-1307-10</v>
          </cell>
          <cell r="B87" t="str">
            <v>1595 Regulatory Asset Recovery Account</v>
          </cell>
          <cell r="C87">
            <v>499806.93</v>
          </cell>
        </row>
        <row r="88">
          <cell r="A88" t="str">
            <v>100-1308-10</v>
          </cell>
          <cell r="B88" t="str">
            <v>1589 RSVAGA</v>
          </cell>
          <cell r="C88">
            <v>0</v>
          </cell>
        </row>
        <row r="89">
          <cell r="A89" t="str">
            <v>100-1309-10</v>
          </cell>
          <cell r="B89" t="str">
            <v>1180 Deferral Acct (Fibre,Financing)</v>
          </cell>
          <cell r="C89">
            <v>353266.76</v>
          </cell>
        </row>
        <row r="90">
          <cell r="A90" t="str">
            <v>100-1310-10</v>
          </cell>
          <cell r="B90" t="str">
            <v>1425 Discount &amp; Expenses On Debentures</v>
          </cell>
          <cell r="C90">
            <v>0</v>
          </cell>
        </row>
        <row r="91">
          <cell r="A91" t="str">
            <v>100-1311-10</v>
          </cell>
          <cell r="B91" t="str">
            <v>1190 Negate IBR Direct</v>
          </cell>
          <cell r="C91">
            <v>-6.1</v>
          </cell>
        </row>
        <row r="92">
          <cell r="A92" t="str">
            <v>100-1312-10</v>
          </cell>
          <cell r="B92" t="str">
            <v>1190 Negate IBR First Source</v>
          </cell>
          <cell r="C92">
            <v>0</v>
          </cell>
        </row>
        <row r="93">
          <cell r="A93" t="str">
            <v>100-1313-10</v>
          </cell>
          <cell r="B93" t="str">
            <v>1190 Negate IBR OESC</v>
          </cell>
          <cell r="C93">
            <v>1133.32</v>
          </cell>
        </row>
        <row r="94">
          <cell r="A94" t="str">
            <v>100-1314-10</v>
          </cell>
          <cell r="B94" t="str">
            <v>1190 Negate IBR Ont Hydro</v>
          </cell>
          <cell r="C94">
            <v>0</v>
          </cell>
        </row>
        <row r="95">
          <cell r="A95" t="str">
            <v>100-1315-10</v>
          </cell>
          <cell r="B95" t="str">
            <v>1190 Negate IBR OPG</v>
          </cell>
          <cell r="C95">
            <v>0</v>
          </cell>
        </row>
        <row r="96">
          <cell r="A96" t="str">
            <v>100-1316-10</v>
          </cell>
          <cell r="B96" t="str">
            <v>1190 Negate THESI</v>
          </cell>
          <cell r="C96">
            <v>0</v>
          </cell>
        </row>
        <row r="97">
          <cell r="A97" t="str">
            <v>100-1317-10</v>
          </cell>
          <cell r="B97" t="str">
            <v>1190 Negate Corel</v>
          </cell>
          <cell r="C97">
            <v>0</v>
          </cell>
        </row>
        <row r="98">
          <cell r="A98" t="str">
            <v>100-1318-10</v>
          </cell>
          <cell r="B98" t="str">
            <v>1190 Negate Constellation</v>
          </cell>
          <cell r="C98">
            <v>0</v>
          </cell>
        </row>
        <row r="99">
          <cell r="A99" t="str">
            <v>100-1319-10</v>
          </cell>
          <cell r="B99" t="str">
            <v>1589 RSVAGA</v>
          </cell>
          <cell r="C99">
            <v>0</v>
          </cell>
        </row>
        <row r="100">
          <cell r="A100" t="str">
            <v>100-1320-10</v>
          </cell>
          <cell r="B100" t="str">
            <v>1190 Deferred Charges</v>
          </cell>
          <cell r="C100">
            <v>0</v>
          </cell>
        </row>
        <row r="101">
          <cell r="A101" t="str">
            <v>100-1321-10</v>
          </cell>
          <cell r="B101" t="str">
            <v>1595 Disp &amp; Recovery of Reg Balances -Reg Interest</v>
          </cell>
          <cell r="C101">
            <v>98335.48</v>
          </cell>
        </row>
        <row r="102">
          <cell r="A102" t="str">
            <v>100-1322-10</v>
          </cell>
          <cell r="B102" t="str">
            <v>1580 RSVA - WMS Variance</v>
          </cell>
          <cell r="C102">
            <v>-2873150.33</v>
          </cell>
        </row>
        <row r="103">
          <cell r="A103" t="str">
            <v>100-1323-10</v>
          </cell>
          <cell r="B103" t="str">
            <v>1588 RSVA - Power Purchased</v>
          </cell>
          <cell r="C103">
            <v>-127699.24</v>
          </cell>
        </row>
        <row r="104">
          <cell r="A104" t="str">
            <v>100-1324-10</v>
          </cell>
          <cell r="B104" t="str">
            <v>1584 RSVA - Network Variance</v>
          </cell>
          <cell r="C104">
            <v>2455901.66</v>
          </cell>
        </row>
        <row r="105">
          <cell r="A105" t="str">
            <v>100-1325-10</v>
          </cell>
          <cell r="B105" t="str">
            <v>1586 RSVA - Connection Variance</v>
          </cell>
          <cell r="C105">
            <v>-1279678.77</v>
          </cell>
        </row>
        <row r="106">
          <cell r="A106" t="str">
            <v>100-1326-10</v>
          </cell>
          <cell r="B106" t="str">
            <v>1582 RSVA - One Time Variance</v>
          </cell>
          <cell r="C106">
            <v>-1</v>
          </cell>
        </row>
        <row r="107">
          <cell r="A107" t="str">
            <v>100-1327-10</v>
          </cell>
          <cell r="B107" t="str">
            <v>1562 Deferred PILS Account</v>
          </cell>
          <cell r="C107">
            <v>0</v>
          </cell>
        </row>
        <row r="108">
          <cell r="A108" t="str">
            <v>100-1328-10</v>
          </cell>
          <cell r="B108" t="str">
            <v>1595 Recovery of Regulatory Assets</v>
          </cell>
          <cell r="C108">
            <v>1716378</v>
          </cell>
        </row>
        <row r="109">
          <cell r="A109" t="str">
            <v>100-1329-10</v>
          </cell>
          <cell r="B109" t="str">
            <v>2220 Regulatory Interest Improvement (Old)</v>
          </cell>
          <cell r="C109">
            <v>0</v>
          </cell>
        </row>
        <row r="110">
          <cell r="A110" t="str">
            <v>100-1330-10</v>
          </cell>
          <cell r="B110" t="str">
            <v>1410 Collateral Funds</v>
          </cell>
          <cell r="C110">
            <v>0</v>
          </cell>
        </row>
        <row r="111">
          <cell r="A111" t="str">
            <v>100-1331-10</v>
          </cell>
          <cell r="B111" t="str">
            <v>1588 RSVA - Power (RPP Billing Diff FP v WAP)</v>
          </cell>
          <cell r="C111">
            <v>-35.340000000000003</v>
          </cell>
        </row>
        <row r="112">
          <cell r="A112" t="str">
            <v>100-1332-10</v>
          </cell>
          <cell r="B112" t="str">
            <v>1589 RSVAGA</v>
          </cell>
          <cell r="C112">
            <v>0.22</v>
          </cell>
        </row>
        <row r="113">
          <cell r="A113" t="str">
            <v>100-1333-10</v>
          </cell>
          <cell r="B113" t="str">
            <v>1580 RSVA WMS : Regulatory Interest</v>
          </cell>
          <cell r="C113">
            <v>-32466.37</v>
          </cell>
        </row>
        <row r="114">
          <cell r="A114" t="str">
            <v>100-1334-10</v>
          </cell>
          <cell r="B114" t="str">
            <v>1582 RSVA One-time : Regulatory Interest</v>
          </cell>
          <cell r="C114">
            <v>0</v>
          </cell>
        </row>
        <row r="115">
          <cell r="A115" t="str">
            <v>100-1335-10</v>
          </cell>
          <cell r="B115" t="str">
            <v>1584 RSVA NW - Regulatory Interest</v>
          </cell>
          <cell r="C115">
            <v>27065.45</v>
          </cell>
        </row>
        <row r="116">
          <cell r="A116" t="str">
            <v>100-1336-10</v>
          </cell>
          <cell r="B116" t="str">
            <v>1586 RSVA CN - Regulatory Interest</v>
          </cell>
          <cell r="C116">
            <v>-15052.21</v>
          </cell>
        </row>
        <row r="117">
          <cell r="A117" t="str">
            <v>100-1337-10</v>
          </cell>
          <cell r="B117" t="str">
            <v>1588 RSVA Power - Regulatory Interest</v>
          </cell>
          <cell r="C117">
            <v>-1164.06</v>
          </cell>
        </row>
        <row r="118">
          <cell r="A118" t="str">
            <v>100-1338-10</v>
          </cell>
          <cell r="B118" t="str">
            <v>1589 RSVAGA - Regulatory Interest</v>
          </cell>
          <cell r="C118">
            <v>-21678.87</v>
          </cell>
        </row>
        <row r="119">
          <cell r="A119" t="str">
            <v>100-1339-10</v>
          </cell>
          <cell r="B119" t="str">
            <v>1508 Balance for future disposition (EB 2009 0240)</v>
          </cell>
          <cell r="C119">
            <v>-0.03</v>
          </cell>
        </row>
        <row r="120">
          <cell r="A120" t="str">
            <v>100-1340-10</v>
          </cell>
          <cell r="B120" t="str">
            <v>1100 Retail Sales Diff - Direct</v>
          </cell>
          <cell r="C120">
            <v>0</v>
          </cell>
        </row>
        <row r="121">
          <cell r="A121" t="str">
            <v>100-1341-10</v>
          </cell>
          <cell r="B121" t="str">
            <v>1100 AR Offset - First Source</v>
          </cell>
          <cell r="C121">
            <v>0</v>
          </cell>
        </row>
        <row r="122">
          <cell r="A122" t="str">
            <v>100-1342-10</v>
          </cell>
          <cell r="B122" t="str">
            <v>1100 Retail Sales Diff. - OESC</v>
          </cell>
          <cell r="C122">
            <v>15.15</v>
          </cell>
        </row>
        <row r="123">
          <cell r="A123" t="str">
            <v>100-1343-10</v>
          </cell>
          <cell r="B123" t="str">
            <v>1100 Retail Sales Diff - EPCOR (OH)</v>
          </cell>
          <cell r="C123">
            <v>0</v>
          </cell>
        </row>
        <row r="124">
          <cell r="A124" t="str">
            <v>100-1344-10</v>
          </cell>
          <cell r="B124" t="str">
            <v>1100 AR Offset - OPG</v>
          </cell>
          <cell r="C124">
            <v>0</v>
          </cell>
        </row>
        <row r="125">
          <cell r="A125" t="str">
            <v>100-1345-10</v>
          </cell>
          <cell r="B125" t="str">
            <v>1100 Retail Sales Diff - THESI</v>
          </cell>
          <cell r="C125">
            <v>0</v>
          </cell>
        </row>
        <row r="126">
          <cell r="A126" t="str">
            <v>100-1346-10</v>
          </cell>
          <cell r="B126" t="str">
            <v>1100 Retail Sales Diff - CORE/ Constellation</v>
          </cell>
          <cell r="C126">
            <v>61.12</v>
          </cell>
        </row>
        <row r="127">
          <cell r="A127" t="str">
            <v>100-1347-10</v>
          </cell>
          <cell r="B127" t="str">
            <v>1460 Deferred Charges (2015 Cost Of Service)</v>
          </cell>
          <cell r="C127">
            <v>737282.17</v>
          </cell>
        </row>
        <row r="128">
          <cell r="A128" t="str">
            <v>100-1348-10</v>
          </cell>
          <cell r="B128" t="str">
            <v>1460 Deferred Charges (2012 Cost Of Service)</v>
          </cell>
          <cell r="C128">
            <v>0</v>
          </cell>
        </row>
        <row r="129">
          <cell r="A129" t="str">
            <v>100-1349-10</v>
          </cell>
          <cell r="B129" t="str">
            <v>1100 RPP Final Variance</v>
          </cell>
          <cell r="C129">
            <v>0</v>
          </cell>
        </row>
        <row r="130">
          <cell r="A130" t="str">
            <v>100-1350-10</v>
          </cell>
          <cell r="B130" t="str">
            <v>1465 Omers.Past Service Costs</v>
          </cell>
          <cell r="C130">
            <v>0</v>
          </cell>
        </row>
        <row r="131">
          <cell r="A131" t="str">
            <v>100-1351-10</v>
          </cell>
          <cell r="B131" t="str">
            <v>1521 MEI Special Purpose Charge Variance Account</v>
          </cell>
          <cell r="C131">
            <v>1.02</v>
          </cell>
        </row>
        <row r="132">
          <cell r="A132" t="str">
            <v>100-1352-10</v>
          </cell>
          <cell r="B132" t="str">
            <v>1508 Other Reg Assets :Regulatory Interest</v>
          </cell>
          <cell r="C132">
            <v>-3199.29</v>
          </cell>
        </row>
        <row r="133">
          <cell r="A133" t="str">
            <v>100-1353-10</v>
          </cell>
          <cell r="B133" t="str">
            <v>1556 Smart Meters OM&amp;A :Regulatory Interest</v>
          </cell>
          <cell r="C133">
            <v>0</v>
          </cell>
        </row>
        <row r="134">
          <cell r="A134" t="str">
            <v>100-1354-10</v>
          </cell>
          <cell r="B134" t="str">
            <v>1595 Recovery of Reg Assets :Regulatory Interest</v>
          </cell>
          <cell r="C134">
            <v>-4586.3599999999997</v>
          </cell>
        </row>
        <row r="135">
          <cell r="A135" t="str">
            <v>100-1355-10</v>
          </cell>
          <cell r="B135" t="str">
            <v>1592 HST/OVAT ITC's (Repayable to Customers)</v>
          </cell>
          <cell r="C135">
            <v>0</v>
          </cell>
        </row>
        <row r="136">
          <cell r="A136" t="str">
            <v>100-1356-10</v>
          </cell>
          <cell r="B136" t="str">
            <v>1521 SPC Carrying Charges</v>
          </cell>
          <cell r="C136">
            <v>1.39</v>
          </cell>
        </row>
        <row r="137">
          <cell r="A137" t="str">
            <v>100-1357-10</v>
          </cell>
          <cell r="B137" t="str">
            <v>1595 EB-2011-0073 Principal Balances Disposed</v>
          </cell>
          <cell r="C137">
            <v>1042579</v>
          </cell>
        </row>
        <row r="138">
          <cell r="A138" t="str">
            <v>100-1358-10</v>
          </cell>
          <cell r="B138" t="str">
            <v>1595 EB-2011-0073 Int on Principal Bals Disposed</v>
          </cell>
          <cell r="C138">
            <v>0</v>
          </cell>
        </row>
        <row r="139">
          <cell r="A139" t="str">
            <v>100-1359-10</v>
          </cell>
          <cell r="B139" t="str">
            <v>1555 Smart Meters Cap &amp; Recovery :Reg Interest</v>
          </cell>
          <cell r="C139">
            <v>-79.290000000000006</v>
          </cell>
        </row>
        <row r="140">
          <cell r="A140" t="str">
            <v>100-1360-10</v>
          </cell>
          <cell r="B140" t="str">
            <v>1595 EB-2011-0073 Interest Balances Disposed</v>
          </cell>
          <cell r="C140">
            <v>-10719</v>
          </cell>
        </row>
        <row r="141">
          <cell r="A141" t="str">
            <v>100-1361-10</v>
          </cell>
          <cell r="B141" t="str">
            <v>1575 IFRS-CGAAP Transitional PP&amp;E Amounts</v>
          </cell>
          <cell r="C141">
            <v>0</v>
          </cell>
        </row>
        <row r="142">
          <cell r="A142" t="str">
            <v>100-1362-10</v>
          </cell>
          <cell r="B142" t="str">
            <v>1551 SME Charge - Variance</v>
          </cell>
          <cell r="C142">
            <v>-35309.129999999997</v>
          </cell>
        </row>
        <row r="143">
          <cell r="A143" t="str">
            <v>100-1363-10</v>
          </cell>
          <cell r="B143" t="str">
            <v>1551 SME - Regulatory Interest</v>
          </cell>
          <cell r="C143">
            <v>-983.41</v>
          </cell>
        </row>
        <row r="144">
          <cell r="A144" t="str">
            <v>100-1365-10</v>
          </cell>
          <cell r="B144" t="str">
            <v>1490 Investmt In Subsid. Co.'s</v>
          </cell>
          <cell r="C144">
            <v>0</v>
          </cell>
        </row>
        <row r="145">
          <cell r="A145" t="str">
            <v>100-1366-10</v>
          </cell>
          <cell r="B145" t="str">
            <v>Investment in Subsidiaries - OPUCS</v>
          </cell>
          <cell r="C145">
            <v>0</v>
          </cell>
        </row>
        <row r="146">
          <cell r="A146" t="str">
            <v>100-1367-10</v>
          </cell>
          <cell r="B146" t="str">
            <v>Investment in Subsidiaries - OPUCES</v>
          </cell>
          <cell r="C146">
            <v>0</v>
          </cell>
        </row>
        <row r="147">
          <cell r="A147" t="str">
            <v>100-1370-10</v>
          </cell>
          <cell r="B147" t="str">
            <v>1595 Shared Tax Savings due RatePayers</v>
          </cell>
          <cell r="C147">
            <v>1620</v>
          </cell>
        </row>
        <row r="148">
          <cell r="A148" t="str">
            <v>100-1371-10</v>
          </cell>
          <cell r="B148" t="str">
            <v>1595 Recovery of Reg Assets Grp 2</v>
          </cell>
          <cell r="C148">
            <v>226581.73</v>
          </cell>
        </row>
        <row r="149">
          <cell r="A149" t="str">
            <v>100-1372-10</v>
          </cell>
          <cell r="B149" t="str">
            <v>1595 Recovery of Foregone Revenue</v>
          </cell>
          <cell r="C149">
            <v>46812.68</v>
          </cell>
        </row>
        <row r="150">
          <cell r="A150" t="str">
            <v>100-1374-10</v>
          </cell>
          <cell r="B150" t="str">
            <v>1555 Smart Meter-Stranded Meters</v>
          </cell>
          <cell r="C150">
            <v>0</v>
          </cell>
        </row>
        <row r="151">
          <cell r="A151" t="str">
            <v>100-1375-10</v>
          </cell>
          <cell r="B151" t="str">
            <v>1190 Other Regulatory Assets</v>
          </cell>
          <cell r="C151">
            <v>0</v>
          </cell>
        </row>
        <row r="152">
          <cell r="A152" t="str">
            <v>100-1376-10</v>
          </cell>
          <cell r="B152" t="str">
            <v>1555 Smart Meter Capital VA</v>
          </cell>
          <cell r="C152">
            <v>-7997.88</v>
          </cell>
        </row>
        <row r="153">
          <cell r="A153" t="str">
            <v>100-1377-10</v>
          </cell>
          <cell r="B153" t="str">
            <v>1556 Smart Meter OM&amp;A VA</v>
          </cell>
          <cell r="C153">
            <v>-0.15</v>
          </cell>
        </row>
        <row r="154">
          <cell r="A154" t="str">
            <v>100-1378-10</v>
          </cell>
          <cell r="B154" t="str">
            <v>1555 - Recovery of Stranded Meters Cost</v>
          </cell>
          <cell r="C154">
            <v>-46125.98</v>
          </cell>
        </row>
        <row r="155">
          <cell r="A155" t="str">
            <v>100-1379-10</v>
          </cell>
          <cell r="B155" t="str">
            <v>1589 RSVAGA</v>
          </cell>
          <cell r="C155">
            <v>-634987.4</v>
          </cell>
        </row>
        <row r="156">
          <cell r="A156" t="str">
            <v>100-1380-10</v>
          </cell>
          <cell r="B156" t="str">
            <v>1589 RSVAGA V-DE</v>
          </cell>
          <cell r="C156">
            <v>-0.06</v>
          </cell>
        </row>
        <row r="157">
          <cell r="A157" t="str">
            <v>100-1381-10</v>
          </cell>
          <cell r="B157" t="str">
            <v>1589 RSVAGA V - TH</v>
          </cell>
          <cell r="C157">
            <v>0</v>
          </cell>
        </row>
        <row r="158">
          <cell r="A158" t="str">
            <v>100-1382-10</v>
          </cell>
          <cell r="B158" t="str">
            <v>1589 RSVAGA V - OP</v>
          </cell>
          <cell r="C158">
            <v>0</v>
          </cell>
        </row>
        <row r="159">
          <cell r="A159" t="str">
            <v>100-1383-10</v>
          </cell>
          <cell r="B159" t="str">
            <v>1589 RSVAGA V - OE</v>
          </cell>
          <cell r="C159">
            <v>311.18</v>
          </cell>
        </row>
        <row r="160">
          <cell r="A160" t="str">
            <v>100-1384-10</v>
          </cell>
          <cell r="B160" t="str">
            <v>1589 RSVAGA V - EP</v>
          </cell>
          <cell r="C160">
            <v>0</v>
          </cell>
        </row>
        <row r="161">
          <cell r="A161" t="str">
            <v>100-1385-10</v>
          </cell>
          <cell r="B161" t="str">
            <v>1589 RSVAGA V - CN</v>
          </cell>
          <cell r="C161">
            <v>0</v>
          </cell>
        </row>
        <row r="162">
          <cell r="A162" t="str">
            <v>100-1386-10</v>
          </cell>
          <cell r="B162" t="str">
            <v>1589 RSVAGA V - CE</v>
          </cell>
          <cell r="C162">
            <v>0</v>
          </cell>
        </row>
        <row r="163">
          <cell r="A163" t="str">
            <v>100-1387-10</v>
          </cell>
          <cell r="B163" t="str">
            <v>1589 RSVAGA-Retailer</v>
          </cell>
          <cell r="C163">
            <v>0</v>
          </cell>
        </row>
        <row r="164">
          <cell r="A164" t="str">
            <v>100-1388-10</v>
          </cell>
          <cell r="B164" t="str">
            <v>1460 L/T Deferred Charges (IRU)</v>
          </cell>
          <cell r="C164">
            <v>0</v>
          </cell>
        </row>
        <row r="165">
          <cell r="A165" t="str">
            <v>100-1389-10</v>
          </cell>
          <cell r="B165" t="str">
            <v>2350 Deferred Tax Asset</v>
          </cell>
          <cell r="C165">
            <v>0</v>
          </cell>
        </row>
        <row r="166">
          <cell r="A166" t="str">
            <v>100-1390-10</v>
          </cell>
          <cell r="B166" t="str">
            <v>1570 Qualifying Transition Costs</v>
          </cell>
          <cell r="C166">
            <v>0</v>
          </cell>
        </row>
        <row r="167">
          <cell r="A167" t="str">
            <v>100-1391-10</v>
          </cell>
          <cell r="B167" t="str">
            <v>1508 IFRS Implementation Costs</v>
          </cell>
          <cell r="C167">
            <v>0.12</v>
          </cell>
        </row>
        <row r="168">
          <cell r="A168" t="str">
            <v>100-1392-10</v>
          </cell>
          <cell r="B168" t="str">
            <v>1572 Extraordinary Event Loss</v>
          </cell>
          <cell r="C168">
            <v>4220</v>
          </cell>
        </row>
        <row r="169">
          <cell r="A169" t="str">
            <v>100-1393-10</v>
          </cell>
          <cell r="B169" t="str">
            <v>1508 Ont Clean Energy Benefit Payments</v>
          </cell>
          <cell r="C169">
            <v>0</v>
          </cell>
        </row>
        <row r="170">
          <cell r="A170" t="str">
            <v>100-1395-10</v>
          </cell>
          <cell r="B170" t="str">
            <v>2220 Deferred Rate Impact Amounts</v>
          </cell>
          <cell r="C170">
            <v>-46.37</v>
          </cell>
        </row>
        <row r="171">
          <cell r="A171" t="str">
            <v>100-1396-10</v>
          </cell>
          <cell r="B171" t="str">
            <v>1508 Reg Assets - Ampco Motion</v>
          </cell>
          <cell r="C171">
            <v>7.0000000000000007E-2</v>
          </cell>
        </row>
        <row r="172">
          <cell r="A172" t="str">
            <v>100-1397-10</v>
          </cell>
          <cell r="B172" t="str">
            <v>1571 Pre-market opening energy variance</v>
          </cell>
          <cell r="C172">
            <v>0</v>
          </cell>
        </row>
        <row r="173">
          <cell r="A173" t="str">
            <v>100-1398-10</v>
          </cell>
          <cell r="B173" t="str">
            <v>2350 Offset of Future Tax Provision</v>
          </cell>
          <cell r="C173">
            <v>-5715139.96</v>
          </cell>
        </row>
        <row r="174">
          <cell r="A174" t="str">
            <v>100-1399-10</v>
          </cell>
          <cell r="B174" t="str">
            <v>1562 Deferred PILs : Regulatory Interest</v>
          </cell>
          <cell r="C174">
            <v>0</v>
          </cell>
        </row>
        <row r="175">
          <cell r="A175" t="str">
            <v>100-1400-10</v>
          </cell>
          <cell r="B175" t="str">
            <v>1805 Land</v>
          </cell>
          <cell r="C175">
            <v>293875.46999999997</v>
          </cell>
        </row>
        <row r="176">
          <cell r="A176" t="str">
            <v>100-1401-10</v>
          </cell>
          <cell r="B176" t="str">
            <v>2320 Asset Retirement Obligation</v>
          </cell>
          <cell r="C176">
            <v>0</v>
          </cell>
        </row>
        <row r="177">
          <cell r="A177" t="str">
            <v>100-1402-10</v>
          </cell>
          <cell r="B177" t="str">
            <v>1606 Organization</v>
          </cell>
          <cell r="C177">
            <v>0</v>
          </cell>
        </row>
        <row r="178">
          <cell r="A178" t="str">
            <v>100-1404-10</v>
          </cell>
          <cell r="B178" t="str">
            <v>1610 Misc. Intangible Plant</v>
          </cell>
          <cell r="C178">
            <v>0</v>
          </cell>
        </row>
        <row r="179">
          <cell r="A179" t="str">
            <v>100-1405-10</v>
          </cell>
          <cell r="B179" t="str">
            <v>1908 Buildings - Storehouse</v>
          </cell>
          <cell r="C179">
            <v>0</v>
          </cell>
        </row>
        <row r="180">
          <cell r="A180" t="str">
            <v>100-1406-10</v>
          </cell>
          <cell r="B180" t="str">
            <v>1806 Land Rights</v>
          </cell>
          <cell r="C180">
            <v>0</v>
          </cell>
        </row>
        <row r="181">
          <cell r="A181" t="str">
            <v>100-1410-10</v>
          </cell>
          <cell r="B181" t="str">
            <v>1908 Buildings - Office</v>
          </cell>
          <cell r="C181">
            <v>0</v>
          </cell>
        </row>
        <row r="182">
          <cell r="A182" t="str">
            <v>100-1415-10</v>
          </cell>
          <cell r="B182" t="str">
            <v>1908 Buildings - Operations</v>
          </cell>
          <cell r="C182">
            <v>0</v>
          </cell>
        </row>
        <row r="183">
          <cell r="A183" t="str">
            <v>100-1420-10</v>
          </cell>
          <cell r="B183" t="str">
            <v>1908 Buildings - Meter Shop</v>
          </cell>
          <cell r="C183">
            <v>0</v>
          </cell>
        </row>
        <row r="184">
          <cell r="A184" t="str">
            <v>100-1425-10</v>
          </cell>
          <cell r="B184" t="str">
            <v>1908 Buildings - Garage</v>
          </cell>
          <cell r="C184">
            <v>0</v>
          </cell>
        </row>
        <row r="185">
          <cell r="A185" t="str">
            <v>100-1430-10</v>
          </cell>
          <cell r="B185" t="str">
            <v>1908 Yard Fencing And Paving</v>
          </cell>
          <cell r="C185">
            <v>0</v>
          </cell>
        </row>
        <row r="186">
          <cell r="A186" t="str">
            <v>100-1435-10</v>
          </cell>
          <cell r="B186" t="str">
            <v>1908 Central Heating Plant</v>
          </cell>
          <cell r="C186">
            <v>0</v>
          </cell>
        </row>
        <row r="187">
          <cell r="A187" t="str">
            <v>100-1440-10</v>
          </cell>
          <cell r="B187" t="str">
            <v>1908 Pole Racks &amp; Lighting - Pole Yard</v>
          </cell>
          <cell r="C187">
            <v>0</v>
          </cell>
        </row>
        <row r="188">
          <cell r="A188" t="str">
            <v>100-1445-10</v>
          </cell>
          <cell r="B188" t="str">
            <v>1908 Office Heating &amp; Cooling System</v>
          </cell>
          <cell r="C188">
            <v>0</v>
          </cell>
        </row>
        <row r="189">
          <cell r="A189" t="str">
            <v>100-1450-10</v>
          </cell>
          <cell r="B189" t="str">
            <v>1908 Workshop Heating &amp; Cooling System</v>
          </cell>
          <cell r="C189">
            <v>0</v>
          </cell>
        </row>
        <row r="190">
          <cell r="A190" t="str">
            <v>100-1451-10</v>
          </cell>
          <cell r="B190" t="str">
            <v>1808 Station Doors</v>
          </cell>
          <cell r="C190">
            <v>0</v>
          </cell>
        </row>
        <row r="191">
          <cell r="A191" t="str">
            <v>100-1452-10</v>
          </cell>
          <cell r="B191" t="str">
            <v>1808 Station Fence/Parking/Landscape</v>
          </cell>
          <cell r="C191">
            <v>0</v>
          </cell>
        </row>
        <row r="192">
          <cell r="A192" t="str">
            <v>100-1453-10</v>
          </cell>
          <cell r="B192" t="str">
            <v>1808 Station Building</v>
          </cell>
          <cell r="C192">
            <v>0</v>
          </cell>
        </row>
        <row r="193">
          <cell r="A193" t="str">
            <v>100-1455-10</v>
          </cell>
          <cell r="B193" t="str">
            <v>1808 Buildings - MS7 Taunton Rd E</v>
          </cell>
          <cell r="C193">
            <v>45178.27</v>
          </cell>
        </row>
        <row r="194">
          <cell r="A194" t="str">
            <v>100-1460-10</v>
          </cell>
          <cell r="B194" t="str">
            <v>1808 Buildings - MS8 Stevenson Rd S</v>
          </cell>
          <cell r="C194">
            <v>17696.669999999998</v>
          </cell>
        </row>
        <row r="195">
          <cell r="A195" t="str">
            <v>100-1465-10</v>
          </cell>
          <cell r="B195" t="str">
            <v>1808 Buildings - MS10 Keewatin St.</v>
          </cell>
          <cell r="C195">
            <v>163563.18</v>
          </cell>
        </row>
        <row r="196">
          <cell r="A196" t="str">
            <v>100-1470-10</v>
          </cell>
          <cell r="B196" t="str">
            <v>1808 Buildings - MS11 Bloor St. W.</v>
          </cell>
          <cell r="C196">
            <v>45222.45</v>
          </cell>
        </row>
        <row r="197">
          <cell r="A197" t="str">
            <v>100-1475-10</v>
          </cell>
          <cell r="B197" t="str">
            <v>1808 Buildings - MS12 Colborne &amp; Arena</v>
          </cell>
          <cell r="C197">
            <v>104815.64</v>
          </cell>
        </row>
        <row r="198">
          <cell r="A198" t="str">
            <v>100-1480-10</v>
          </cell>
          <cell r="B198" t="str">
            <v>1808 Buildings - MS13 Wentworth  &amp;</v>
          </cell>
          <cell r="C198">
            <v>43115.08</v>
          </cell>
        </row>
        <row r="199">
          <cell r="A199" t="str">
            <v>100-1485-10</v>
          </cell>
          <cell r="B199" t="str">
            <v>1808 Buildings - MS14 Court St.</v>
          </cell>
          <cell r="C199">
            <v>17738.97</v>
          </cell>
        </row>
        <row r="200">
          <cell r="A200" t="str">
            <v>100-1490-10</v>
          </cell>
          <cell r="B200" t="str">
            <v>1808 Buildings - MS15 Harmony Rd N</v>
          </cell>
          <cell r="C200">
            <v>326617.74</v>
          </cell>
        </row>
        <row r="201">
          <cell r="A201" t="str">
            <v>100-1491-10</v>
          </cell>
          <cell r="B201" t="str">
            <v>1808 Buildings - MS New</v>
          </cell>
          <cell r="C201">
            <v>0</v>
          </cell>
        </row>
        <row r="202">
          <cell r="A202" t="str">
            <v>100-1495-10</v>
          </cell>
          <cell r="B202" t="str">
            <v>1820 Equipment - MS2 Hillcroft St</v>
          </cell>
          <cell r="C202">
            <v>3209156.73</v>
          </cell>
        </row>
        <row r="203">
          <cell r="A203" t="str">
            <v>100-1500-10</v>
          </cell>
          <cell r="B203" t="str">
            <v>1820 Equipment - MS5 Stevenson Rd N</v>
          </cell>
          <cell r="C203">
            <v>2583140.48</v>
          </cell>
        </row>
        <row r="204">
          <cell r="A204" t="str">
            <v>100-1501-10</v>
          </cell>
          <cell r="B204" t="str">
            <v>1820 Power Transformers</v>
          </cell>
          <cell r="C204">
            <v>0</v>
          </cell>
        </row>
        <row r="205">
          <cell r="A205" t="str">
            <v>100-1502-10</v>
          </cell>
          <cell r="B205" t="str">
            <v>1820 Station Relays</v>
          </cell>
          <cell r="C205">
            <v>0</v>
          </cell>
        </row>
        <row r="206">
          <cell r="A206" t="str">
            <v>100-1503-10</v>
          </cell>
          <cell r="B206" t="str">
            <v>1820 Station Switches</v>
          </cell>
          <cell r="C206">
            <v>0</v>
          </cell>
        </row>
        <row r="207">
          <cell r="A207" t="str">
            <v>100-1505-10</v>
          </cell>
          <cell r="B207" t="str">
            <v>1820 Equipment - MS7 Taunton Rd E</v>
          </cell>
          <cell r="C207">
            <v>1185537.4099999999</v>
          </cell>
        </row>
        <row r="208">
          <cell r="A208" t="str">
            <v>100-1506-10</v>
          </cell>
          <cell r="B208" t="str">
            <v>1820 Station Switchgear/Breakers</v>
          </cell>
          <cell r="C208">
            <v>0</v>
          </cell>
        </row>
        <row r="209">
          <cell r="A209" t="str">
            <v>100-1507-10</v>
          </cell>
          <cell r="B209" t="str">
            <v>1835 Streetlights</v>
          </cell>
          <cell r="C209">
            <v>0</v>
          </cell>
        </row>
        <row r="210">
          <cell r="A210" t="str">
            <v>100-1508-10</v>
          </cell>
          <cell r="B210" t="str">
            <v>1820 Station Independent Breakers</v>
          </cell>
          <cell r="C210">
            <v>0</v>
          </cell>
        </row>
        <row r="211">
          <cell r="A211" t="str">
            <v>100-1510-10</v>
          </cell>
          <cell r="B211" t="str">
            <v>1820 Equipment - MS8 Stevenson Rd S</v>
          </cell>
          <cell r="C211">
            <v>0</v>
          </cell>
        </row>
        <row r="212">
          <cell r="A212" t="str">
            <v>100-1515-10</v>
          </cell>
          <cell r="B212" t="str">
            <v>1820 Equipment - MS10 Keewatin St.</v>
          </cell>
          <cell r="C212">
            <v>1769040.57825</v>
          </cell>
        </row>
        <row r="213">
          <cell r="A213" t="str">
            <v>100-1520-10</v>
          </cell>
          <cell r="B213" t="str">
            <v>1820 Equipment - MS11 Bloor St. W</v>
          </cell>
          <cell r="C213">
            <v>3598826.48551</v>
          </cell>
        </row>
        <row r="214">
          <cell r="A214" t="str">
            <v>100-1525-10</v>
          </cell>
          <cell r="B214" t="str">
            <v>1820 Equipment - MS13 Wentworth</v>
          </cell>
          <cell r="C214">
            <v>2520784.27</v>
          </cell>
        </row>
        <row r="215">
          <cell r="A215" t="str">
            <v>100-1530-10</v>
          </cell>
          <cell r="B215" t="str">
            <v>1820 Equipment - MS14 Court St</v>
          </cell>
          <cell r="C215">
            <v>3106051.87</v>
          </cell>
        </row>
        <row r="216">
          <cell r="A216" t="str">
            <v>100-1535-10</v>
          </cell>
          <cell r="B216" t="str">
            <v>1820 Equipment - MS15 Harmony</v>
          </cell>
          <cell r="C216">
            <v>3106960.18</v>
          </cell>
        </row>
        <row r="217">
          <cell r="A217" t="str">
            <v>100-1536-10</v>
          </cell>
          <cell r="B217" t="str">
            <v>1820 Equipment - MS #9 Conlin</v>
          </cell>
          <cell r="C217">
            <v>1046301.09</v>
          </cell>
        </row>
        <row r="218">
          <cell r="A218" t="str">
            <v>100-1540-10</v>
          </cell>
          <cell r="B218" t="str">
            <v>1835 Subtransmission Feeders</v>
          </cell>
          <cell r="C218">
            <v>627396.07999999996</v>
          </cell>
        </row>
        <row r="219">
          <cell r="A219" t="str">
            <v>100-1541-10</v>
          </cell>
          <cell r="B219" t="str">
            <v>1955 Fibre Optic Distribution</v>
          </cell>
          <cell r="C219">
            <v>0</v>
          </cell>
        </row>
        <row r="220">
          <cell r="A220" t="str">
            <v>100-1542-10</v>
          </cell>
          <cell r="B220" t="str">
            <v>1830 Fully Dressed Wood Poles</v>
          </cell>
          <cell r="C220">
            <v>0</v>
          </cell>
        </row>
        <row r="221">
          <cell r="A221" t="str">
            <v>100-1543-10</v>
          </cell>
          <cell r="B221" t="str">
            <v>1830 Fully Dressed Poles - Cross Arm</v>
          </cell>
          <cell r="C221">
            <v>0</v>
          </cell>
        </row>
        <row r="222">
          <cell r="A222" t="str">
            <v>100-1544-10</v>
          </cell>
          <cell r="B222" t="str">
            <v>1830 Fully Dressed Concrete Poles</v>
          </cell>
          <cell r="C222">
            <v>0</v>
          </cell>
        </row>
        <row r="223">
          <cell r="A223" t="str">
            <v>100-1545-10</v>
          </cell>
          <cell r="B223" t="str">
            <v>1835 Overhead Distribution</v>
          </cell>
          <cell r="C223">
            <v>21984179.01269</v>
          </cell>
        </row>
        <row r="224">
          <cell r="A224" t="str">
            <v>100-1546-10</v>
          </cell>
          <cell r="B224" t="str">
            <v>1825 Storage Battery Equipmt</v>
          </cell>
          <cell r="C224">
            <v>0</v>
          </cell>
        </row>
        <row r="225">
          <cell r="A225" t="str">
            <v>100-1547-10</v>
          </cell>
          <cell r="B225" t="str">
            <v>1830 Poles,Towers &amp; Fixtures</v>
          </cell>
          <cell r="C225">
            <v>43408322.719999999</v>
          </cell>
        </row>
        <row r="226">
          <cell r="A226" t="str">
            <v>100-1548-10</v>
          </cell>
          <cell r="B226" t="str">
            <v>1850 Overhead Transformers &amp; Voltage Regulators</v>
          </cell>
          <cell r="C226">
            <v>0</v>
          </cell>
        </row>
        <row r="227">
          <cell r="A227" t="str">
            <v>100-1549-10</v>
          </cell>
          <cell r="B227" t="str">
            <v>1835 Overhead Line Switches</v>
          </cell>
          <cell r="C227">
            <v>0</v>
          </cell>
        </row>
        <row r="228">
          <cell r="A228" t="str">
            <v>100-1550-10</v>
          </cell>
          <cell r="B228" t="str">
            <v>1845 Underground Distribution</v>
          </cell>
          <cell r="C228">
            <v>49383761.17097</v>
          </cell>
        </row>
        <row r="229">
          <cell r="A229" t="str">
            <v>100-1551-10</v>
          </cell>
          <cell r="B229" t="str">
            <v>1840 Distribution Conduit</v>
          </cell>
          <cell r="C229">
            <v>0</v>
          </cell>
        </row>
        <row r="230">
          <cell r="A230" t="str">
            <v>100-1552-10</v>
          </cell>
          <cell r="B230" t="str">
            <v>1835 Overhead Conductors</v>
          </cell>
          <cell r="C230">
            <v>0</v>
          </cell>
        </row>
        <row r="231">
          <cell r="A231" t="str">
            <v>100-1555-10</v>
          </cell>
          <cell r="B231" t="str">
            <v>1850 Distribution transformers</v>
          </cell>
          <cell r="C231">
            <v>57772234.470250003</v>
          </cell>
        </row>
        <row r="232">
          <cell r="A232" t="str">
            <v>100-1556-10</v>
          </cell>
          <cell r="B232" t="str">
            <v>1860 Industrial/Commercial Energy Meters</v>
          </cell>
          <cell r="C232">
            <v>0</v>
          </cell>
        </row>
        <row r="233">
          <cell r="A233" t="str">
            <v>100-1557-10</v>
          </cell>
          <cell r="B233" t="str">
            <v>1860 Current &amp; Potential Transformer (CT &amp; PT)</v>
          </cell>
          <cell r="C233">
            <v>0</v>
          </cell>
        </row>
        <row r="234">
          <cell r="A234" t="str">
            <v>100-1558-10</v>
          </cell>
          <cell r="B234" t="str">
            <v>1860 Residential Energy Meters</v>
          </cell>
          <cell r="C234">
            <v>0</v>
          </cell>
        </row>
        <row r="235">
          <cell r="A235" t="str">
            <v>100-1559-10</v>
          </cell>
          <cell r="B235" t="str">
            <v>1860 Smart Meters</v>
          </cell>
          <cell r="C235">
            <v>0</v>
          </cell>
        </row>
        <row r="236">
          <cell r="A236" t="str">
            <v>100-1560-10</v>
          </cell>
          <cell r="B236" t="str">
            <v>1860 Distribution Meters</v>
          </cell>
          <cell r="C236">
            <v>18809941.18079</v>
          </cell>
        </row>
        <row r="237">
          <cell r="A237" t="str">
            <v>100-1561-10</v>
          </cell>
          <cell r="B237" t="str">
            <v>1995 Fixed Assets Contra Account</v>
          </cell>
          <cell r="C237">
            <v>0</v>
          </cell>
        </row>
        <row r="238">
          <cell r="A238" t="str">
            <v>100-1562-10</v>
          </cell>
          <cell r="B238" t="str">
            <v>1860 Distribution Meters - Stranded</v>
          </cell>
          <cell r="C238">
            <v>-6485929</v>
          </cell>
        </row>
        <row r="239">
          <cell r="A239" t="str">
            <v>100-1563-10</v>
          </cell>
          <cell r="B239" t="str">
            <v>1860 Collectors</v>
          </cell>
          <cell r="C239">
            <v>0</v>
          </cell>
        </row>
        <row r="240">
          <cell r="A240" t="str">
            <v>100-1564-10</v>
          </cell>
          <cell r="B240" t="str">
            <v>1875 Street Lighting / Signal Systems</v>
          </cell>
          <cell r="C240">
            <v>0</v>
          </cell>
        </row>
        <row r="241">
          <cell r="A241" t="str">
            <v>100-1565-10</v>
          </cell>
          <cell r="B241" t="str">
            <v>1915 General Office Equipment</v>
          </cell>
          <cell r="C241">
            <v>750138.28</v>
          </cell>
        </row>
        <row r="242">
          <cell r="A242" t="str">
            <v>100-1566-10</v>
          </cell>
          <cell r="B242" t="str">
            <v>1905 Land</v>
          </cell>
          <cell r="C242">
            <v>0</v>
          </cell>
        </row>
        <row r="243">
          <cell r="A243" t="str">
            <v>100-1567-10</v>
          </cell>
          <cell r="B243" t="str">
            <v>1955 Telephone Equipment</v>
          </cell>
          <cell r="C243">
            <v>0</v>
          </cell>
        </row>
        <row r="244">
          <cell r="A244" t="str">
            <v>100-1568-10</v>
          </cell>
          <cell r="B244" t="str">
            <v>1906 Land Rights</v>
          </cell>
          <cell r="C244">
            <v>0</v>
          </cell>
        </row>
        <row r="245">
          <cell r="A245" t="str">
            <v>100-1570-10</v>
          </cell>
          <cell r="B245" t="str">
            <v>1955 Telephone System</v>
          </cell>
          <cell r="C245">
            <v>455430.94</v>
          </cell>
        </row>
        <row r="246">
          <cell r="A246" t="str">
            <v>100-1571-10</v>
          </cell>
          <cell r="B246" t="str">
            <v>1915 Office Equipment</v>
          </cell>
          <cell r="C246">
            <v>0</v>
          </cell>
        </row>
        <row r="247">
          <cell r="A247" t="str">
            <v>100-1572-10</v>
          </cell>
          <cell r="B247" t="str">
            <v>1960 Misc. Equipmt</v>
          </cell>
          <cell r="C247">
            <v>176299.77</v>
          </cell>
        </row>
        <row r="248">
          <cell r="A248" t="str">
            <v>100-1575-10</v>
          </cell>
          <cell r="B248" t="str">
            <v>1920 Computer Hardware</v>
          </cell>
          <cell r="C248">
            <v>2732522.71</v>
          </cell>
        </row>
        <row r="249">
          <cell r="A249" t="str">
            <v>100-1576-10</v>
          </cell>
          <cell r="B249" t="str">
            <v>1920 Computer Hardware</v>
          </cell>
          <cell r="C249">
            <v>0</v>
          </cell>
        </row>
        <row r="250">
          <cell r="A250" t="str">
            <v>100-1580-10</v>
          </cell>
          <cell r="B250" t="str">
            <v>1611 Computer Software</v>
          </cell>
          <cell r="C250">
            <v>2945295.02</v>
          </cell>
        </row>
        <row r="251">
          <cell r="A251" t="str">
            <v>100-1585-10</v>
          </cell>
          <cell r="B251" t="str">
            <v>1945 Meter Reading Equipment</v>
          </cell>
          <cell r="C251">
            <v>920146.55</v>
          </cell>
        </row>
        <row r="252">
          <cell r="A252" t="str">
            <v>100-1587-10</v>
          </cell>
          <cell r="B252" t="str">
            <v>1950 Power Operated Equipmt</v>
          </cell>
          <cell r="C252">
            <v>0</v>
          </cell>
        </row>
        <row r="253">
          <cell r="A253" t="str">
            <v>100-1590-10</v>
          </cell>
          <cell r="B253" t="str">
            <v>1980 CAD (AM/FM) System - Engineering</v>
          </cell>
          <cell r="C253">
            <v>293582.38</v>
          </cell>
        </row>
        <row r="254">
          <cell r="A254" t="str">
            <v>100-1591-10</v>
          </cell>
          <cell r="B254" t="str">
            <v>1845 Pad Mounted Transformers</v>
          </cell>
          <cell r="C254">
            <v>0</v>
          </cell>
        </row>
        <row r="255">
          <cell r="A255" t="str">
            <v>100-1592-10</v>
          </cell>
          <cell r="B255" t="str">
            <v>1845 Underground Vaults</v>
          </cell>
          <cell r="C255">
            <v>0</v>
          </cell>
        </row>
        <row r="256">
          <cell r="A256" t="str">
            <v>100-1593-10</v>
          </cell>
          <cell r="B256" t="str">
            <v>1845 Underground Vault Switches</v>
          </cell>
          <cell r="C256">
            <v>0</v>
          </cell>
        </row>
        <row r="257">
          <cell r="A257" t="str">
            <v>100-1594-10</v>
          </cell>
          <cell r="B257" t="str">
            <v>1845 Cable Chambers</v>
          </cell>
          <cell r="C257">
            <v>0</v>
          </cell>
        </row>
        <row r="258">
          <cell r="A258" t="str">
            <v>100-1595-10</v>
          </cell>
          <cell r="B258" t="str">
            <v>1935 Stores Warehouse Equipment</v>
          </cell>
          <cell r="C258">
            <v>24516</v>
          </cell>
        </row>
        <row r="259">
          <cell r="A259" t="str">
            <v>100-1596-10</v>
          </cell>
          <cell r="B259" t="str">
            <v>1945 Measurement &amp; Testing Equipment</v>
          </cell>
          <cell r="C259">
            <v>0</v>
          </cell>
        </row>
        <row r="260">
          <cell r="A260" t="str">
            <v>100-1597-10</v>
          </cell>
          <cell r="B260" t="str">
            <v>1940 Tools, Shop, Garage Equipment</v>
          </cell>
          <cell r="C260">
            <v>0</v>
          </cell>
        </row>
        <row r="261">
          <cell r="A261" t="str">
            <v>100-1598-10</v>
          </cell>
          <cell r="B261" t="str">
            <v>1935 Stores Equipment</v>
          </cell>
          <cell r="C261">
            <v>0</v>
          </cell>
        </row>
        <row r="262">
          <cell r="A262" t="str">
            <v>100-1599-10</v>
          </cell>
          <cell r="B262" t="str">
            <v>1835 Grounding Wire</v>
          </cell>
          <cell r="C262">
            <v>0</v>
          </cell>
        </row>
        <row r="263">
          <cell r="A263" t="str">
            <v>100-1600-10</v>
          </cell>
          <cell r="B263" t="str">
            <v>1910 Leasehold Improvements</v>
          </cell>
          <cell r="C263">
            <v>1131913</v>
          </cell>
        </row>
        <row r="264">
          <cell r="A264" t="str">
            <v>100-1601-10</v>
          </cell>
          <cell r="B264" t="str">
            <v>1845 Primary TR XLPE Cables NI in Duct</v>
          </cell>
          <cell r="C264">
            <v>0</v>
          </cell>
        </row>
        <row r="265">
          <cell r="A265" t="str">
            <v>100-1602-10</v>
          </cell>
          <cell r="B265" t="str">
            <v>1845 Secondary Cables NI Direct Buried</v>
          </cell>
          <cell r="C265">
            <v>0</v>
          </cell>
        </row>
        <row r="266">
          <cell r="A266" t="str">
            <v>100-1603-10</v>
          </cell>
          <cell r="B266" t="str">
            <v>1845 Secondary Cables NI in Duct</v>
          </cell>
          <cell r="C266">
            <v>0</v>
          </cell>
        </row>
        <row r="267">
          <cell r="A267" t="str">
            <v>100-1604-10</v>
          </cell>
          <cell r="B267" t="str">
            <v>1845 Concrete Encased Duct Banks</v>
          </cell>
          <cell r="C267">
            <v>0</v>
          </cell>
        </row>
        <row r="268">
          <cell r="A268" t="str">
            <v>100-1605-10</v>
          </cell>
          <cell r="B268" t="str">
            <v>1930 Rolling Stock And Equipment</v>
          </cell>
          <cell r="C268">
            <v>7266946.7699999996</v>
          </cell>
        </row>
        <row r="269">
          <cell r="A269" t="str">
            <v>100-1606-10</v>
          </cell>
          <cell r="B269" t="str">
            <v>1930 Vehicles - Bucket Trucks</v>
          </cell>
          <cell r="C269">
            <v>0</v>
          </cell>
        </row>
        <row r="270">
          <cell r="A270" t="str">
            <v>100-1607-10</v>
          </cell>
          <cell r="B270" t="str">
            <v>1930 Vehicles - Pickup Trucks</v>
          </cell>
          <cell r="C270">
            <v>0</v>
          </cell>
        </row>
        <row r="271">
          <cell r="A271" t="str">
            <v>100-1608-10</v>
          </cell>
          <cell r="B271" t="str">
            <v>1930 Vehicles - Trailers</v>
          </cell>
          <cell r="C271">
            <v>0</v>
          </cell>
        </row>
        <row r="272">
          <cell r="A272" t="str">
            <v>100-1610-10</v>
          </cell>
          <cell r="B272" t="str">
            <v>1940 Misc. Equipment/Tools &amp; Instruments</v>
          </cell>
          <cell r="C272">
            <v>2650985.5962499999</v>
          </cell>
        </row>
        <row r="273">
          <cell r="A273" t="str">
            <v>100-1611-10</v>
          </cell>
          <cell r="B273" t="str">
            <v>1845 Ducts</v>
          </cell>
          <cell r="C273">
            <v>0</v>
          </cell>
        </row>
        <row r="274">
          <cell r="A274" t="str">
            <v>100-1612-10</v>
          </cell>
          <cell r="B274" t="str">
            <v>1960 Water Htr Rentals</v>
          </cell>
          <cell r="C274">
            <v>0</v>
          </cell>
        </row>
        <row r="275">
          <cell r="A275" t="str">
            <v>100-1613-10</v>
          </cell>
          <cell r="B275" t="str">
            <v>1845 Pad Mounted Switchgear</v>
          </cell>
          <cell r="C275">
            <v>0</v>
          </cell>
        </row>
        <row r="276">
          <cell r="A276" t="str">
            <v>100-1614-10</v>
          </cell>
          <cell r="B276" t="str">
            <v>1845 Underground Foundations</v>
          </cell>
          <cell r="C276">
            <v>0</v>
          </cell>
        </row>
        <row r="277">
          <cell r="A277" t="str">
            <v>100-1615-10</v>
          </cell>
          <cell r="B277" t="str">
            <v>1970 Wtr Htr Controls - Customer Premises</v>
          </cell>
          <cell r="C277">
            <v>107034.76</v>
          </cell>
        </row>
        <row r="278">
          <cell r="A278" t="str">
            <v>100-1616-10</v>
          </cell>
          <cell r="B278" t="str">
            <v>1845 Submersible/Vault Transformers</v>
          </cell>
          <cell r="C278">
            <v>0</v>
          </cell>
        </row>
        <row r="279">
          <cell r="A279" t="str">
            <v>100-1617-10</v>
          </cell>
          <cell r="B279" t="str">
            <v>1975 Monitoring &amp; Control Systems</v>
          </cell>
          <cell r="C279">
            <v>0</v>
          </cell>
        </row>
        <row r="280">
          <cell r="A280" t="str">
            <v>100-1618-10</v>
          </cell>
          <cell r="B280" t="str">
            <v>1910 Leasehold Improvements</v>
          </cell>
          <cell r="C280">
            <v>0</v>
          </cell>
        </row>
        <row r="281">
          <cell r="A281" t="str">
            <v>100-1619-10</v>
          </cell>
          <cell r="B281" t="str">
            <v>1980 CAD (AM/FM) System - Engineering</v>
          </cell>
          <cell r="C281">
            <v>0</v>
          </cell>
        </row>
        <row r="282">
          <cell r="A282" t="str">
            <v>100-1620-10</v>
          </cell>
          <cell r="B282" t="str">
            <v>1975 Wtr Htr Controls - Utility</v>
          </cell>
          <cell r="C282">
            <v>49092.77</v>
          </cell>
        </row>
        <row r="283">
          <cell r="A283" t="str">
            <v>100-1625-10</v>
          </cell>
          <cell r="B283" t="str">
            <v>1975 Scada/Load Management Systems</v>
          </cell>
          <cell r="C283">
            <v>972600.66</v>
          </cell>
        </row>
        <row r="284">
          <cell r="A284" t="str">
            <v>100-1627-10</v>
          </cell>
          <cell r="B284" t="str">
            <v>1985 Sentinel Light Rentals</v>
          </cell>
          <cell r="C284">
            <v>0</v>
          </cell>
        </row>
        <row r="285">
          <cell r="A285" t="str">
            <v>100-1628-10</v>
          </cell>
          <cell r="B285" t="str">
            <v>1990 Other Tangible Property</v>
          </cell>
          <cell r="C285">
            <v>0</v>
          </cell>
        </row>
        <row r="286">
          <cell r="A286" t="str">
            <v>100-1629-10</v>
          </cell>
          <cell r="B286" t="str">
            <v>2005 Property Under Capital Lease</v>
          </cell>
          <cell r="C286">
            <v>0</v>
          </cell>
        </row>
        <row r="287">
          <cell r="A287" t="str">
            <v>100-1630-10</v>
          </cell>
          <cell r="B287" t="str">
            <v>2055 Construction In Progress</v>
          </cell>
          <cell r="C287">
            <v>0</v>
          </cell>
        </row>
        <row r="288">
          <cell r="A288" t="str">
            <v>100-1631-10</v>
          </cell>
          <cell r="B288" t="str">
            <v>1995 FA Contra - Station Doors</v>
          </cell>
          <cell r="C288">
            <v>0</v>
          </cell>
        </row>
        <row r="289">
          <cell r="A289" t="str">
            <v>100-1632-10</v>
          </cell>
          <cell r="B289" t="str">
            <v>1995 FA Contra - Station Fence/Parking/Landscape</v>
          </cell>
          <cell r="C289">
            <v>0</v>
          </cell>
        </row>
        <row r="290">
          <cell r="A290" t="str">
            <v>100-1633-10</v>
          </cell>
          <cell r="B290" t="str">
            <v>1995 FA Contra - Station Building</v>
          </cell>
          <cell r="C290">
            <v>0</v>
          </cell>
        </row>
        <row r="291">
          <cell r="A291" t="str">
            <v>100-1634-10</v>
          </cell>
          <cell r="B291" t="str">
            <v>1995 FA Contra - Power Transformers</v>
          </cell>
          <cell r="C291">
            <v>0</v>
          </cell>
        </row>
        <row r="292">
          <cell r="A292" t="str">
            <v>100-1635-10</v>
          </cell>
          <cell r="B292" t="str">
            <v>1995 FA Contra - Station Relays</v>
          </cell>
          <cell r="C292">
            <v>0</v>
          </cell>
        </row>
        <row r="293">
          <cell r="A293" t="str">
            <v>100-1636-10</v>
          </cell>
          <cell r="B293" t="str">
            <v>1995 FA Contra - Station Switches</v>
          </cell>
          <cell r="C293">
            <v>0</v>
          </cell>
        </row>
        <row r="294">
          <cell r="A294" t="str">
            <v>100-1637-10</v>
          </cell>
          <cell r="B294" t="str">
            <v>1995 FA Contra - Station Switchgear/Breakers</v>
          </cell>
          <cell r="C294">
            <v>0</v>
          </cell>
        </row>
        <row r="295">
          <cell r="A295" t="str">
            <v>100-1638-10</v>
          </cell>
          <cell r="B295" t="str">
            <v>1995 FA Contra - Streetlights</v>
          </cell>
          <cell r="C295">
            <v>0</v>
          </cell>
        </row>
        <row r="296">
          <cell r="A296" t="str">
            <v>100-1639-10</v>
          </cell>
          <cell r="B296" t="str">
            <v>1995 FA Contra - Station Independent Breakers</v>
          </cell>
          <cell r="C296">
            <v>0</v>
          </cell>
        </row>
        <row r="297">
          <cell r="A297" t="str">
            <v>100-1640-10</v>
          </cell>
          <cell r="B297" t="str">
            <v>1995 FA Contra - Fibre Optic Distribution</v>
          </cell>
          <cell r="C297">
            <v>0</v>
          </cell>
        </row>
        <row r="298">
          <cell r="A298" t="str">
            <v>100-1641-10</v>
          </cell>
          <cell r="B298" t="str">
            <v>1995 FA Contra - Fully Dressed Wood Poles</v>
          </cell>
          <cell r="C298">
            <v>0</v>
          </cell>
        </row>
        <row r="299">
          <cell r="A299" t="str">
            <v>100-1642-10</v>
          </cell>
          <cell r="B299" t="str">
            <v>1995 FA Contra - Fully Dressed Poles - Cross Arm</v>
          </cell>
          <cell r="C299">
            <v>0</v>
          </cell>
        </row>
        <row r="300">
          <cell r="A300" t="str">
            <v>100-1643-10</v>
          </cell>
          <cell r="B300" t="str">
            <v>1995 FA Contra - Fully Dressed Concrete Poles</v>
          </cell>
          <cell r="C300">
            <v>0</v>
          </cell>
        </row>
        <row r="301">
          <cell r="A301" t="str">
            <v>100-1644-10</v>
          </cell>
          <cell r="B301" t="str">
            <v>1995 FA Contra - OH Transformers &amp; Voltage Regul</v>
          </cell>
          <cell r="C301">
            <v>0</v>
          </cell>
        </row>
        <row r="302">
          <cell r="A302" t="str">
            <v>100-1645-10</v>
          </cell>
          <cell r="B302" t="str">
            <v>1995 FA Contra - Overhead Line Switches</v>
          </cell>
          <cell r="C302">
            <v>0</v>
          </cell>
        </row>
        <row r="303">
          <cell r="A303" t="str">
            <v>100-1646-10</v>
          </cell>
          <cell r="B303" t="str">
            <v>2075 Rooftop Solar - GM Centre 150kw</v>
          </cell>
          <cell r="C303">
            <v>0</v>
          </cell>
        </row>
        <row r="304">
          <cell r="A304" t="str">
            <v>100-1647-10</v>
          </cell>
          <cell r="B304" t="str">
            <v>2075 Rooftop Solar - Civic Complex 40kw</v>
          </cell>
          <cell r="C304">
            <v>0</v>
          </cell>
        </row>
        <row r="305">
          <cell r="A305" t="str">
            <v>100-1648-10</v>
          </cell>
          <cell r="B305" t="str">
            <v>2075 Rooftop Solar - Donevan Rec Ctr 100kw</v>
          </cell>
          <cell r="C305">
            <v>0</v>
          </cell>
        </row>
        <row r="306">
          <cell r="A306" t="str">
            <v>100-1649-10</v>
          </cell>
          <cell r="B306" t="str">
            <v>1995 FA Contra - Underground Vault Switches</v>
          </cell>
          <cell r="C306">
            <v>0</v>
          </cell>
        </row>
        <row r="307">
          <cell r="A307" t="str">
            <v>100-1650-10</v>
          </cell>
          <cell r="B307" t="str">
            <v>1955 Fibre Optics Distribution</v>
          </cell>
          <cell r="C307">
            <v>96488.45</v>
          </cell>
        </row>
        <row r="308">
          <cell r="A308" t="str">
            <v>100-1651-10</v>
          </cell>
          <cell r="B308" t="str">
            <v>1910 Leasehold Improvements-Disposal</v>
          </cell>
          <cell r="C308">
            <v>-32826.54</v>
          </cell>
        </row>
        <row r="309">
          <cell r="A309" t="str">
            <v>100-1652-10</v>
          </cell>
          <cell r="B309" t="str">
            <v>1995 FA Contra - Cable Chambers</v>
          </cell>
          <cell r="C309">
            <v>0</v>
          </cell>
        </row>
        <row r="310">
          <cell r="A310" t="str">
            <v>100-1653-10</v>
          </cell>
          <cell r="B310" t="str">
            <v>1995 FA Contra - Primary TR XLPE Cables NI in Duct</v>
          </cell>
          <cell r="C310">
            <v>0</v>
          </cell>
        </row>
        <row r="311">
          <cell r="A311" t="str">
            <v>100-1654-10</v>
          </cell>
          <cell r="B311" t="str">
            <v>1995 FA Contra - Secondary Cables NI Direct Buried</v>
          </cell>
          <cell r="C311">
            <v>0</v>
          </cell>
        </row>
        <row r="312">
          <cell r="A312" t="str">
            <v>100-1655-10</v>
          </cell>
          <cell r="B312" t="str">
            <v>1930 Rolling &amp; Equip. - FA Disposal</v>
          </cell>
          <cell r="C312">
            <v>-2628948.7400000002</v>
          </cell>
        </row>
        <row r="313">
          <cell r="A313" t="str">
            <v>100-1656-10</v>
          </cell>
          <cell r="B313" t="str">
            <v>1860 Distribution Meters - FA Disposal</v>
          </cell>
          <cell r="C313">
            <v>-52451.24</v>
          </cell>
        </row>
        <row r="314">
          <cell r="A314" t="str">
            <v>100-1657-10</v>
          </cell>
          <cell r="B314" t="str">
            <v>1808 Buildings - FA Disposal</v>
          </cell>
          <cell r="C314">
            <v>-6887.53</v>
          </cell>
        </row>
        <row r="315">
          <cell r="A315" t="str">
            <v>100-1658-10</v>
          </cell>
          <cell r="B315" t="str">
            <v>1835 OH Distribution - Disposal</v>
          </cell>
          <cell r="C315">
            <v>-48000</v>
          </cell>
        </row>
        <row r="316">
          <cell r="A316" t="str">
            <v>100-1659-10</v>
          </cell>
          <cell r="B316" t="str">
            <v>1995 FA Contra - Secondary Cables NI in Duct</v>
          </cell>
          <cell r="C316">
            <v>0</v>
          </cell>
        </row>
        <row r="317">
          <cell r="A317" t="str">
            <v>100-1660-10</v>
          </cell>
          <cell r="B317" t="str">
            <v>1995 FA Contra - Concrete Encased Duct Banks</v>
          </cell>
          <cell r="C317">
            <v>0</v>
          </cell>
        </row>
        <row r="318">
          <cell r="A318" t="str">
            <v>100-1661-10</v>
          </cell>
          <cell r="B318" t="str">
            <v>1995 FA Contra - Ducts</v>
          </cell>
          <cell r="C318">
            <v>0</v>
          </cell>
        </row>
        <row r="319">
          <cell r="A319" t="str">
            <v>100-1662-10</v>
          </cell>
          <cell r="B319" t="str">
            <v>1995 FA Contra - Pad Mounted Switchgear</v>
          </cell>
          <cell r="C319">
            <v>0</v>
          </cell>
        </row>
        <row r="320">
          <cell r="A320" t="str">
            <v>100-1663-10</v>
          </cell>
          <cell r="B320" t="str">
            <v>1995 FA Contra - Underground Foundations</v>
          </cell>
          <cell r="C320">
            <v>0</v>
          </cell>
        </row>
        <row r="321">
          <cell r="A321" t="str">
            <v>100-1664-10</v>
          </cell>
          <cell r="B321" t="str">
            <v>1995 FA Contra - Submersible/Vault Transformers</v>
          </cell>
          <cell r="C321">
            <v>0</v>
          </cell>
        </row>
        <row r="322">
          <cell r="A322" t="str">
            <v>100-1665-10</v>
          </cell>
          <cell r="B322" t="str">
            <v>1995 FA Contra - Indust/Comm Energy Meters</v>
          </cell>
          <cell r="C322">
            <v>0</v>
          </cell>
        </row>
        <row r="323">
          <cell r="A323" t="str">
            <v>100-1666-10</v>
          </cell>
          <cell r="B323" t="str">
            <v>1995 FA Contra - Current &amp; Potential Transf (CTPT)</v>
          </cell>
          <cell r="C323">
            <v>0</v>
          </cell>
        </row>
        <row r="324">
          <cell r="A324" t="str">
            <v>100-1667-10</v>
          </cell>
          <cell r="B324" t="str">
            <v>1995 FA Contra - Residential Energy Meters</v>
          </cell>
          <cell r="C324">
            <v>0</v>
          </cell>
        </row>
        <row r="325">
          <cell r="A325" t="str">
            <v>100-1668-10</v>
          </cell>
          <cell r="B325" t="str">
            <v>1995 FA Contra - Smart Meters</v>
          </cell>
          <cell r="C325">
            <v>0</v>
          </cell>
        </row>
        <row r="326">
          <cell r="A326" t="str">
            <v>100-1669-10</v>
          </cell>
          <cell r="B326" t="str">
            <v>1995 FA Contra - Collectors</v>
          </cell>
          <cell r="C326">
            <v>0</v>
          </cell>
        </row>
        <row r="327">
          <cell r="A327" t="str">
            <v>100-1670-10</v>
          </cell>
          <cell r="B327" t="str">
            <v>1995 FA Contra Distribution Meters</v>
          </cell>
          <cell r="C327">
            <v>-297769.69</v>
          </cell>
        </row>
        <row r="328">
          <cell r="A328" t="str">
            <v>100-1671-10</v>
          </cell>
          <cell r="B328" t="str">
            <v>1995 FA Contra Poles, Towers, Fixtures</v>
          </cell>
          <cell r="C328">
            <v>-8635558.9100000001</v>
          </cell>
        </row>
        <row r="329">
          <cell r="A329" t="str">
            <v>100-1672-10</v>
          </cell>
          <cell r="B329" t="str">
            <v>1995 FA Contra Distribution Transformers</v>
          </cell>
          <cell r="C329">
            <v>-12637368.43</v>
          </cell>
        </row>
        <row r="330">
          <cell r="A330" t="str">
            <v>100-1673-10</v>
          </cell>
          <cell r="B330" t="str">
            <v>1995 FA Contra Overhead Distribution</v>
          </cell>
          <cell r="C330">
            <v>-4420612.3600000003</v>
          </cell>
        </row>
        <row r="331">
          <cell r="A331" t="str">
            <v>100-1674-10</v>
          </cell>
          <cell r="B331" t="str">
            <v>1995 FA Contra Underground Distribution</v>
          </cell>
          <cell r="C331">
            <v>-11720563.140000001</v>
          </cell>
        </row>
        <row r="332">
          <cell r="A332" t="str">
            <v>100-1675-10</v>
          </cell>
          <cell r="B332" t="str">
            <v>1995 FA Contra Tools</v>
          </cell>
          <cell r="C332">
            <v>-238054.39999999999</v>
          </cell>
        </row>
        <row r="333">
          <cell r="A333" t="str">
            <v>100-1676-10</v>
          </cell>
          <cell r="B333" t="str">
            <v>1995 FA Contra Equipment MS</v>
          </cell>
          <cell r="C333">
            <v>-759625.82</v>
          </cell>
        </row>
        <row r="334">
          <cell r="A334" t="str">
            <v>100-1677-10</v>
          </cell>
          <cell r="B334" t="str">
            <v>1995 FA Contra - Telephone Equipment</v>
          </cell>
          <cell r="C334">
            <v>0</v>
          </cell>
        </row>
        <row r="335">
          <cell r="A335" t="str">
            <v>100-1678-10</v>
          </cell>
          <cell r="B335" t="str">
            <v>1995 FA Contra - Office Equipment</v>
          </cell>
          <cell r="C335">
            <v>0</v>
          </cell>
        </row>
        <row r="336">
          <cell r="A336" t="str">
            <v>100-1679-10</v>
          </cell>
          <cell r="B336" t="str">
            <v>1995 FA Contra - Computer Hardware</v>
          </cell>
          <cell r="C336">
            <v>0</v>
          </cell>
        </row>
        <row r="337">
          <cell r="A337" t="str">
            <v>100-1680-10</v>
          </cell>
          <cell r="B337" t="str">
            <v>1995 FA Contra - Computer Software</v>
          </cell>
          <cell r="C337">
            <v>0</v>
          </cell>
        </row>
        <row r="338">
          <cell r="A338" t="str">
            <v>100-1681-10</v>
          </cell>
          <cell r="B338" t="str">
            <v>1995 FA Contra - Vehicles - Bucket Trucks</v>
          </cell>
          <cell r="C338">
            <v>0</v>
          </cell>
        </row>
        <row r="339">
          <cell r="A339" t="str">
            <v>100-1682-10</v>
          </cell>
          <cell r="B339" t="str">
            <v>1995 FA Contra - Vehicles - Pickup Trucks</v>
          </cell>
          <cell r="C339">
            <v>0</v>
          </cell>
        </row>
        <row r="340">
          <cell r="A340" t="str">
            <v>100-1683-10</v>
          </cell>
          <cell r="B340" t="str">
            <v>1995 FA Contra - Vehicles - Trailers</v>
          </cell>
          <cell r="C340">
            <v>0</v>
          </cell>
        </row>
        <row r="341">
          <cell r="A341" t="str">
            <v>100-1684-10</v>
          </cell>
          <cell r="B341" t="str">
            <v>1995 FA Contra - Measurement &amp; Testing Equipment</v>
          </cell>
          <cell r="C341">
            <v>0</v>
          </cell>
        </row>
        <row r="342">
          <cell r="A342" t="str">
            <v>100-1685-10</v>
          </cell>
          <cell r="B342" t="str">
            <v>1995 FA Contra - Tools, Shop, Garage Equipment</v>
          </cell>
          <cell r="C342">
            <v>0</v>
          </cell>
        </row>
        <row r="343">
          <cell r="A343" t="str">
            <v>100-1686-10</v>
          </cell>
          <cell r="B343" t="str">
            <v>1995 FA Contra - Stores Equipment</v>
          </cell>
          <cell r="C343">
            <v>0</v>
          </cell>
        </row>
        <row r="344">
          <cell r="A344" t="str">
            <v>100-1687-10</v>
          </cell>
          <cell r="B344" t="str">
            <v>2105 Accum Dep Leasehold Impr. - Disposal</v>
          </cell>
          <cell r="C344">
            <v>32826.54</v>
          </cell>
        </row>
        <row r="345">
          <cell r="A345" t="str">
            <v>100-1688-10</v>
          </cell>
          <cell r="B345" t="str">
            <v>1995 FA Contra - Grounding Wire</v>
          </cell>
          <cell r="C345">
            <v>0</v>
          </cell>
        </row>
        <row r="346">
          <cell r="A346" t="str">
            <v>100-1689-10</v>
          </cell>
          <cell r="B346" t="str">
            <v>1995 FA Contra - Monitoring &amp; Control Systems</v>
          </cell>
          <cell r="C346">
            <v>0</v>
          </cell>
        </row>
        <row r="347">
          <cell r="A347" t="str">
            <v>100-1690-10</v>
          </cell>
          <cell r="B347" t="str">
            <v>1995 FA Contra - Leasehold Improvements</v>
          </cell>
          <cell r="C347">
            <v>0</v>
          </cell>
        </row>
        <row r="348">
          <cell r="A348" t="str">
            <v>100-1691-10</v>
          </cell>
          <cell r="B348" t="str">
            <v>1995 FA Contra - CAD (AM/FM) System - Engineering</v>
          </cell>
          <cell r="C348">
            <v>0</v>
          </cell>
        </row>
        <row r="349">
          <cell r="A349" t="str">
            <v>100-1697-10</v>
          </cell>
          <cell r="B349" t="str">
            <v>1845 Fixed Asset Disposals Clearing Account</v>
          </cell>
          <cell r="C349">
            <v>-3863867</v>
          </cell>
        </row>
        <row r="350">
          <cell r="A350" t="str">
            <v>100-1698-10</v>
          </cell>
          <cell r="B350" t="str">
            <v>1995 FA Contra Clearing Account</v>
          </cell>
          <cell r="C350">
            <v>-241078.44</v>
          </cell>
        </row>
        <row r="351">
          <cell r="A351" t="str">
            <v>100-1699-10</v>
          </cell>
          <cell r="B351" t="str">
            <v>1845 Fixed Asset Clearing Account</v>
          </cell>
          <cell r="C351">
            <v>199597.31294999999</v>
          </cell>
        </row>
        <row r="352">
          <cell r="A352" t="str">
            <v>100-1700-10</v>
          </cell>
          <cell r="B352" t="str">
            <v>2105 Accum Dep'n-Buildings-Brick</v>
          </cell>
          <cell r="C352">
            <v>0</v>
          </cell>
        </row>
        <row r="353">
          <cell r="A353" t="str">
            <v>100-1702-10</v>
          </cell>
          <cell r="B353" t="str">
            <v>2105 Accum Dep'n - MS7 Bldgs &amp; Other Construction</v>
          </cell>
          <cell r="C353">
            <v>-23734.03</v>
          </cell>
        </row>
        <row r="354">
          <cell r="A354" t="str">
            <v>100-1703-10</v>
          </cell>
          <cell r="B354" t="str">
            <v>2105 Accum Dep'n - MS8 Bldg &amp; Other Construction</v>
          </cell>
          <cell r="C354">
            <v>-12347.06</v>
          </cell>
        </row>
        <row r="355">
          <cell r="A355" t="str">
            <v>100-1704-10</v>
          </cell>
          <cell r="B355" t="str">
            <v>2105 Accum Dep'n - MS10 Bldgs &amp; Other Construction</v>
          </cell>
          <cell r="C355">
            <v>-109442.94</v>
          </cell>
        </row>
        <row r="356">
          <cell r="A356" t="str">
            <v>100-1705-10</v>
          </cell>
          <cell r="B356" t="str">
            <v>2105 Accum Dep'n - MS11 Buildings &amp; Other Const</v>
          </cell>
          <cell r="C356">
            <v>-40174.400000000001</v>
          </cell>
        </row>
        <row r="357">
          <cell r="A357" t="str">
            <v>100-1706-10</v>
          </cell>
          <cell r="B357" t="str">
            <v>2105 Accum Dep'n - MS12 Buildings &amp; Other Constr</v>
          </cell>
          <cell r="C357">
            <v>-68445.62</v>
          </cell>
        </row>
        <row r="358">
          <cell r="A358" t="str">
            <v>100-1707-10</v>
          </cell>
          <cell r="B358" t="str">
            <v>2105 Accum Dep'n - MS13 Buildings &amp; Other Constr</v>
          </cell>
          <cell r="C358">
            <v>-42895.48</v>
          </cell>
        </row>
        <row r="359">
          <cell r="A359" t="str">
            <v>100-1708-10</v>
          </cell>
          <cell r="B359" t="str">
            <v>2105 Accum Dep'n - MS14 Buildings &amp; Other Constr</v>
          </cell>
          <cell r="C359">
            <v>-20530.59</v>
          </cell>
        </row>
        <row r="360">
          <cell r="A360" t="str">
            <v>100-1709-10</v>
          </cell>
          <cell r="B360" t="str">
            <v>2105 Accum Dep'n - MS15 Buildings &amp; Other Constr</v>
          </cell>
          <cell r="C360">
            <v>-204760.74</v>
          </cell>
        </row>
        <row r="361">
          <cell r="A361" t="str">
            <v>100-1710-10</v>
          </cell>
          <cell r="B361" t="str">
            <v>2105 Accum Dep'n - MS2 Equipment</v>
          </cell>
          <cell r="C361">
            <v>-1140260.8899999999</v>
          </cell>
        </row>
        <row r="362">
          <cell r="A362" t="str">
            <v>100-1711-10</v>
          </cell>
          <cell r="B362" t="str">
            <v>2105 Accmu Dep'n - MS5 Equipment</v>
          </cell>
          <cell r="C362">
            <v>-1099454.1200000001</v>
          </cell>
        </row>
        <row r="363">
          <cell r="A363" t="str">
            <v>100-1712-10</v>
          </cell>
          <cell r="B363" t="str">
            <v>2105 Accmu Dep'n - MS7 Equipment</v>
          </cell>
          <cell r="C363">
            <v>-1080840.93</v>
          </cell>
        </row>
        <row r="364">
          <cell r="A364" t="str">
            <v>100-1713-10</v>
          </cell>
          <cell r="B364" t="str">
            <v>2105 Accmu Dep'n - MS10 Equipment</v>
          </cell>
          <cell r="C364">
            <v>-1117431.57</v>
          </cell>
        </row>
        <row r="365">
          <cell r="A365" t="str">
            <v>100-1714-10</v>
          </cell>
          <cell r="B365" t="str">
            <v>2105 Accmu Dep'n - MS11 Equipment</v>
          </cell>
          <cell r="C365">
            <v>-1177934.5</v>
          </cell>
        </row>
        <row r="366">
          <cell r="A366" t="str">
            <v>100-1715-10</v>
          </cell>
          <cell r="B366" t="str">
            <v>2105 Accum Dep'n-Subtransmission Feeders</v>
          </cell>
          <cell r="C366">
            <v>-495452.44</v>
          </cell>
        </row>
        <row r="367">
          <cell r="A367" t="str">
            <v>100-1716-10</v>
          </cell>
          <cell r="B367" t="str">
            <v>2105 Accmu Dep'n - MS13 Equipment</v>
          </cell>
          <cell r="C367">
            <v>-375714.48</v>
          </cell>
        </row>
        <row r="368">
          <cell r="A368" t="str">
            <v>100-1717-10</v>
          </cell>
          <cell r="B368" t="str">
            <v>2105 Accmu Dep'n - MS14 Equipment</v>
          </cell>
          <cell r="C368">
            <v>-1034801.43</v>
          </cell>
        </row>
        <row r="369">
          <cell r="A369" t="str">
            <v>100-1718-10</v>
          </cell>
          <cell r="B369" t="str">
            <v>2105 Accmu Dep'n - MS15 Equipment</v>
          </cell>
          <cell r="C369">
            <v>-934175.49</v>
          </cell>
        </row>
        <row r="370">
          <cell r="A370" t="str">
            <v>100-1719-10</v>
          </cell>
          <cell r="B370" t="str">
            <v>2105 Accmu Dep'n - MS9 Equipment</v>
          </cell>
          <cell r="C370">
            <v>-271440.36</v>
          </cell>
        </row>
        <row r="371">
          <cell r="A371" t="str">
            <v>100-1720-10</v>
          </cell>
          <cell r="B371" t="str">
            <v>2105 Accum Dep'n-Overhead Distribution</v>
          </cell>
          <cell r="C371">
            <v>-8381158.2199999997</v>
          </cell>
        </row>
        <row r="372">
          <cell r="A372" t="str">
            <v>100-1721-10</v>
          </cell>
          <cell r="B372" t="str">
            <v>2105 Acc Dep'n-Poles, Towers, Fixtures</v>
          </cell>
          <cell r="C372">
            <v>-15087981.390000001</v>
          </cell>
        </row>
        <row r="373">
          <cell r="A373" t="str">
            <v>100-1725-10</v>
          </cell>
          <cell r="B373" t="str">
            <v>2105 Accum Dep'n-Underground Dist'n</v>
          </cell>
          <cell r="C373">
            <v>-19620944.879999999</v>
          </cell>
        </row>
        <row r="374">
          <cell r="A374" t="str">
            <v>100-1730-10</v>
          </cell>
          <cell r="B374" t="str">
            <v>2105 Accum Dep'n-Dist'n Transformers</v>
          </cell>
          <cell r="C374">
            <v>-31794107.539999999</v>
          </cell>
        </row>
        <row r="375">
          <cell r="A375" t="str">
            <v>100-1735-10</v>
          </cell>
          <cell r="B375" t="str">
            <v>2105 Accum Dep'n-Distribution Meters</v>
          </cell>
          <cell r="C375">
            <v>-10929306.25</v>
          </cell>
        </row>
        <row r="376">
          <cell r="A376" t="str">
            <v>100-1736-10</v>
          </cell>
          <cell r="B376" t="str">
            <v>2105 Accum Ammortization-contra</v>
          </cell>
          <cell r="C376">
            <v>-534475.09</v>
          </cell>
        </row>
        <row r="377">
          <cell r="A377" t="str">
            <v>100-1740-10</v>
          </cell>
          <cell r="B377" t="str">
            <v>2105 Accum Dep'n-Gen. Office Equipment</v>
          </cell>
          <cell r="C377">
            <v>-695385.3</v>
          </cell>
        </row>
        <row r="378">
          <cell r="A378" t="str">
            <v>100-1741-10</v>
          </cell>
          <cell r="B378" t="str">
            <v>2105 Accum Dep'n Telephone System</v>
          </cell>
          <cell r="C378">
            <v>-242369.97</v>
          </cell>
        </row>
        <row r="379">
          <cell r="A379" t="str">
            <v>100-1742-10</v>
          </cell>
          <cell r="B379" t="str">
            <v>2105 Accmu Dep'n Misc Equipment</v>
          </cell>
          <cell r="C379">
            <v>-33185.64</v>
          </cell>
        </row>
        <row r="380">
          <cell r="A380" t="str">
            <v>100-1744-10</v>
          </cell>
          <cell r="B380" t="str">
            <v>2105 Accum Dep'n-Computer Software</v>
          </cell>
          <cell r="C380">
            <v>-1789471.24</v>
          </cell>
        </row>
        <row r="381">
          <cell r="A381" t="str">
            <v>100-1745-10</v>
          </cell>
          <cell r="B381" t="str">
            <v>2105 Accum Dep'n-Computer Hardware Equip</v>
          </cell>
          <cell r="C381">
            <v>-2531524.4900000002</v>
          </cell>
        </row>
        <row r="382">
          <cell r="A382" t="str">
            <v>100-1746-10</v>
          </cell>
          <cell r="B382" t="str">
            <v>2105 Accum Dep'n - Meter reading equipt</v>
          </cell>
          <cell r="C382">
            <v>-407312.89</v>
          </cell>
        </row>
        <row r="383">
          <cell r="A383" t="str">
            <v>100-1747-10</v>
          </cell>
          <cell r="B383" t="str">
            <v>2105 Accum Dep'n CAD AM/FM System</v>
          </cell>
          <cell r="C383">
            <v>-293583.09999999998</v>
          </cell>
        </row>
        <row r="384">
          <cell r="A384" t="str">
            <v>100-1750-10</v>
          </cell>
          <cell r="B384" t="str">
            <v>2105 Accum Dep'n-Stores Warehouse Equip</v>
          </cell>
          <cell r="C384">
            <v>-24515.95</v>
          </cell>
        </row>
        <row r="385">
          <cell r="A385" t="str">
            <v>100-1755-10</v>
          </cell>
          <cell r="B385" t="str">
            <v>2105 Accum Dep'n-Rolling Stock &amp; Equip</v>
          </cell>
          <cell r="C385">
            <v>-5539233.2000000002</v>
          </cell>
        </row>
        <row r="386">
          <cell r="A386" t="str">
            <v>100-1760-10</v>
          </cell>
          <cell r="B386" t="str">
            <v>2105 Accum Dep'n-Misc. Equipment-Tools</v>
          </cell>
          <cell r="C386">
            <v>-2269595.0699999998</v>
          </cell>
        </row>
        <row r="387">
          <cell r="A387" t="str">
            <v>100-1765-10</v>
          </cell>
          <cell r="B387" t="str">
            <v>2105 Accum Dep'n-Water Heater Controls</v>
          </cell>
          <cell r="C387">
            <v>-107034.72</v>
          </cell>
        </row>
        <row r="388">
          <cell r="A388" t="str">
            <v>100-1770-10</v>
          </cell>
          <cell r="B388" t="str">
            <v>2105 Accum Dep'n-Load Mgmt. Controls</v>
          </cell>
          <cell r="C388">
            <v>-981782.18</v>
          </cell>
        </row>
        <row r="389">
          <cell r="A389" t="str">
            <v>100-1771-10</v>
          </cell>
          <cell r="B389" t="str">
            <v>2105 Accum Dep'n Water Heater Controls</v>
          </cell>
          <cell r="C389">
            <v>-49092.77</v>
          </cell>
        </row>
        <row r="390">
          <cell r="A390" t="str">
            <v>100-1775-10</v>
          </cell>
          <cell r="B390" t="str">
            <v>2105 Amortization-Leasehold Improvements</v>
          </cell>
          <cell r="C390">
            <v>-901146.12</v>
          </cell>
        </row>
        <row r="391">
          <cell r="A391" t="str">
            <v>100-1780-10</v>
          </cell>
          <cell r="B391" t="str">
            <v>2105 Accum Dep'n-Fibre Optics</v>
          </cell>
          <cell r="C391">
            <v>-96488.44</v>
          </cell>
        </row>
        <row r="392">
          <cell r="A392" t="str">
            <v>100-1785-10</v>
          </cell>
          <cell r="B392" t="str">
            <v>2105 Accum Dep Rolling &amp; Equip - Disposal</v>
          </cell>
          <cell r="C392">
            <v>2628948.7400000002</v>
          </cell>
        </row>
        <row r="393">
          <cell r="A393" t="str">
            <v>100-1786-10</v>
          </cell>
          <cell r="B393" t="str">
            <v>2105 Accum Distribution Meter - Disposal</v>
          </cell>
          <cell r="C393">
            <v>4595146.5</v>
          </cell>
        </row>
        <row r="394">
          <cell r="A394" t="str">
            <v>100-1787-10</v>
          </cell>
          <cell r="B394" t="str">
            <v>2105 Accum Dep Building - Disposal</v>
          </cell>
          <cell r="C394">
            <v>6887.53</v>
          </cell>
        </row>
        <row r="395">
          <cell r="A395" t="str">
            <v>100-1788-10</v>
          </cell>
          <cell r="B395" t="str">
            <v>2105 Accum Depr OH Distribution - Disposal</v>
          </cell>
          <cell r="C395">
            <v>48000</v>
          </cell>
        </row>
        <row r="396">
          <cell r="A396" t="str">
            <v>100-1789-10</v>
          </cell>
          <cell r="B396" t="str">
            <v>2105 Accum Depr Disposals Clearing Account</v>
          </cell>
          <cell r="C396">
            <v>3233913</v>
          </cell>
        </row>
        <row r="397">
          <cell r="A397" t="str">
            <v>100-1790-10</v>
          </cell>
          <cell r="B397" t="str">
            <v>2105 ContraAcc Dep Distrib Meters</v>
          </cell>
          <cell r="C397">
            <v>99348.56</v>
          </cell>
        </row>
        <row r="398">
          <cell r="A398" t="str">
            <v>100-1791-10</v>
          </cell>
          <cell r="B398" t="str">
            <v>2105 ContraAcc Dep Poles, Towers, Fixtures</v>
          </cell>
          <cell r="C398">
            <v>2048191.77</v>
          </cell>
        </row>
        <row r="399">
          <cell r="A399" t="str">
            <v>100-1792-10</v>
          </cell>
          <cell r="B399" t="str">
            <v>2105 ContraAcc Dep Distribution Transformers</v>
          </cell>
          <cell r="C399">
            <v>3699076.28</v>
          </cell>
        </row>
        <row r="400">
          <cell r="A400" t="str">
            <v>100-1793-10</v>
          </cell>
          <cell r="B400" t="str">
            <v>2105 ContraAcc Dep Overhead Distribution</v>
          </cell>
          <cell r="C400">
            <v>1148568.56</v>
          </cell>
        </row>
        <row r="401">
          <cell r="A401" t="str">
            <v>100-1794-10</v>
          </cell>
          <cell r="B401" t="str">
            <v>2105 ContraAcc Dep Underground Distribution</v>
          </cell>
          <cell r="C401">
            <v>3594455.81</v>
          </cell>
        </row>
        <row r="402">
          <cell r="A402" t="str">
            <v>100-1795-10</v>
          </cell>
          <cell r="B402" t="str">
            <v>2105 ContraAcc Dep Tools</v>
          </cell>
          <cell r="C402">
            <v>134918.78</v>
          </cell>
        </row>
        <row r="403">
          <cell r="A403" t="str">
            <v>100-1796-10</v>
          </cell>
          <cell r="B403" t="str">
            <v>2105 ContraAcc Dep Equipment</v>
          </cell>
          <cell r="C403">
            <v>287629.65999999997</v>
          </cell>
        </row>
        <row r="404">
          <cell r="A404" t="str">
            <v>100-1800-10</v>
          </cell>
          <cell r="B404" t="str">
            <v>1460 Equity In Ontario Hydro</v>
          </cell>
          <cell r="C404">
            <v>0</v>
          </cell>
        </row>
        <row r="405">
          <cell r="A405" t="str">
            <v>100-1805-10</v>
          </cell>
          <cell r="B405" t="str">
            <v>2105 Accum Dep'n - Station Doors</v>
          </cell>
          <cell r="C405">
            <v>0</v>
          </cell>
        </row>
        <row r="406">
          <cell r="A406" t="str">
            <v>100-1806-10</v>
          </cell>
          <cell r="B406" t="str">
            <v>2105 Accum Dep'n - Station Fence/Parking/Landscape</v>
          </cell>
          <cell r="C406">
            <v>0</v>
          </cell>
        </row>
        <row r="407">
          <cell r="A407" t="str">
            <v>100-1807-10</v>
          </cell>
          <cell r="B407" t="str">
            <v>2105 Accum Dep'n - Station Building</v>
          </cell>
          <cell r="C407">
            <v>0</v>
          </cell>
        </row>
        <row r="408">
          <cell r="A408" t="str">
            <v>100-1808-10</v>
          </cell>
          <cell r="B408" t="str">
            <v>2105 Accum Dep'n - Power Transformers</v>
          </cell>
          <cell r="C408">
            <v>0</v>
          </cell>
        </row>
        <row r="409">
          <cell r="A409" t="str">
            <v>100-1809-10</v>
          </cell>
          <cell r="B409" t="str">
            <v>2105 Accum Dep'n - Station Relays</v>
          </cell>
          <cell r="C409">
            <v>0</v>
          </cell>
        </row>
        <row r="410">
          <cell r="A410" t="str">
            <v>100-1810-10</v>
          </cell>
          <cell r="B410" t="str">
            <v>2105 Accum Dep'n - Station Switches</v>
          </cell>
          <cell r="C410">
            <v>0</v>
          </cell>
        </row>
        <row r="411">
          <cell r="A411" t="str">
            <v>100-1811-10</v>
          </cell>
          <cell r="B411" t="str">
            <v>2105 Accum Dep'n - Station Switchgear/Breakers</v>
          </cell>
          <cell r="C411">
            <v>0</v>
          </cell>
        </row>
        <row r="412">
          <cell r="A412" t="str">
            <v>100-1812-10</v>
          </cell>
          <cell r="B412" t="str">
            <v>2105 Accum Dep'n - Streetlights</v>
          </cell>
          <cell r="C412">
            <v>0</v>
          </cell>
        </row>
        <row r="413">
          <cell r="A413" t="str">
            <v>100-1813-10</v>
          </cell>
          <cell r="B413" t="str">
            <v>2105 Accum Dep'n - Station Independent Breakers</v>
          </cell>
          <cell r="C413">
            <v>0</v>
          </cell>
        </row>
        <row r="414">
          <cell r="A414" t="str">
            <v>100-1814-10</v>
          </cell>
          <cell r="B414" t="str">
            <v>2105 Accum Dep'n - Fibre Optic Distribution</v>
          </cell>
          <cell r="C414">
            <v>0</v>
          </cell>
        </row>
        <row r="415">
          <cell r="A415" t="str">
            <v>100-1815-10</v>
          </cell>
          <cell r="B415" t="str">
            <v>2105 Accum Dep'n - Fully Dressed Wood Poles</v>
          </cell>
          <cell r="C415">
            <v>0</v>
          </cell>
        </row>
        <row r="416">
          <cell r="A416" t="str">
            <v>100-1816-10</v>
          </cell>
          <cell r="B416" t="str">
            <v>2105 Accum Dep'n - Fully Dressed Poles - Cross Arm</v>
          </cell>
          <cell r="C416">
            <v>0</v>
          </cell>
        </row>
        <row r="417">
          <cell r="A417" t="str">
            <v>100-1817-10</v>
          </cell>
          <cell r="B417" t="str">
            <v>2105 Accum Dep'n - Fully Dressed Concrete Poles</v>
          </cell>
          <cell r="C417">
            <v>0</v>
          </cell>
        </row>
        <row r="418">
          <cell r="A418" t="str">
            <v>100-1818-10</v>
          </cell>
          <cell r="B418" t="str">
            <v>2105 Accum Dep'n - OH Transformers &amp; Voltage Regul</v>
          </cell>
          <cell r="C418">
            <v>0</v>
          </cell>
        </row>
        <row r="419">
          <cell r="A419" t="str">
            <v>100-1819-10</v>
          </cell>
          <cell r="B419" t="str">
            <v>2105 Accum Dep'n - Overhead Line Switches</v>
          </cell>
          <cell r="C419">
            <v>0</v>
          </cell>
        </row>
        <row r="420">
          <cell r="A420" t="str">
            <v>100-1820-10</v>
          </cell>
          <cell r="B420" t="str">
            <v>2105 Accum Dep'n - Overhead Conductors</v>
          </cell>
          <cell r="C420">
            <v>0</v>
          </cell>
        </row>
        <row r="421">
          <cell r="A421" t="str">
            <v>100-1821-10</v>
          </cell>
          <cell r="B421" t="str">
            <v>2105 Accum Dep'n - Pad Mounted Transformers</v>
          </cell>
          <cell r="C421">
            <v>0</v>
          </cell>
        </row>
        <row r="422">
          <cell r="A422" t="str">
            <v>100-1822-10</v>
          </cell>
          <cell r="B422" t="str">
            <v>2105 Accum Dep'n - Underground Vaults</v>
          </cell>
          <cell r="C422">
            <v>0</v>
          </cell>
        </row>
        <row r="423">
          <cell r="A423" t="str">
            <v>100-1823-10</v>
          </cell>
          <cell r="B423" t="str">
            <v>2105 Accum Dep'n - Underground Vault Switches</v>
          </cell>
          <cell r="C423">
            <v>0</v>
          </cell>
        </row>
        <row r="424">
          <cell r="A424" t="str">
            <v>100-1824-10</v>
          </cell>
          <cell r="B424" t="str">
            <v>2105 Accum Dep'n - Cable Chambers</v>
          </cell>
          <cell r="C424">
            <v>0</v>
          </cell>
        </row>
        <row r="425">
          <cell r="A425" t="str">
            <v>100-1825-10</v>
          </cell>
          <cell r="B425" t="str">
            <v>2105 Accum Dep'n - Prim TR XLPE Cbl NI in Duct</v>
          </cell>
          <cell r="C425">
            <v>0</v>
          </cell>
        </row>
        <row r="426">
          <cell r="A426" t="str">
            <v>100-1826-10</v>
          </cell>
          <cell r="B426" t="str">
            <v>2105 Accum Dep'n - Sec Cbls NI Direct Buried</v>
          </cell>
          <cell r="C426">
            <v>0</v>
          </cell>
        </row>
        <row r="427">
          <cell r="A427" t="str">
            <v>100-1827-10</v>
          </cell>
          <cell r="B427" t="str">
            <v>2105 Accum Dep'n - Secondary Cables NI in Duct</v>
          </cell>
          <cell r="C427">
            <v>0</v>
          </cell>
        </row>
        <row r="428">
          <cell r="A428" t="str">
            <v>100-1828-10</v>
          </cell>
          <cell r="B428" t="str">
            <v>2105 Accum Dep'n - Concrete Encased Duct Banks</v>
          </cell>
          <cell r="C428">
            <v>0</v>
          </cell>
        </row>
        <row r="429">
          <cell r="A429" t="str">
            <v>100-1829-10</v>
          </cell>
          <cell r="B429" t="str">
            <v>2105 Accum Dep'n - Ducts</v>
          </cell>
          <cell r="C429">
            <v>0</v>
          </cell>
        </row>
        <row r="430">
          <cell r="A430" t="str">
            <v>100-1830-10</v>
          </cell>
          <cell r="B430" t="str">
            <v>2105 Accum Dep'n - Pad Mounted Switchgear</v>
          </cell>
          <cell r="C430">
            <v>0</v>
          </cell>
        </row>
        <row r="431">
          <cell r="A431" t="str">
            <v>100-1831-10</v>
          </cell>
          <cell r="B431" t="str">
            <v>2105 Accum Dep'n - Underground Foundations</v>
          </cell>
          <cell r="C431">
            <v>0</v>
          </cell>
        </row>
        <row r="432">
          <cell r="A432" t="str">
            <v>100-1832-10</v>
          </cell>
          <cell r="B432" t="str">
            <v>2105 Accum Dep'n - Submersible/Vault Transformers</v>
          </cell>
          <cell r="C432">
            <v>0</v>
          </cell>
        </row>
        <row r="433">
          <cell r="A433" t="str">
            <v>100-1833-10</v>
          </cell>
          <cell r="B433" t="str">
            <v>2105 Accum Dep'n - Indust/Comm Energy Meters</v>
          </cell>
          <cell r="C433">
            <v>0</v>
          </cell>
        </row>
        <row r="434">
          <cell r="A434" t="str">
            <v>100-1834-10</v>
          </cell>
          <cell r="B434" t="str">
            <v>2105 Accum Dep'n - Curr &amp; Poten Transf (CT &amp; PT)</v>
          </cell>
          <cell r="C434">
            <v>0</v>
          </cell>
        </row>
        <row r="435">
          <cell r="A435" t="str">
            <v>100-1835-10</v>
          </cell>
          <cell r="B435" t="str">
            <v>2105 Accum Dep'n - Residential Energy Meters</v>
          </cell>
          <cell r="C435">
            <v>0</v>
          </cell>
        </row>
        <row r="436">
          <cell r="A436" t="str">
            <v>100-1836-10</v>
          </cell>
          <cell r="B436" t="str">
            <v>2105 Accum Dep'n - Smart Meters</v>
          </cell>
          <cell r="C436">
            <v>0</v>
          </cell>
        </row>
        <row r="437">
          <cell r="A437" t="str">
            <v>100-1837-10</v>
          </cell>
          <cell r="B437" t="str">
            <v>2105 Accum Dep'n - Collectors</v>
          </cell>
          <cell r="C437">
            <v>0</v>
          </cell>
        </row>
        <row r="438">
          <cell r="A438" t="str">
            <v>100-1838-10</v>
          </cell>
          <cell r="B438" t="str">
            <v>2105 Accum Dep'n - Telephone Equipment</v>
          </cell>
          <cell r="C438">
            <v>0</v>
          </cell>
        </row>
        <row r="439">
          <cell r="A439" t="str">
            <v>100-1839-10</v>
          </cell>
          <cell r="B439" t="str">
            <v>2105 Accum Dep'n - Office Equipment</v>
          </cell>
          <cell r="C439">
            <v>0</v>
          </cell>
        </row>
        <row r="440">
          <cell r="A440" t="str">
            <v>100-1840-10</v>
          </cell>
          <cell r="B440" t="str">
            <v>2105 Accum Dep'n - Computer Hardware</v>
          </cell>
          <cell r="C440">
            <v>0</v>
          </cell>
        </row>
        <row r="441">
          <cell r="A441" t="str">
            <v>100-1841-10</v>
          </cell>
          <cell r="B441" t="str">
            <v>2105 Accum Dep'n - Computer Software</v>
          </cell>
          <cell r="C441">
            <v>0</v>
          </cell>
        </row>
        <row r="442">
          <cell r="A442" t="str">
            <v>100-1842-10</v>
          </cell>
          <cell r="B442" t="str">
            <v>2105 Accum Dep'n - Vehicles - Bucket Trucks</v>
          </cell>
          <cell r="C442">
            <v>0</v>
          </cell>
        </row>
        <row r="443">
          <cell r="A443" t="str">
            <v>100-1843-10</v>
          </cell>
          <cell r="B443" t="str">
            <v>2105 Accum Dep'n - Vehicles - Pickup Trucks</v>
          </cell>
          <cell r="C443">
            <v>0</v>
          </cell>
        </row>
        <row r="444">
          <cell r="A444" t="str">
            <v>100-1844-10</v>
          </cell>
          <cell r="B444" t="str">
            <v>2105 Accum Dep'n - Vehicles - Trailers</v>
          </cell>
          <cell r="C444">
            <v>0</v>
          </cell>
        </row>
        <row r="445">
          <cell r="A445" t="str">
            <v>100-1845-10</v>
          </cell>
          <cell r="B445" t="str">
            <v>2105 Accum Dep'n - Measurement &amp; Testing Equipment</v>
          </cell>
          <cell r="C445">
            <v>0</v>
          </cell>
        </row>
        <row r="446">
          <cell r="A446" t="str">
            <v>100-1846-10</v>
          </cell>
          <cell r="B446" t="str">
            <v>2105 Accum Dep'n - Tools, Shop, Garage Equipment</v>
          </cell>
          <cell r="C446">
            <v>0</v>
          </cell>
        </row>
        <row r="447">
          <cell r="A447" t="str">
            <v>100-1847-10</v>
          </cell>
          <cell r="B447" t="str">
            <v>2105 Accum Dep'n - Stores Equipment</v>
          </cell>
          <cell r="C447">
            <v>0</v>
          </cell>
        </row>
        <row r="448">
          <cell r="A448" t="str">
            <v>100-1848-10</v>
          </cell>
          <cell r="B448" t="str">
            <v>2105 Accum Dep'n - Grounding Wire</v>
          </cell>
          <cell r="C448">
            <v>0</v>
          </cell>
        </row>
        <row r="449">
          <cell r="A449" t="str">
            <v>100-1849-10</v>
          </cell>
          <cell r="B449" t="str">
            <v>2105 Accum Dep'n - Monitoring &amp; Control Systems</v>
          </cell>
          <cell r="C449">
            <v>0</v>
          </cell>
        </row>
        <row r="450">
          <cell r="A450" t="str">
            <v>100-1850-10</v>
          </cell>
          <cell r="B450" t="str">
            <v>2105 Accum Amort'n - Leasehold Improvements</v>
          </cell>
          <cell r="C450">
            <v>0</v>
          </cell>
        </row>
        <row r="451">
          <cell r="A451" t="str">
            <v>100-1851-10</v>
          </cell>
          <cell r="B451" t="str">
            <v>2105 Accum Dep'n - CAD (AM/FM) System - Engin</v>
          </cell>
          <cell r="C451">
            <v>0</v>
          </cell>
        </row>
        <row r="452">
          <cell r="A452" t="str">
            <v>100-1852-10</v>
          </cell>
          <cell r="B452" t="str">
            <v>2105 A/Dep'n-contra - Station Doors</v>
          </cell>
          <cell r="C452">
            <v>0</v>
          </cell>
        </row>
        <row r="453">
          <cell r="A453" t="str">
            <v>100-1853-10</v>
          </cell>
          <cell r="B453" t="str">
            <v>2105 A/Dep'n-contra - Stn Fence/Pkg/Lndscp</v>
          </cell>
          <cell r="C453">
            <v>0</v>
          </cell>
        </row>
        <row r="454">
          <cell r="A454" t="str">
            <v>100-1854-10</v>
          </cell>
          <cell r="B454" t="str">
            <v>2105 A/Dep'n-contra - Station Building</v>
          </cell>
          <cell r="C454">
            <v>0</v>
          </cell>
        </row>
        <row r="455">
          <cell r="A455" t="str">
            <v>100-1855-10</v>
          </cell>
          <cell r="B455" t="str">
            <v>2105 A/Dep'n-contra - Power Transformers</v>
          </cell>
          <cell r="C455">
            <v>0</v>
          </cell>
        </row>
        <row r="456">
          <cell r="A456" t="str">
            <v>100-1856-10</v>
          </cell>
          <cell r="B456" t="str">
            <v>2105 A/Dep'n-contra - Station Relays</v>
          </cell>
          <cell r="C456">
            <v>0</v>
          </cell>
        </row>
        <row r="457">
          <cell r="A457" t="str">
            <v>100-1857-10</v>
          </cell>
          <cell r="B457" t="str">
            <v>2105 A/Dep'n-contra - Station Switches</v>
          </cell>
          <cell r="C457">
            <v>0</v>
          </cell>
        </row>
        <row r="458">
          <cell r="A458" t="str">
            <v>100-1858-10</v>
          </cell>
          <cell r="B458" t="str">
            <v>2105 A/Dep'n-contra - Station Switchgear/Breakers</v>
          </cell>
          <cell r="C458">
            <v>0</v>
          </cell>
        </row>
        <row r="459">
          <cell r="A459" t="str">
            <v>100-1859-10</v>
          </cell>
          <cell r="B459" t="str">
            <v>2105 A/Dep'n-contra - Streetlights</v>
          </cell>
          <cell r="C459">
            <v>0</v>
          </cell>
        </row>
        <row r="460">
          <cell r="A460" t="str">
            <v>100-1860-10</v>
          </cell>
          <cell r="B460" t="str">
            <v>2105 A/Dep'n-contra - Station Independent Breakers</v>
          </cell>
          <cell r="C460">
            <v>0</v>
          </cell>
        </row>
        <row r="461">
          <cell r="A461" t="str">
            <v>100-1861-10</v>
          </cell>
          <cell r="B461" t="str">
            <v>2105 A/Dep'n-contra - Fibre Optic Distribution</v>
          </cell>
          <cell r="C461">
            <v>0</v>
          </cell>
        </row>
        <row r="462">
          <cell r="A462" t="str">
            <v>100-1862-10</v>
          </cell>
          <cell r="B462" t="str">
            <v>2105 A/Dep'n-contra - Fully Dressed Wood Poles</v>
          </cell>
          <cell r="C462">
            <v>0</v>
          </cell>
        </row>
        <row r="463">
          <cell r="A463" t="str">
            <v>100-1863-10</v>
          </cell>
          <cell r="B463" t="str">
            <v>2105 A/Dep'n-contra - Fully Dressed Poles - Cr Arm</v>
          </cell>
          <cell r="C463">
            <v>0</v>
          </cell>
        </row>
        <row r="464">
          <cell r="A464" t="str">
            <v>100-1864-10</v>
          </cell>
          <cell r="B464" t="str">
            <v>2105 A/Dep'n-contra - Fully Dressed Concrete Poles</v>
          </cell>
          <cell r="C464">
            <v>0</v>
          </cell>
        </row>
        <row r="465">
          <cell r="A465" t="str">
            <v>100-1865-10</v>
          </cell>
          <cell r="B465" t="str">
            <v>2105 A/Dep'n-contra - OH Transformers &amp; Volt Regs</v>
          </cell>
          <cell r="C465">
            <v>0</v>
          </cell>
        </row>
        <row r="466">
          <cell r="A466" t="str">
            <v>100-1866-10</v>
          </cell>
          <cell r="B466" t="str">
            <v>2105 A/Dep'n-contra - Overhead Line Switches</v>
          </cell>
          <cell r="C466">
            <v>0</v>
          </cell>
        </row>
        <row r="467">
          <cell r="A467" t="str">
            <v>100-1867-10</v>
          </cell>
          <cell r="B467" t="str">
            <v>2105 A/Dep'n-contra - Overhead Conductors</v>
          </cell>
          <cell r="C467">
            <v>0</v>
          </cell>
        </row>
        <row r="468">
          <cell r="A468" t="str">
            <v>100-1868-10</v>
          </cell>
          <cell r="B468" t="str">
            <v>2105 A/Dep'n-contra - Pad Mounted Transformers</v>
          </cell>
          <cell r="C468">
            <v>0</v>
          </cell>
        </row>
        <row r="469">
          <cell r="A469" t="str">
            <v>100-1869-10</v>
          </cell>
          <cell r="B469" t="str">
            <v>2105 A/Dep'n-contra - Underground Vaults</v>
          </cell>
          <cell r="C469">
            <v>0</v>
          </cell>
        </row>
        <row r="470">
          <cell r="A470" t="str">
            <v>100-1870-10</v>
          </cell>
          <cell r="B470" t="str">
            <v>2105 A/Dep'n-contra - Underground Vault Switches</v>
          </cell>
          <cell r="C470">
            <v>0</v>
          </cell>
        </row>
        <row r="471">
          <cell r="A471" t="str">
            <v>100-1871-10</v>
          </cell>
          <cell r="B471" t="str">
            <v>2105 A/Dep'n-contra - Cable Chambers</v>
          </cell>
          <cell r="C471">
            <v>0</v>
          </cell>
        </row>
        <row r="472">
          <cell r="A472" t="str">
            <v>100-1872-10</v>
          </cell>
          <cell r="B472" t="str">
            <v>2105 A/Dep'n-contra - Prim TR XLPE Cbl NI in Duct</v>
          </cell>
          <cell r="C472">
            <v>0</v>
          </cell>
        </row>
        <row r="473">
          <cell r="A473" t="str">
            <v>100-1873-10</v>
          </cell>
          <cell r="B473" t="str">
            <v>2105 A/Dep'n-contra - Sec Cbl NI Direct Buried</v>
          </cell>
          <cell r="C473">
            <v>0</v>
          </cell>
        </row>
        <row r="474">
          <cell r="A474" t="str">
            <v>100-1874-10</v>
          </cell>
          <cell r="B474" t="str">
            <v>2105 A/Dep'n-contra - Secondary Cables NI in Duct</v>
          </cell>
          <cell r="C474">
            <v>0</v>
          </cell>
        </row>
        <row r="475">
          <cell r="A475" t="str">
            <v>100-1875-10</v>
          </cell>
          <cell r="B475" t="str">
            <v>2105 A/Dep'n-contra - Concrete Encased Duct Banks</v>
          </cell>
          <cell r="C475">
            <v>0</v>
          </cell>
        </row>
        <row r="476">
          <cell r="A476" t="str">
            <v>100-1876-10</v>
          </cell>
          <cell r="B476" t="str">
            <v>2105 A/Dep'n-contra - Ducts</v>
          </cell>
          <cell r="C476">
            <v>0</v>
          </cell>
        </row>
        <row r="477">
          <cell r="A477" t="str">
            <v>100-1877-10</v>
          </cell>
          <cell r="B477" t="str">
            <v>2105 A/Dep'n-contra - Pad Mounted Switchgear</v>
          </cell>
          <cell r="C477">
            <v>0</v>
          </cell>
        </row>
        <row r="478">
          <cell r="A478" t="str">
            <v>100-1878-10</v>
          </cell>
          <cell r="B478" t="str">
            <v>2105 A/Dep'n-contra - Underground Foundations</v>
          </cell>
          <cell r="C478">
            <v>0</v>
          </cell>
        </row>
        <row r="479">
          <cell r="A479" t="str">
            <v>100-1879-10</v>
          </cell>
          <cell r="B479" t="str">
            <v>2105 A/Dep'n-contra - Submersible/Vault Transf</v>
          </cell>
          <cell r="C479">
            <v>0</v>
          </cell>
        </row>
        <row r="480">
          <cell r="A480" t="str">
            <v>100-1880-10</v>
          </cell>
          <cell r="B480" t="str">
            <v>2105 A/Dep'n-contra - Indus/Comm'l Energy Meters</v>
          </cell>
          <cell r="C480">
            <v>0</v>
          </cell>
        </row>
        <row r="481">
          <cell r="A481" t="str">
            <v>100-1881-10</v>
          </cell>
          <cell r="B481" t="str">
            <v>2105 A/Dep'n-contra - Current &amp; Potential Transf</v>
          </cell>
          <cell r="C481">
            <v>0</v>
          </cell>
        </row>
        <row r="482">
          <cell r="A482" t="str">
            <v>100-1882-10</v>
          </cell>
          <cell r="B482" t="str">
            <v>2105 A/Dep'n-contra - Residential Energy Meters</v>
          </cell>
          <cell r="C482">
            <v>0</v>
          </cell>
        </row>
        <row r="483">
          <cell r="A483" t="str">
            <v>100-1883-10</v>
          </cell>
          <cell r="B483" t="str">
            <v>2105 A/Dep'n-contra - Smart Meters</v>
          </cell>
          <cell r="C483">
            <v>0</v>
          </cell>
        </row>
        <row r="484">
          <cell r="A484" t="str">
            <v>100-1884-10</v>
          </cell>
          <cell r="B484" t="str">
            <v>2105 A/Dep'n-contra - Collectors</v>
          </cell>
          <cell r="C484">
            <v>0</v>
          </cell>
        </row>
        <row r="485">
          <cell r="A485" t="str">
            <v>100-1885-10</v>
          </cell>
          <cell r="B485" t="str">
            <v>2105 A/Dep'n-contra - Telephone Equipment</v>
          </cell>
          <cell r="C485">
            <v>0</v>
          </cell>
        </row>
        <row r="486">
          <cell r="A486" t="str">
            <v>100-1886-10</v>
          </cell>
          <cell r="B486" t="str">
            <v>2105 A/Dep'n-contra - Office Equipment</v>
          </cell>
          <cell r="C486">
            <v>0</v>
          </cell>
        </row>
        <row r="487">
          <cell r="A487" t="str">
            <v>100-1887-10</v>
          </cell>
          <cell r="B487" t="str">
            <v>2105 A/Dep'n-contra - Computer Hardware</v>
          </cell>
          <cell r="C487">
            <v>0</v>
          </cell>
        </row>
        <row r="488">
          <cell r="A488" t="str">
            <v>100-1888-10</v>
          </cell>
          <cell r="B488" t="str">
            <v>2105 A/Dep'n-contra - Computer Software</v>
          </cell>
          <cell r="C488">
            <v>0</v>
          </cell>
        </row>
        <row r="489">
          <cell r="A489" t="str">
            <v>100-1889-10</v>
          </cell>
          <cell r="B489" t="str">
            <v>2105 A/Dep'n-contra - Vehicles - Bucket Trucks</v>
          </cell>
          <cell r="C489">
            <v>0</v>
          </cell>
        </row>
        <row r="490">
          <cell r="A490" t="str">
            <v>100-1890-10</v>
          </cell>
          <cell r="B490" t="str">
            <v>2105 A/Dep'n-contra - Vehicles - Pickup Trucks</v>
          </cell>
          <cell r="C490">
            <v>0</v>
          </cell>
        </row>
        <row r="491">
          <cell r="A491" t="str">
            <v>100-1891-10</v>
          </cell>
          <cell r="B491" t="str">
            <v>2105 A/Dep'n-contra - Vehicles - Trailers</v>
          </cell>
          <cell r="C491">
            <v>0</v>
          </cell>
        </row>
        <row r="492">
          <cell r="A492" t="str">
            <v>100-1892-10</v>
          </cell>
          <cell r="B492" t="str">
            <v>2105 A/Dep'n-contra - Measurement &amp; Testing Equip</v>
          </cell>
          <cell r="C492">
            <v>0</v>
          </cell>
        </row>
        <row r="493">
          <cell r="A493" t="str">
            <v>100-1893-10</v>
          </cell>
          <cell r="B493" t="str">
            <v>2105 A/Dep'n-contra - Tools, Shop, Garage Equip</v>
          </cell>
          <cell r="C493">
            <v>0</v>
          </cell>
        </row>
        <row r="494">
          <cell r="A494" t="str">
            <v>100-1894-10</v>
          </cell>
          <cell r="B494" t="str">
            <v>2105 A/Dep'n-contra - Stores Equipment</v>
          </cell>
          <cell r="C494">
            <v>0</v>
          </cell>
        </row>
        <row r="495">
          <cell r="A495" t="str">
            <v>100-1895-10</v>
          </cell>
          <cell r="B495" t="str">
            <v>2105 A/Dep'n-contra - Grounding Wire</v>
          </cell>
          <cell r="C495">
            <v>0</v>
          </cell>
        </row>
        <row r="496">
          <cell r="A496" t="str">
            <v>100-1896-10</v>
          </cell>
          <cell r="B496" t="str">
            <v>2105 A/Dep'n-contra - Monitoring &amp; Control Systems</v>
          </cell>
          <cell r="C496">
            <v>0</v>
          </cell>
        </row>
        <row r="497">
          <cell r="A497" t="str">
            <v>100-1897-10</v>
          </cell>
          <cell r="B497" t="str">
            <v>2105 A/Amort'n-contra - Leasehold Improvements</v>
          </cell>
          <cell r="C497">
            <v>0</v>
          </cell>
        </row>
        <row r="498">
          <cell r="A498" t="str">
            <v>100-1898-10</v>
          </cell>
          <cell r="B498" t="str">
            <v>2105 A/Dep'n-contra - CAD (AM/FM) System - Engin</v>
          </cell>
          <cell r="C498">
            <v>0</v>
          </cell>
        </row>
        <row r="499">
          <cell r="A499" t="str">
            <v>100-2000-10</v>
          </cell>
          <cell r="B499" t="str">
            <v>2205 Accounts Payable-Trade</v>
          </cell>
          <cell r="C499">
            <v>-1932062.12</v>
          </cell>
        </row>
        <row r="500">
          <cell r="A500" t="str">
            <v>100-2001-10</v>
          </cell>
          <cell r="B500" t="str">
            <v>2205 Accounts Payable - Refunds</v>
          </cell>
          <cell r="C500">
            <v>-9069450.7899999991</v>
          </cell>
        </row>
        <row r="501">
          <cell r="A501" t="str">
            <v>100-2005-10</v>
          </cell>
          <cell r="B501" t="str">
            <v>2205 Accounts Payable-US</v>
          </cell>
          <cell r="C501">
            <v>-10710</v>
          </cell>
        </row>
        <row r="502">
          <cell r="A502" t="str">
            <v>100-2010-10</v>
          </cell>
          <cell r="B502" t="str">
            <v>2205 Accounts Payable-Bulk Power</v>
          </cell>
          <cell r="C502">
            <v>-14364768.300000001</v>
          </cell>
        </row>
        <row r="503">
          <cell r="A503" t="str">
            <v>100-2020-10</v>
          </cell>
          <cell r="B503" t="str">
            <v>2205 Accounts Payable-Contract Holdback</v>
          </cell>
          <cell r="C503">
            <v>-60270.33</v>
          </cell>
        </row>
        <row r="504">
          <cell r="A504" t="str">
            <v>100-2029-10</v>
          </cell>
          <cell r="B504" t="str">
            <v>2205 Accounts Payable - PST Accrual</v>
          </cell>
          <cell r="C504">
            <v>0</v>
          </cell>
        </row>
        <row r="505">
          <cell r="A505" t="str">
            <v>100-2030-10</v>
          </cell>
          <cell r="B505" t="str">
            <v>2205 Accounts Payable - Inventory</v>
          </cell>
          <cell r="C505">
            <v>-71988.518989999997</v>
          </cell>
        </row>
        <row r="506">
          <cell r="A506" t="str">
            <v>100-2031-10</v>
          </cell>
          <cell r="B506" t="str">
            <v>2205 A/P Retailers</v>
          </cell>
          <cell r="C506">
            <v>1.02</v>
          </cell>
        </row>
        <row r="507">
          <cell r="A507" t="str">
            <v>100-2032-10</v>
          </cell>
          <cell r="B507" t="str">
            <v>2205 Capped Price Payable</v>
          </cell>
          <cell r="C507">
            <v>0</v>
          </cell>
        </row>
        <row r="508">
          <cell r="A508" t="str">
            <v>100-2033-10</v>
          </cell>
          <cell r="B508" t="str">
            <v>2205 Transitional Demand Response Program</v>
          </cell>
          <cell r="C508">
            <v>0</v>
          </cell>
        </row>
        <row r="509">
          <cell r="A509" t="str">
            <v>100-2034-10</v>
          </cell>
          <cell r="B509" t="str">
            <v>2205 Business Protection Plan Rebate</v>
          </cell>
          <cell r="C509">
            <v>0</v>
          </cell>
        </row>
        <row r="510">
          <cell r="A510" t="str">
            <v>100-2035-10</v>
          </cell>
          <cell r="B510" t="str">
            <v>1588 COP -WAP Retail Clearing</v>
          </cell>
          <cell r="C510">
            <v>0</v>
          </cell>
        </row>
        <row r="511">
          <cell r="A511" t="str">
            <v>100-2036-10</v>
          </cell>
          <cell r="B511" t="str">
            <v>2205 Ontario Price Credit</v>
          </cell>
          <cell r="C511">
            <v>175.56</v>
          </cell>
        </row>
        <row r="512">
          <cell r="A512" t="str">
            <v>100-2037-10</v>
          </cell>
          <cell r="B512" t="str">
            <v>2215 Dividends Declared</v>
          </cell>
          <cell r="C512">
            <v>0</v>
          </cell>
        </row>
        <row r="513">
          <cell r="A513" t="str">
            <v>100-2040-10</v>
          </cell>
          <cell r="B513" t="str">
            <v>2290 Accounts Payable - GST</v>
          </cell>
          <cell r="C513">
            <v>0</v>
          </cell>
        </row>
        <row r="514">
          <cell r="A514" t="str">
            <v>100-2041-10</v>
          </cell>
          <cell r="B514" t="str">
            <v>2290 GST Rebate / Liability</v>
          </cell>
          <cell r="C514">
            <v>0</v>
          </cell>
        </row>
        <row r="515">
          <cell r="A515" t="str">
            <v>100-2042-10</v>
          </cell>
          <cell r="B515" t="str">
            <v>2290 GST Liability - Retailer</v>
          </cell>
          <cell r="C515">
            <v>0</v>
          </cell>
        </row>
        <row r="516">
          <cell r="A516" t="str">
            <v>100-2043-10</v>
          </cell>
          <cell r="B516" t="str">
            <v>2290 HST Liability</v>
          </cell>
          <cell r="C516">
            <v>-1960873.69</v>
          </cell>
        </row>
        <row r="517">
          <cell r="A517" t="str">
            <v>100-2044-10</v>
          </cell>
          <cell r="B517" t="str">
            <v>2290 HST Liability - Retailer</v>
          </cell>
          <cell r="C517">
            <v>-23785.22</v>
          </cell>
        </row>
        <row r="518">
          <cell r="A518" t="str">
            <v>100-2045-10</v>
          </cell>
          <cell r="B518" t="str">
            <v>2250 Debt Retirement Charge Payable</v>
          </cell>
          <cell r="C518">
            <v>-268529.40999999997</v>
          </cell>
        </row>
        <row r="519">
          <cell r="A519" t="str">
            <v>100-2046-10</v>
          </cell>
          <cell r="B519" t="str">
            <v>2290 HST Rebate</v>
          </cell>
          <cell r="C519">
            <v>0</v>
          </cell>
        </row>
        <row r="520">
          <cell r="A520" t="str">
            <v>100-2047-10</v>
          </cell>
          <cell r="B520" t="str">
            <v>2290 HST Audit</v>
          </cell>
          <cell r="C520">
            <v>0</v>
          </cell>
        </row>
        <row r="521">
          <cell r="A521" t="str">
            <v>100-2050-10</v>
          </cell>
          <cell r="B521" t="str">
            <v>2220 Accrued Liability</v>
          </cell>
          <cell r="C521">
            <v>-2960725.06672</v>
          </cell>
        </row>
        <row r="522">
          <cell r="A522" t="str">
            <v>100-2051-10</v>
          </cell>
          <cell r="B522" t="str">
            <v>2220 Accrued - Consulting</v>
          </cell>
          <cell r="C522">
            <v>0</v>
          </cell>
        </row>
        <row r="523">
          <cell r="A523" t="str">
            <v>100-2052-10</v>
          </cell>
          <cell r="B523" t="str">
            <v>2220 Accrued - Legal Fees</v>
          </cell>
          <cell r="C523">
            <v>0</v>
          </cell>
        </row>
        <row r="524">
          <cell r="A524" t="str">
            <v>100-2053-10</v>
          </cell>
          <cell r="B524" t="str">
            <v>2220 Accrued  - Property Taxes</v>
          </cell>
          <cell r="C524">
            <v>-3355.53</v>
          </cell>
        </row>
        <row r="525">
          <cell r="A525" t="str">
            <v>100-2054-10</v>
          </cell>
          <cell r="B525" t="str">
            <v>2220 Accrued - Regulatory Fees</v>
          </cell>
          <cell r="C525">
            <v>0</v>
          </cell>
        </row>
        <row r="526">
          <cell r="A526" t="str">
            <v>100-2055-10</v>
          </cell>
          <cell r="B526" t="str">
            <v>2220 Accrued  - Rent</v>
          </cell>
          <cell r="C526">
            <v>0</v>
          </cell>
        </row>
        <row r="527">
          <cell r="A527" t="str">
            <v>100-2056-10</v>
          </cell>
          <cell r="B527" t="str">
            <v>2220 Accrued Audit Fees</v>
          </cell>
          <cell r="C527">
            <v>-85782</v>
          </cell>
        </row>
        <row r="528">
          <cell r="A528" t="str">
            <v>100-2057-10</v>
          </cell>
          <cell r="B528" t="str">
            <v>2220 Unused CDM Funding UOIT</v>
          </cell>
          <cell r="C528">
            <v>0</v>
          </cell>
        </row>
        <row r="529">
          <cell r="A529" t="str">
            <v>100-2060-10</v>
          </cell>
          <cell r="B529" t="str">
            <v>2290 Retail Sales Tax</v>
          </cell>
          <cell r="C529">
            <v>0</v>
          </cell>
        </row>
        <row r="530">
          <cell r="A530" t="str">
            <v>100-2070-10</v>
          </cell>
          <cell r="B530" t="str">
            <v>2220 Suspense</v>
          </cell>
          <cell r="C530">
            <v>-43235.691039999998</v>
          </cell>
        </row>
        <row r="531">
          <cell r="A531" t="str">
            <v>100-2071-10</v>
          </cell>
          <cell r="B531" t="str">
            <v>2205 Refund Payment Offset</v>
          </cell>
          <cell r="C531">
            <v>9099687.8699999992</v>
          </cell>
        </row>
        <row r="532">
          <cell r="A532" t="str">
            <v>100-2072-10</v>
          </cell>
          <cell r="B532" t="str">
            <v>2220 Net-Metering Customer Credits</v>
          </cell>
          <cell r="C532">
            <v>-733.67</v>
          </cell>
        </row>
        <row r="533">
          <cell r="A533" t="str">
            <v>100-2080-10</v>
          </cell>
          <cell r="B533" t="str">
            <v>2205 Ontario Hydro Collections</v>
          </cell>
          <cell r="C533">
            <v>0</v>
          </cell>
        </row>
        <row r="534">
          <cell r="A534" t="str">
            <v>100-2090-10</v>
          </cell>
          <cell r="B534" t="str">
            <v>2220 Accrued Labour</v>
          </cell>
          <cell r="C534">
            <v>-295062.58</v>
          </cell>
        </row>
        <row r="535">
          <cell r="A535" t="str">
            <v>100-2100-10</v>
          </cell>
          <cell r="B535" t="str">
            <v>2220 Banked Overtime</v>
          </cell>
          <cell r="C535">
            <v>5674.76</v>
          </cell>
        </row>
        <row r="536">
          <cell r="A536" t="str">
            <v>100-2103-10</v>
          </cell>
          <cell r="B536" t="str">
            <v>2225 TD Line of Credit</v>
          </cell>
          <cell r="C536">
            <v>0</v>
          </cell>
        </row>
        <row r="537">
          <cell r="A537" t="str">
            <v>100-2105-10</v>
          </cell>
          <cell r="B537" t="str">
            <v>2525 Notes / Loans Payable</v>
          </cell>
          <cell r="C537">
            <v>-22000000</v>
          </cell>
        </row>
        <row r="538">
          <cell r="A538" t="str">
            <v>100-2106-10</v>
          </cell>
          <cell r="B538" t="str">
            <v>2240 Accounts Payable - Assoc. Co.'s</v>
          </cell>
          <cell r="C538">
            <v>0</v>
          </cell>
        </row>
        <row r="539">
          <cell r="A539" t="str">
            <v>100-2107-10</v>
          </cell>
          <cell r="B539" t="str">
            <v>2220 Ctc. Payable</v>
          </cell>
          <cell r="C539">
            <v>71.44</v>
          </cell>
        </row>
        <row r="540">
          <cell r="A540" t="str">
            <v>100-2108-10</v>
          </cell>
          <cell r="B540" t="str">
            <v>2252 Transm. Charge Payable</v>
          </cell>
          <cell r="C540">
            <v>0</v>
          </cell>
        </row>
        <row r="541">
          <cell r="A541" t="str">
            <v>100-2109-10</v>
          </cell>
          <cell r="B541" t="str">
            <v>2254 ESA. Fees Payable</v>
          </cell>
          <cell r="C541">
            <v>0</v>
          </cell>
        </row>
        <row r="542">
          <cell r="A542" t="str">
            <v>100-2110-10</v>
          </cell>
          <cell r="B542" t="str">
            <v>2260 Current Portion - Long Term Debt</v>
          </cell>
          <cell r="C542">
            <v>0</v>
          </cell>
        </row>
        <row r="543">
          <cell r="A543" t="str">
            <v>100-2111-10</v>
          </cell>
          <cell r="B543" t="str">
            <v>2210 Customer Deposits - Current Portion</v>
          </cell>
          <cell r="C543">
            <v>-323920.69</v>
          </cell>
        </row>
        <row r="544">
          <cell r="A544" t="str">
            <v>100-2112-10</v>
          </cell>
          <cell r="B544" t="str">
            <v>2256 IESO Fees Payable</v>
          </cell>
          <cell r="C544">
            <v>0</v>
          </cell>
        </row>
        <row r="545">
          <cell r="A545" t="str">
            <v>100-2114-10</v>
          </cell>
          <cell r="B545" t="str">
            <v>2320 Asset Retirement Obligation</v>
          </cell>
          <cell r="C545">
            <v>0</v>
          </cell>
        </row>
        <row r="546">
          <cell r="A546" t="str">
            <v>100-2115-10</v>
          </cell>
          <cell r="B546" t="str">
            <v>2220 Deferred Rev</v>
          </cell>
          <cell r="C546">
            <v>0</v>
          </cell>
        </row>
        <row r="547">
          <cell r="A547" t="str">
            <v>100-2116-10</v>
          </cell>
          <cell r="B547" t="str">
            <v>2320 Development Fund-current</v>
          </cell>
          <cell r="C547">
            <v>-925844.71</v>
          </cell>
        </row>
        <row r="548">
          <cell r="A548" t="str">
            <v>100-2117-10</v>
          </cell>
          <cell r="B548" t="str">
            <v>2264 Employee Future Benefits</v>
          </cell>
          <cell r="C548">
            <v>0</v>
          </cell>
        </row>
        <row r="549">
          <cell r="A549" t="str">
            <v>100-2118-10</v>
          </cell>
          <cell r="B549" t="str">
            <v>2264 Employee Sick Leave - Current Portion</v>
          </cell>
          <cell r="C549">
            <v>0</v>
          </cell>
        </row>
        <row r="550">
          <cell r="A550" t="str">
            <v>100-2120-10</v>
          </cell>
          <cell r="B550" t="str">
            <v>2260 Lease Obligation - Current Portion</v>
          </cell>
          <cell r="C550">
            <v>0</v>
          </cell>
        </row>
        <row r="551">
          <cell r="A551" t="str">
            <v>100-2125-10</v>
          </cell>
          <cell r="B551" t="str">
            <v>2292 Payroll - Company Pension</v>
          </cell>
          <cell r="C551">
            <v>-105280.25</v>
          </cell>
        </row>
        <row r="552">
          <cell r="A552" t="str">
            <v>100-2130-10</v>
          </cell>
          <cell r="B552" t="str">
            <v>2292 Payroll - Community Credit Union</v>
          </cell>
          <cell r="C552">
            <v>0</v>
          </cell>
        </row>
        <row r="553">
          <cell r="A553" t="str">
            <v>100-2140-10</v>
          </cell>
          <cell r="B553" t="str">
            <v>2292 Payroll - Autoworkers Credit Union</v>
          </cell>
          <cell r="C553">
            <v>0</v>
          </cell>
        </row>
        <row r="554">
          <cell r="A554" t="str">
            <v>100-2150-10</v>
          </cell>
          <cell r="B554" t="str">
            <v>2292 Payroll - Savings Bonds</v>
          </cell>
          <cell r="C554">
            <v>150</v>
          </cell>
        </row>
        <row r="555">
          <cell r="A555" t="str">
            <v>100-2160-10</v>
          </cell>
          <cell r="B555" t="str">
            <v>2292 Payroll - Income Tax</v>
          </cell>
          <cell r="C555">
            <v>0</v>
          </cell>
        </row>
        <row r="556">
          <cell r="A556" t="str">
            <v>100-2170-10</v>
          </cell>
          <cell r="B556" t="str">
            <v>2292 Payroll - CPP</v>
          </cell>
          <cell r="C556">
            <v>0</v>
          </cell>
        </row>
        <row r="557">
          <cell r="A557" t="str">
            <v>100-2175-10</v>
          </cell>
          <cell r="B557" t="str">
            <v>2292 LTD Premium</v>
          </cell>
          <cell r="C557">
            <v>0</v>
          </cell>
        </row>
        <row r="558">
          <cell r="A558" t="str">
            <v>100-2180-10</v>
          </cell>
          <cell r="B558" t="str">
            <v>2292 Payroll - UIC</v>
          </cell>
          <cell r="C558">
            <v>0</v>
          </cell>
        </row>
        <row r="559">
          <cell r="A559" t="str">
            <v>100-2185-10</v>
          </cell>
          <cell r="B559" t="str">
            <v>2292 EHT Payable</v>
          </cell>
          <cell r="C559">
            <v>0</v>
          </cell>
        </row>
        <row r="560">
          <cell r="A560" t="str">
            <v>100-2190-10</v>
          </cell>
          <cell r="B560" t="str">
            <v>2292 Payroll - Union Dues</v>
          </cell>
          <cell r="C560">
            <v>-4526.6899999999996</v>
          </cell>
        </row>
        <row r="561">
          <cell r="A561" t="str">
            <v>100-2195-10</v>
          </cell>
          <cell r="B561" t="str">
            <v>2292 Payroll - WSIB</v>
          </cell>
          <cell r="C561">
            <v>-2119.4699999999998</v>
          </cell>
        </row>
        <row r="562">
          <cell r="A562" t="str">
            <v>100-2200-10</v>
          </cell>
          <cell r="B562" t="str">
            <v>2292 Payroll - Social Club</v>
          </cell>
          <cell r="C562">
            <v>61</v>
          </cell>
        </row>
        <row r="563">
          <cell r="A563" t="str">
            <v>100-2210-10</v>
          </cell>
          <cell r="B563" t="str">
            <v>2292 Payroll - Group Life</v>
          </cell>
          <cell r="C563">
            <v>-1895.79</v>
          </cell>
        </row>
        <row r="564">
          <cell r="A564" t="str">
            <v>100-2215-10</v>
          </cell>
          <cell r="B564" t="str">
            <v>2292 Payroll - Garnishments</v>
          </cell>
          <cell r="C564">
            <v>-250</v>
          </cell>
        </row>
        <row r="565">
          <cell r="A565" t="str">
            <v>100-2220-10</v>
          </cell>
          <cell r="B565" t="str">
            <v>2292 Payroll - Other</v>
          </cell>
          <cell r="C565">
            <v>-3008.46</v>
          </cell>
        </row>
        <row r="566">
          <cell r="A566" t="str">
            <v>100-2225-10</v>
          </cell>
          <cell r="B566" t="str">
            <v>2294 Accrued Pymts. In Lieu Of Taxes</v>
          </cell>
          <cell r="C566">
            <v>-143817.19</v>
          </cell>
        </row>
        <row r="567">
          <cell r="A567" t="str">
            <v>100-2227-10</v>
          </cell>
          <cell r="B567" t="str">
            <v>2296 Future Income Taxes - Current</v>
          </cell>
          <cell r="C567">
            <v>0</v>
          </cell>
        </row>
        <row r="568">
          <cell r="A568" t="str">
            <v>100-2230-10</v>
          </cell>
          <cell r="B568" t="str">
            <v>2320 Customer Advance Payments</v>
          </cell>
          <cell r="C568">
            <v>0</v>
          </cell>
        </row>
        <row r="569">
          <cell r="A569" t="str">
            <v>100-2231-10</v>
          </cell>
          <cell r="B569" t="str">
            <v>2055 CDM Deferred Revenue</v>
          </cell>
          <cell r="C569">
            <v>0</v>
          </cell>
        </row>
        <row r="570">
          <cell r="A570" t="str">
            <v>100-2239-10</v>
          </cell>
          <cell r="B570" t="str">
            <v>1100 Customer Reg Credit Balances</v>
          </cell>
          <cell r="C570">
            <v>-786779.48</v>
          </cell>
        </row>
        <row r="571">
          <cell r="A571" t="str">
            <v>100-2240-10</v>
          </cell>
          <cell r="B571" t="str">
            <v>2208 Customer EPP Credit Balances</v>
          </cell>
          <cell r="C571">
            <v>-2668976.2599999998</v>
          </cell>
        </row>
        <row r="572">
          <cell r="A572" t="str">
            <v>100-2245-10</v>
          </cell>
          <cell r="B572" t="str">
            <v>2305  Acc.Prov.For Injuries &amp; Damages</v>
          </cell>
          <cell r="C572">
            <v>0</v>
          </cell>
        </row>
        <row r="573">
          <cell r="A573" t="str">
            <v>100-2246-10</v>
          </cell>
          <cell r="B573" t="str">
            <v>2306 Employee Future Benefits</v>
          </cell>
          <cell r="C573">
            <v>-12085614.08</v>
          </cell>
        </row>
        <row r="574">
          <cell r="A574" t="str">
            <v>100-2250-10</v>
          </cell>
          <cell r="B574" t="str">
            <v>2335 Long Term Customer Deposits</v>
          </cell>
          <cell r="C574">
            <v>-1905745.4</v>
          </cell>
        </row>
        <row r="575">
          <cell r="A575" t="str">
            <v>100-2260-10</v>
          </cell>
          <cell r="B575" t="str">
            <v>2335 Accrued Interest-Customer Deposits</v>
          </cell>
          <cell r="C575">
            <v>-585290.79</v>
          </cell>
        </row>
        <row r="576">
          <cell r="A576" t="str">
            <v>100-2270-10</v>
          </cell>
          <cell r="B576" t="str">
            <v>2310 Vested Sick Leave Liability</v>
          </cell>
          <cell r="C576">
            <v>0</v>
          </cell>
        </row>
        <row r="577">
          <cell r="A577" t="str">
            <v>100-2280-10</v>
          </cell>
          <cell r="B577" t="str">
            <v>2210 Deferred Developer Deposits</v>
          </cell>
          <cell r="C577">
            <v>-2747607.54</v>
          </cell>
        </row>
        <row r="578">
          <cell r="A578" t="str">
            <v>100-2290-10</v>
          </cell>
          <cell r="B578" t="str">
            <v>2340 Collateral Funds Liability</v>
          </cell>
          <cell r="C578">
            <v>0</v>
          </cell>
        </row>
        <row r="579">
          <cell r="A579" t="str">
            <v>100-2300-10</v>
          </cell>
          <cell r="B579" t="str">
            <v>2320 Upstream Capital Improvement Costs Fund</v>
          </cell>
          <cell r="C579">
            <v>-1090227</v>
          </cell>
        </row>
        <row r="580">
          <cell r="A580" t="str">
            <v>100-2310-10</v>
          </cell>
          <cell r="B580" t="str">
            <v>2550 Advances from Associated Companies (LongTerm)</v>
          </cell>
          <cell r="C580">
            <v>-23064000</v>
          </cell>
        </row>
        <row r="581">
          <cell r="A581" t="str">
            <v>100-2315-10</v>
          </cell>
          <cell r="B581" t="str">
            <v>2315 Deferred Revenue-Long Term</v>
          </cell>
          <cell r="C581">
            <v>0</v>
          </cell>
        </row>
        <row r="582">
          <cell r="A582" t="str">
            <v>100-2316-10</v>
          </cell>
          <cell r="B582" t="str">
            <v>2320 Asset Retirement Obligation</v>
          </cell>
          <cell r="C582">
            <v>0</v>
          </cell>
        </row>
        <row r="583">
          <cell r="A583" t="str">
            <v>100-2317-10</v>
          </cell>
          <cell r="B583" t="str">
            <v>2320 Other Misc.,Non-Current Liabilities</v>
          </cell>
          <cell r="C583">
            <v>0</v>
          </cell>
        </row>
        <row r="584">
          <cell r="A584" t="str">
            <v>100-2320-10</v>
          </cell>
          <cell r="B584" t="str">
            <v>2325 Leased Obligation - Computer</v>
          </cell>
          <cell r="C584">
            <v>0</v>
          </cell>
        </row>
        <row r="585">
          <cell r="A585" t="str">
            <v>100-2328-10</v>
          </cell>
          <cell r="B585" t="str">
            <v>1563 Deferred Pils</v>
          </cell>
          <cell r="C585">
            <v>0</v>
          </cell>
        </row>
        <row r="586">
          <cell r="A586" t="str">
            <v>100-2340-10</v>
          </cell>
          <cell r="B586" t="str">
            <v>2345 Unam.Premium On LTDebt</v>
          </cell>
          <cell r="C586">
            <v>0</v>
          </cell>
        </row>
        <row r="587">
          <cell r="A587" t="str">
            <v>100-2345-10</v>
          </cell>
          <cell r="B587" t="str">
            <v>2348 OMERS. Past Service Liability</v>
          </cell>
          <cell r="C587">
            <v>0</v>
          </cell>
        </row>
        <row r="588">
          <cell r="A588" t="str">
            <v>100-2350-10</v>
          </cell>
          <cell r="B588" t="str">
            <v>2350 Future Income Tax -Non-Current</v>
          </cell>
          <cell r="C588">
            <v>5715139.96</v>
          </cell>
        </row>
        <row r="589">
          <cell r="A589" t="str">
            <v>100-2405-10</v>
          </cell>
          <cell r="B589" t="str">
            <v>2405 Other Regulatory Liabilities</v>
          </cell>
          <cell r="C589">
            <v>0</v>
          </cell>
        </row>
        <row r="590">
          <cell r="A590" t="str">
            <v>100-2425-10</v>
          </cell>
          <cell r="B590" t="str">
            <v>2425 Other Deferred Credits</v>
          </cell>
          <cell r="C590">
            <v>0</v>
          </cell>
        </row>
        <row r="591">
          <cell r="A591" t="str">
            <v>100-2435-10</v>
          </cell>
          <cell r="B591" t="str">
            <v>2435 Accrued Rate -Payer Benefit</v>
          </cell>
          <cell r="C591">
            <v>0</v>
          </cell>
        </row>
        <row r="592">
          <cell r="A592" t="str">
            <v>100-2525-10</v>
          </cell>
          <cell r="B592" t="str">
            <v>2525 Term Bank Loan</v>
          </cell>
          <cell r="C592">
            <v>0</v>
          </cell>
        </row>
        <row r="593">
          <cell r="A593" t="str">
            <v>100-2530-10</v>
          </cell>
          <cell r="B593" t="str">
            <v>2530 Ontario Hydro Debt O/S</v>
          </cell>
          <cell r="C593">
            <v>0</v>
          </cell>
        </row>
        <row r="594">
          <cell r="A594" t="str">
            <v>100-3000-10</v>
          </cell>
          <cell r="B594" t="str">
            <v>1460 Reserve For Equity In Ontario Hydro</v>
          </cell>
          <cell r="C594">
            <v>0</v>
          </cell>
        </row>
        <row r="595">
          <cell r="A595" t="str">
            <v>100-3005-10</v>
          </cell>
          <cell r="B595" t="str">
            <v>3005 Common Shares Issued</v>
          </cell>
          <cell r="C595">
            <v>-23063665</v>
          </cell>
        </row>
        <row r="596">
          <cell r="A596" t="str">
            <v>100-3008-10</v>
          </cell>
          <cell r="B596" t="str">
            <v>3008 Preferred Shares Issued</v>
          </cell>
          <cell r="C596">
            <v>0</v>
          </cell>
        </row>
        <row r="597">
          <cell r="A597" t="str">
            <v>100-3010-10</v>
          </cell>
          <cell r="B597" t="str">
            <v>3010 Contributed Surplus</v>
          </cell>
          <cell r="C597">
            <v>0</v>
          </cell>
        </row>
        <row r="598">
          <cell r="A598" t="str">
            <v>100-3022-10</v>
          </cell>
          <cell r="B598" t="str">
            <v>3022 Dev. Chgs. Transferred To Equity</v>
          </cell>
          <cell r="C598">
            <v>0</v>
          </cell>
        </row>
        <row r="599">
          <cell r="A599" t="str">
            <v>100-3026-10</v>
          </cell>
          <cell r="B599" t="str">
            <v>3026 Capital Stock Held In Treasury</v>
          </cell>
          <cell r="C599">
            <v>0</v>
          </cell>
        </row>
        <row r="600">
          <cell r="A600" t="str">
            <v>100-3030-10</v>
          </cell>
          <cell r="B600" t="str">
            <v>3030 Misc. Pd-In Capital</v>
          </cell>
          <cell r="C600">
            <v>0</v>
          </cell>
        </row>
        <row r="601">
          <cell r="A601" t="str">
            <v>100-3040-10</v>
          </cell>
          <cell r="B601" t="str">
            <v>3040 Appropriated R/E</v>
          </cell>
          <cell r="C601">
            <v>0</v>
          </cell>
        </row>
        <row r="602">
          <cell r="A602" t="str">
            <v>100-3100-10</v>
          </cell>
          <cell r="B602" t="str">
            <v>2505 Debt Retirement</v>
          </cell>
          <cell r="C602">
            <v>0</v>
          </cell>
        </row>
        <row r="603">
          <cell r="A603" t="str">
            <v>100-3200-10</v>
          </cell>
          <cell r="B603" t="str">
            <v>3045 Operating Surplus - Current</v>
          </cell>
          <cell r="C603">
            <v>-3297972.4726100001</v>
          </cell>
        </row>
        <row r="604">
          <cell r="A604" t="str">
            <v>100-3300-10</v>
          </cell>
          <cell r="B604" t="str">
            <v>3045 Operating Surplus - Prior Years</v>
          </cell>
          <cell r="C604">
            <v>-17278416.010000002</v>
          </cell>
        </row>
        <row r="605">
          <cell r="A605" t="str">
            <v>100-3400-10</v>
          </cell>
          <cell r="B605" t="str">
            <v>3030 Unamortized Contributions - Prior To 1980</v>
          </cell>
          <cell r="C605">
            <v>0</v>
          </cell>
        </row>
        <row r="606">
          <cell r="A606" t="str">
            <v>100-3500-10</v>
          </cell>
          <cell r="B606" t="str">
            <v>3030 Unamortized Contributions</v>
          </cell>
          <cell r="C606">
            <v>0</v>
          </cell>
        </row>
        <row r="607">
          <cell r="A607" t="str">
            <v>100-3600-10</v>
          </cell>
          <cell r="B607" t="str">
            <v>1995 Amortized Contributions</v>
          </cell>
          <cell r="C607">
            <v>0</v>
          </cell>
        </row>
        <row r="608">
          <cell r="A608" t="str">
            <v>100-3700-10</v>
          </cell>
          <cell r="B608" t="str">
            <v>3030 Accumulated Amortization Contributions?</v>
          </cell>
          <cell r="C608">
            <v>0</v>
          </cell>
        </row>
        <row r="609">
          <cell r="A609" t="str">
            <v>100-3850-10</v>
          </cell>
          <cell r="B609" t="str">
            <v>3049 Dividends Paid</v>
          </cell>
          <cell r="C609">
            <v>3700000</v>
          </cell>
        </row>
        <row r="610">
          <cell r="A610" t="str">
            <v>100-3900-10</v>
          </cell>
          <cell r="B610" t="str">
            <v>3055 Adjustments To R/E</v>
          </cell>
          <cell r="C610">
            <v>0</v>
          </cell>
        </row>
        <row r="611">
          <cell r="A611" t="str">
            <v>100-3950-10</v>
          </cell>
          <cell r="B611" t="str">
            <v>3065 Unappropropriated Undistributed R/E Of Subs.</v>
          </cell>
          <cell r="C611">
            <v>0</v>
          </cell>
        </row>
        <row r="612">
          <cell r="A612" t="str">
            <v>100-9999-10</v>
          </cell>
          <cell r="B612" t="str">
            <v>2220 Test</v>
          </cell>
          <cell r="C612">
            <v>0</v>
          </cell>
        </row>
        <row r="613">
          <cell r="A613" t="str">
            <v>210-2051-10</v>
          </cell>
          <cell r="B613" t="str">
            <v>5630 Professional Fees-Audit</v>
          </cell>
          <cell r="C613">
            <v>0</v>
          </cell>
        </row>
        <row r="614">
          <cell r="A614" t="str">
            <v>210-2224-10</v>
          </cell>
          <cell r="B614" t="str">
            <v>5705 GROUNDINGWIRE</v>
          </cell>
          <cell r="C614">
            <v>0</v>
          </cell>
        </row>
        <row r="615">
          <cell r="A615" t="str">
            <v>210-4000-10</v>
          </cell>
          <cell r="B615" t="str">
            <v>4006 COP SSS Residential</v>
          </cell>
          <cell r="C615">
            <v>0</v>
          </cell>
        </row>
        <row r="616">
          <cell r="A616" t="str">
            <v>210-4002-10</v>
          </cell>
          <cell r="B616" t="str">
            <v>4068 R1 - Transmission connection service</v>
          </cell>
          <cell r="C616">
            <v>0</v>
          </cell>
        </row>
        <row r="617">
          <cell r="A617" t="str">
            <v>210-4010-10</v>
          </cell>
          <cell r="B617" t="str">
            <v>4010 COP SSS Commercial &lt;50kw</v>
          </cell>
          <cell r="C617">
            <v>0</v>
          </cell>
        </row>
        <row r="618">
          <cell r="A618" t="str">
            <v>210-4015-10</v>
          </cell>
          <cell r="B618" t="str">
            <v>4015 Ind &gt; 50 - 200 KW</v>
          </cell>
          <cell r="C618">
            <v>0</v>
          </cell>
        </row>
        <row r="619">
          <cell r="A619" t="str">
            <v>210-4020-10</v>
          </cell>
          <cell r="B619" t="str">
            <v>4015 Ind &gt; 200 - 1000 KW</v>
          </cell>
          <cell r="C619">
            <v>0</v>
          </cell>
        </row>
        <row r="620">
          <cell r="A620" t="str">
            <v>210-4100-10</v>
          </cell>
          <cell r="B620" t="str">
            <v>4015 COP SSS Industrial Rev &gt;50&lt;1000 kw</v>
          </cell>
          <cell r="C620">
            <v>0</v>
          </cell>
        </row>
        <row r="621">
          <cell r="A621" t="str">
            <v>210-4102-10</v>
          </cell>
          <cell r="B621" t="str">
            <v>4015 I2 - sales GS&gt;50kw</v>
          </cell>
          <cell r="C621">
            <v>0</v>
          </cell>
        </row>
        <row r="622">
          <cell r="A622" t="str">
            <v>210-4200-10</v>
          </cell>
          <cell r="B622" t="str">
            <v>4020 Large User Revenue</v>
          </cell>
          <cell r="C622">
            <v>0</v>
          </cell>
        </row>
        <row r="623">
          <cell r="A623" t="str">
            <v>210-4202-10</v>
          </cell>
          <cell r="B623" t="str">
            <v>4020 I3 Connection Charge Sales</v>
          </cell>
          <cell r="C623">
            <v>0</v>
          </cell>
        </row>
        <row r="624">
          <cell r="A624" t="str">
            <v>210-4300-10</v>
          </cell>
          <cell r="B624" t="str">
            <v>4025 Street Lighting Revenue</v>
          </cell>
          <cell r="C624">
            <v>0</v>
          </cell>
        </row>
        <row r="625">
          <cell r="A625" t="str">
            <v>210-4301-10</v>
          </cell>
          <cell r="B625" t="str">
            <v>4066 Street lights - transmission network services</v>
          </cell>
          <cell r="C625">
            <v>0</v>
          </cell>
        </row>
        <row r="626">
          <cell r="A626" t="str">
            <v>210-4302-10</v>
          </cell>
          <cell r="B626" t="str">
            <v>4068 Street Lights - Trans Connection services</v>
          </cell>
          <cell r="C626">
            <v>0</v>
          </cell>
        </row>
        <row r="627">
          <cell r="A627" t="str">
            <v>210-4310-10</v>
          </cell>
          <cell r="B627" t="str">
            <v>4030 SSS Sentinel Lighting</v>
          </cell>
          <cell r="C627">
            <v>0</v>
          </cell>
        </row>
        <row r="628">
          <cell r="A628" t="str">
            <v>210-4320-10</v>
          </cell>
          <cell r="B628" t="str">
            <v>4235 Water Heaters</v>
          </cell>
          <cell r="C628">
            <v>0</v>
          </cell>
        </row>
        <row r="629">
          <cell r="A629" t="str">
            <v>210-4350-10</v>
          </cell>
          <cell r="B629" t="str">
            <v>4375 Fibre Optic - Revenue</v>
          </cell>
          <cell r="C629">
            <v>0</v>
          </cell>
        </row>
        <row r="630">
          <cell r="A630" t="str">
            <v>210-4400-10</v>
          </cell>
          <cell r="B630" t="str">
            <v>4006 COP SSS Unmetered</v>
          </cell>
          <cell r="C630">
            <v>0</v>
          </cell>
        </row>
        <row r="631">
          <cell r="A631" t="str">
            <v>210-4410-10</v>
          </cell>
          <cell r="B631" t="str">
            <v>4006 For Resale</v>
          </cell>
          <cell r="C631">
            <v>0</v>
          </cell>
        </row>
        <row r="632">
          <cell r="A632" t="str">
            <v>210-4420-10</v>
          </cell>
          <cell r="B632" t="str">
            <v>4235 Interdepartmental</v>
          </cell>
          <cell r="C632">
            <v>0</v>
          </cell>
        </row>
        <row r="633">
          <cell r="A633" t="str">
            <v>210-4450-10</v>
          </cell>
          <cell r="B633" t="str">
            <v>4080 Distribution Services Revenue</v>
          </cell>
          <cell r="C633">
            <v>0</v>
          </cell>
        </row>
        <row r="634">
          <cell r="A634" t="str">
            <v>210-4460-10</v>
          </cell>
          <cell r="B634" t="str">
            <v>4235 Interdepartmental Rents</v>
          </cell>
          <cell r="C634">
            <v>0</v>
          </cell>
        </row>
        <row r="635">
          <cell r="A635" t="str">
            <v>210-4465-10</v>
          </cell>
          <cell r="B635" t="str">
            <v>4210 Rent From Electric Property</v>
          </cell>
          <cell r="C635">
            <v>0</v>
          </cell>
        </row>
        <row r="636">
          <cell r="A636" t="str">
            <v>210-4500-10</v>
          </cell>
          <cell r="B636" t="str">
            <v>4235 Miscellaneous Revenue</v>
          </cell>
          <cell r="C636">
            <v>0</v>
          </cell>
        </row>
        <row r="637">
          <cell r="A637" t="str">
            <v>210-4505-10</v>
          </cell>
          <cell r="B637" t="str">
            <v>4235 Cash Discounts</v>
          </cell>
          <cell r="C637">
            <v>0</v>
          </cell>
        </row>
        <row r="638">
          <cell r="A638" t="str">
            <v>210-4510-10</v>
          </cell>
          <cell r="B638" t="str">
            <v>4225 Late Payment Charges</v>
          </cell>
          <cell r="C638">
            <v>0</v>
          </cell>
        </row>
        <row r="639">
          <cell r="A639" t="str">
            <v>210-4511-10</v>
          </cell>
          <cell r="B639" t="str">
            <v>4405 Regulatory Interest Improvement</v>
          </cell>
          <cell r="C639">
            <v>-76317.61</v>
          </cell>
        </row>
        <row r="640">
          <cell r="A640" t="str">
            <v>210-4515-10</v>
          </cell>
          <cell r="B640" t="str">
            <v>4235 Waive Deposit Charge</v>
          </cell>
          <cell r="C640">
            <v>0</v>
          </cell>
        </row>
        <row r="641">
          <cell r="A641" t="str">
            <v>210-4520-10</v>
          </cell>
          <cell r="B641" t="str">
            <v>4030 Sentinel Light Rental</v>
          </cell>
          <cell r="C641">
            <v>0</v>
          </cell>
        </row>
        <row r="642">
          <cell r="A642" t="str">
            <v>210-4530-10</v>
          </cell>
          <cell r="B642" t="str">
            <v>4405 Interest Earned</v>
          </cell>
          <cell r="C642">
            <v>0</v>
          </cell>
        </row>
        <row r="643">
          <cell r="A643" t="str">
            <v>210-4540-10</v>
          </cell>
          <cell r="B643" t="str">
            <v>4235 Legal Letter Charges</v>
          </cell>
          <cell r="C643">
            <v>0</v>
          </cell>
        </row>
        <row r="644">
          <cell r="A644" t="str">
            <v>210-4550-10</v>
          </cell>
          <cell r="B644" t="str">
            <v>4235 Data Processing</v>
          </cell>
          <cell r="C644">
            <v>0</v>
          </cell>
        </row>
        <row r="645">
          <cell r="A645" t="str">
            <v>210-4560-10</v>
          </cell>
          <cell r="B645" t="str">
            <v>4235 Change Of Occupancy Charges</v>
          </cell>
          <cell r="C645">
            <v>0</v>
          </cell>
        </row>
        <row r="646">
          <cell r="A646" t="str">
            <v>210-4570-10</v>
          </cell>
          <cell r="B646" t="str">
            <v>4225 Collection Charges</v>
          </cell>
          <cell r="C646">
            <v>0</v>
          </cell>
        </row>
        <row r="647">
          <cell r="A647" t="str">
            <v>210-4575-10</v>
          </cell>
          <cell r="B647" t="str">
            <v>4240 Provision For Rate Refunds</v>
          </cell>
          <cell r="C647">
            <v>0</v>
          </cell>
        </row>
        <row r="648">
          <cell r="A648" t="str">
            <v>210-4580-10</v>
          </cell>
          <cell r="B648" t="str">
            <v>4245 Gov't Assistance</v>
          </cell>
          <cell r="C648">
            <v>0</v>
          </cell>
        </row>
        <row r="649">
          <cell r="A649" t="str">
            <v>210-4585-10</v>
          </cell>
          <cell r="B649" t="str">
            <v>4305 Regulatory Debits</v>
          </cell>
          <cell r="C649">
            <v>0</v>
          </cell>
        </row>
        <row r="650">
          <cell r="A650" t="str">
            <v>210-4590-10</v>
          </cell>
          <cell r="B650" t="str">
            <v>4310 Regulatory Credits</v>
          </cell>
          <cell r="C650">
            <v>0</v>
          </cell>
        </row>
        <row r="651">
          <cell r="A651" t="str">
            <v>210-4600-10</v>
          </cell>
          <cell r="B651" t="str">
            <v>4375 Profit on Sales-Material &amp; Services</v>
          </cell>
          <cell r="C651">
            <v>0</v>
          </cell>
        </row>
        <row r="652">
          <cell r="A652" t="str">
            <v>210-4602-10</v>
          </cell>
          <cell r="B652" t="str">
            <v>4714 C1 Transmission charges</v>
          </cell>
          <cell r="C652">
            <v>0</v>
          </cell>
        </row>
        <row r="653">
          <cell r="A653" t="str">
            <v>210-4610-10</v>
          </cell>
          <cell r="B653" t="str">
            <v>4215 Sale Of Scrap Material</v>
          </cell>
          <cell r="C653">
            <v>0</v>
          </cell>
        </row>
        <row r="654">
          <cell r="A654" t="str">
            <v>210-4620-10</v>
          </cell>
          <cell r="B654" t="str">
            <v>4385 Land And Other Rental</v>
          </cell>
          <cell r="C654">
            <v>0</v>
          </cell>
        </row>
        <row r="655">
          <cell r="A655" t="str">
            <v>210-4625-10</v>
          </cell>
          <cell r="B655" t="str">
            <v>4215 Revenue From Merchandising, Jobbing,Etc.</v>
          </cell>
          <cell r="C655">
            <v>0</v>
          </cell>
        </row>
        <row r="656">
          <cell r="A656" t="str">
            <v>210-4630-10</v>
          </cell>
          <cell r="B656" t="str">
            <v>4330 Costs,Exps From Merchandising,Jobbing, Etc.</v>
          </cell>
          <cell r="C656">
            <v>0</v>
          </cell>
        </row>
        <row r="657">
          <cell r="A657" t="str">
            <v>210-4640-10</v>
          </cell>
          <cell r="B657" t="str">
            <v>4335 P/L RE Financial Hedges</v>
          </cell>
          <cell r="C657">
            <v>0</v>
          </cell>
        </row>
        <row r="658">
          <cell r="A658" t="str">
            <v>210-4645-10</v>
          </cell>
          <cell r="B658" t="str">
            <v>4340 P/L RE Financial Investments</v>
          </cell>
          <cell r="C658">
            <v>0</v>
          </cell>
        </row>
        <row r="659">
          <cell r="A659" t="str">
            <v>210-4650-10</v>
          </cell>
          <cell r="B659" t="str">
            <v>4395 Rate-Payer Benefit Incl. Interest</v>
          </cell>
          <cell r="C659">
            <v>0</v>
          </cell>
        </row>
        <row r="660">
          <cell r="A660" t="str">
            <v>210-4655-10</v>
          </cell>
          <cell r="B660" t="str">
            <v>4415 Equity In Earnings Of Sub.</v>
          </cell>
          <cell r="C660">
            <v>0</v>
          </cell>
        </row>
        <row r="661">
          <cell r="A661" t="str">
            <v>210-4700-10</v>
          </cell>
          <cell r="B661" t="str">
            <v>5625 Allocated - Data Processing Expense</v>
          </cell>
          <cell r="C661">
            <v>0</v>
          </cell>
        </row>
        <row r="662">
          <cell r="A662" t="str">
            <v>210-4701-10</v>
          </cell>
          <cell r="B662" t="str">
            <v>4714 I1 - Transmission Network Service</v>
          </cell>
          <cell r="C662">
            <v>0</v>
          </cell>
        </row>
        <row r="663">
          <cell r="A663" t="str">
            <v>210-4702-10</v>
          </cell>
          <cell r="B663" t="str">
            <v>4716 I1 Transmission Connection Service</v>
          </cell>
          <cell r="C663">
            <v>0</v>
          </cell>
        </row>
        <row r="664">
          <cell r="A664" t="str">
            <v>210-4705-10</v>
          </cell>
          <cell r="B664" t="str">
            <v>6040 Allocated - Capitalized Interest</v>
          </cell>
          <cell r="C664">
            <v>-216298.67</v>
          </cell>
        </row>
        <row r="665">
          <cell r="A665" t="str">
            <v>210-4710-10</v>
          </cell>
          <cell r="B665" t="str">
            <v>5625 Allocated - Stores Operation Expense</v>
          </cell>
          <cell r="C665">
            <v>0</v>
          </cell>
        </row>
        <row r="666">
          <cell r="A666" t="str">
            <v>210-4715-10</v>
          </cell>
          <cell r="B666" t="str">
            <v>5625 Allocated - Inventory Storage Fee</v>
          </cell>
          <cell r="C666">
            <v>0</v>
          </cell>
        </row>
        <row r="667">
          <cell r="A667" t="str">
            <v>210-4720-10</v>
          </cell>
          <cell r="B667" t="str">
            <v>5605 Allocated - Rolling Stock Expense</v>
          </cell>
          <cell r="C667">
            <v>0</v>
          </cell>
        </row>
        <row r="668">
          <cell r="A668" t="str">
            <v>210-4730-10</v>
          </cell>
          <cell r="B668" t="str">
            <v>5085 Allocated - Engineering Expense</v>
          </cell>
          <cell r="C668">
            <v>0</v>
          </cell>
        </row>
        <row r="669">
          <cell r="A669" t="str">
            <v>210-4740-10</v>
          </cell>
          <cell r="B669" t="str">
            <v>5625 Allocated - Employee Benefits</v>
          </cell>
          <cell r="C669">
            <v>0</v>
          </cell>
        </row>
        <row r="670">
          <cell r="A670" t="str">
            <v>210-4800-10</v>
          </cell>
          <cell r="B670" t="str">
            <v>4325 Billed Jobs (Closed) Recovery</v>
          </cell>
          <cell r="C670">
            <v>0</v>
          </cell>
        </row>
        <row r="671">
          <cell r="A671" t="str">
            <v>210-4810-10</v>
          </cell>
          <cell r="B671" t="str">
            <v>4330 Billed Jobs (Closed) Costs</v>
          </cell>
          <cell r="C671">
            <v>4929</v>
          </cell>
        </row>
        <row r="672">
          <cell r="A672" t="str">
            <v>210-5000-10</v>
          </cell>
          <cell r="B672" t="str">
            <v>4705 Power Purchased</v>
          </cell>
          <cell r="C672">
            <v>0</v>
          </cell>
        </row>
        <row r="673">
          <cell r="A673" t="str">
            <v>210-5001-10</v>
          </cell>
          <cell r="B673" t="str">
            <v>4705 Demand - Cost of Power</v>
          </cell>
          <cell r="C673">
            <v>0</v>
          </cell>
        </row>
        <row r="674">
          <cell r="A674" t="str">
            <v>210-5002-10</v>
          </cell>
          <cell r="B674" t="str">
            <v>4705 Peak - Cost of Power</v>
          </cell>
          <cell r="C674">
            <v>0</v>
          </cell>
        </row>
        <row r="675">
          <cell r="A675" t="str">
            <v>210-5003-10</v>
          </cell>
          <cell r="B675" t="str">
            <v>4705 NonPeak - Cost of Power</v>
          </cell>
          <cell r="C675">
            <v>0</v>
          </cell>
        </row>
        <row r="676">
          <cell r="A676" t="str">
            <v>210-5100-10</v>
          </cell>
          <cell r="B676" t="str">
            <v>4705 Cost Of Power-Adjustments</v>
          </cell>
          <cell r="C676">
            <v>0</v>
          </cell>
        </row>
        <row r="677">
          <cell r="A677" t="str">
            <v>210-5200-10</v>
          </cell>
          <cell r="B677" t="str">
            <v>4705 Other Expense / Ins. Recoveries</v>
          </cell>
          <cell r="C677">
            <v>0</v>
          </cell>
        </row>
        <row r="678">
          <cell r="A678" t="str">
            <v>210-5210-10</v>
          </cell>
          <cell r="B678" t="str">
            <v>4705 Retail EBT Charges</v>
          </cell>
          <cell r="C678">
            <v>0</v>
          </cell>
        </row>
        <row r="679">
          <cell r="A679" t="str">
            <v>210-5300-10</v>
          </cell>
          <cell r="B679" t="str">
            <v>4705 Competition Transition Exp.(CTC)</v>
          </cell>
          <cell r="C679">
            <v>0</v>
          </cell>
        </row>
        <row r="680">
          <cell r="A680" t="str">
            <v>210-5400-10</v>
          </cell>
          <cell r="B680" t="str">
            <v>4705 Rural Rate Assist.Exp. / (RRA)</v>
          </cell>
          <cell r="C680">
            <v>0</v>
          </cell>
        </row>
        <row r="681">
          <cell r="A681" t="str">
            <v>210-5500-10</v>
          </cell>
          <cell r="B681" t="str">
            <v>4714 Purch. Of Transm / Systm Serv</v>
          </cell>
          <cell r="C681">
            <v>0</v>
          </cell>
        </row>
        <row r="682">
          <cell r="A682" t="str">
            <v>210-5550-10</v>
          </cell>
          <cell r="B682" t="str">
            <v>4714 Transmission Charges Incurred</v>
          </cell>
          <cell r="C682">
            <v>0</v>
          </cell>
        </row>
        <row r="683">
          <cell r="A683" t="str">
            <v>210-5560-10</v>
          </cell>
          <cell r="B683" t="str">
            <v>4714 Transmission Charges Recovered</v>
          </cell>
          <cell r="C683">
            <v>0</v>
          </cell>
        </row>
        <row r="684">
          <cell r="A684" t="str">
            <v>210-6010-10</v>
          </cell>
          <cell r="B684" t="str">
            <v>5605 Labour - Salaries</v>
          </cell>
          <cell r="C684">
            <v>93469.35</v>
          </cell>
        </row>
        <row r="685">
          <cell r="A685" t="str">
            <v>210-6020-10</v>
          </cell>
          <cell r="B685" t="str">
            <v>5605 Labour - Hourly</v>
          </cell>
          <cell r="C685">
            <v>0</v>
          </cell>
        </row>
        <row r="686">
          <cell r="A686" t="str">
            <v>210-6025-10</v>
          </cell>
          <cell r="B686" t="str">
            <v>5605 Labour restructure</v>
          </cell>
          <cell r="C686">
            <v>0</v>
          </cell>
        </row>
        <row r="687">
          <cell r="A687" t="str">
            <v>210-6030-10</v>
          </cell>
          <cell r="B687" t="str">
            <v>5605 Labour - Overtime</v>
          </cell>
          <cell r="C687">
            <v>0</v>
          </cell>
        </row>
        <row r="688">
          <cell r="A688" t="str">
            <v>210-6040-10</v>
          </cell>
          <cell r="B688" t="str">
            <v>5605 Labour - Student Labour</v>
          </cell>
          <cell r="C688">
            <v>9747.6</v>
          </cell>
        </row>
        <row r="689">
          <cell r="A689" t="str">
            <v>210-6050-10</v>
          </cell>
          <cell r="B689" t="str">
            <v>5605 Labour - Subcontract</v>
          </cell>
          <cell r="C689">
            <v>46082</v>
          </cell>
        </row>
        <row r="690">
          <cell r="A690" t="str">
            <v>210-6060-10</v>
          </cell>
          <cell r="B690" t="str">
            <v>5605 Labour - Temporary</v>
          </cell>
          <cell r="C690">
            <v>0</v>
          </cell>
        </row>
        <row r="691">
          <cell r="A691" t="str">
            <v>210-6070-10</v>
          </cell>
          <cell r="B691" t="str">
            <v>5605 Labour - Vacation</v>
          </cell>
          <cell r="C691">
            <v>4290.6499999999996</v>
          </cell>
        </row>
        <row r="692">
          <cell r="A692" t="str">
            <v>210-6120-10</v>
          </cell>
          <cell r="B692" t="str">
            <v>5605 Labour - Sick Leave</v>
          </cell>
          <cell r="C692">
            <v>179.34</v>
          </cell>
        </row>
        <row r="693">
          <cell r="A693" t="str">
            <v>210-6122-10</v>
          </cell>
          <cell r="B693" t="str">
            <v>5605 Labour - Family Leave</v>
          </cell>
          <cell r="C693">
            <v>0</v>
          </cell>
        </row>
        <row r="694">
          <cell r="A694" t="str">
            <v>210-6125-10</v>
          </cell>
          <cell r="B694" t="str">
            <v>5645 Benefits - LTD</v>
          </cell>
          <cell r="C694">
            <v>58369.55</v>
          </cell>
        </row>
        <row r="695">
          <cell r="A695" t="str">
            <v>210-6130-10</v>
          </cell>
          <cell r="B695" t="str">
            <v>5605 LABOUR - STAND - BY</v>
          </cell>
          <cell r="C695">
            <v>0</v>
          </cell>
        </row>
        <row r="696">
          <cell r="A696" t="str">
            <v>210-6140-10</v>
          </cell>
          <cell r="B696" t="str">
            <v>5605 Labour - Union Business</v>
          </cell>
          <cell r="C696">
            <v>0</v>
          </cell>
        </row>
        <row r="697">
          <cell r="A697" t="str">
            <v>210-6145-10</v>
          </cell>
          <cell r="B697" t="str">
            <v>5605 Labour - Bereavement</v>
          </cell>
          <cell r="C697">
            <v>0</v>
          </cell>
        </row>
        <row r="698">
          <cell r="A698" t="str">
            <v>210-6150-10</v>
          </cell>
          <cell r="B698" t="str">
            <v>5605 Labour-Retiring Allowance</v>
          </cell>
          <cell r="C698">
            <v>0</v>
          </cell>
        </row>
        <row r="699">
          <cell r="A699" t="str">
            <v>210-6160-10</v>
          </cell>
          <cell r="B699" t="str">
            <v>5605 Labour - Other</v>
          </cell>
          <cell r="C699">
            <v>165837</v>
          </cell>
        </row>
        <row r="700">
          <cell r="A700" t="str">
            <v>210-6170-10</v>
          </cell>
          <cell r="B700" t="str">
            <v>5645 Benefits - Pension</v>
          </cell>
          <cell r="C700">
            <v>13608.77</v>
          </cell>
        </row>
        <row r="701">
          <cell r="A701" t="str">
            <v>210-6180-10</v>
          </cell>
          <cell r="B701" t="str">
            <v>5645 Benefits - EHT</v>
          </cell>
          <cell r="C701">
            <v>2332.62</v>
          </cell>
        </row>
        <row r="702">
          <cell r="A702" t="str">
            <v>210-6190-10</v>
          </cell>
          <cell r="B702" t="str">
            <v>5645 Benefits - WCB</v>
          </cell>
          <cell r="C702">
            <v>6141.15</v>
          </cell>
        </row>
        <row r="703">
          <cell r="A703" t="str">
            <v>210-6200-10</v>
          </cell>
          <cell r="B703" t="str">
            <v>5645 Benefits - CPP</v>
          </cell>
          <cell r="C703">
            <v>1240.04</v>
          </cell>
        </row>
        <row r="704">
          <cell r="A704" t="str">
            <v>210-6210-10</v>
          </cell>
          <cell r="B704" t="str">
            <v>5645 Benefits - UIC</v>
          </cell>
          <cell r="C704">
            <v>622.49</v>
          </cell>
        </row>
        <row r="705">
          <cell r="A705" t="str">
            <v>210-6220-10</v>
          </cell>
          <cell r="B705" t="str">
            <v>5645 Benefits - MEDICAL</v>
          </cell>
          <cell r="C705">
            <v>3751.39</v>
          </cell>
        </row>
        <row r="706">
          <cell r="A706" t="str">
            <v>210-6225-10</v>
          </cell>
          <cell r="B706" t="str">
            <v>5645 Benefits - Meal Allowance</v>
          </cell>
          <cell r="C706">
            <v>0</v>
          </cell>
        </row>
        <row r="707">
          <cell r="A707" t="str">
            <v>210-6230-10</v>
          </cell>
          <cell r="B707" t="str">
            <v>5645 Benefits - Other</v>
          </cell>
          <cell r="C707">
            <v>214456.37</v>
          </cell>
        </row>
        <row r="708">
          <cell r="A708" t="str">
            <v>210-6235-10</v>
          </cell>
          <cell r="B708" t="str">
            <v>5645 Employee Pensions &amp; Benefits</v>
          </cell>
          <cell r="C708">
            <v>0</v>
          </cell>
        </row>
        <row r="709">
          <cell r="A709" t="str">
            <v>210-6240-10</v>
          </cell>
          <cell r="B709" t="str">
            <v>5620 Materials - Inventoried</v>
          </cell>
          <cell r="C709">
            <v>0</v>
          </cell>
        </row>
        <row r="710">
          <cell r="A710" t="str">
            <v>210-6250-10</v>
          </cell>
          <cell r="B710" t="str">
            <v>5620 Materials - Consumables</v>
          </cell>
          <cell r="C710">
            <v>0</v>
          </cell>
        </row>
        <row r="711">
          <cell r="A711" t="str">
            <v>210-6260-10</v>
          </cell>
          <cell r="B711" t="str">
            <v>5620 Materials - Tools Less Than $500</v>
          </cell>
          <cell r="C711">
            <v>0</v>
          </cell>
        </row>
        <row r="712">
          <cell r="A712" t="str">
            <v>210-6270-10</v>
          </cell>
          <cell r="B712" t="str">
            <v>5620 Vehicle - Fuel &amp; Oil</v>
          </cell>
          <cell r="C712">
            <v>0</v>
          </cell>
        </row>
        <row r="713">
          <cell r="A713" t="str">
            <v>210-6280-10</v>
          </cell>
          <cell r="B713" t="str">
            <v>5620 Vehicle - Insurance</v>
          </cell>
          <cell r="C713">
            <v>0</v>
          </cell>
        </row>
        <row r="714">
          <cell r="A714" t="str">
            <v>210-6290-10</v>
          </cell>
          <cell r="B714" t="str">
            <v>5620 Vehicle - Repairs</v>
          </cell>
          <cell r="C714">
            <v>0</v>
          </cell>
        </row>
        <row r="715">
          <cell r="A715" t="str">
            <v>210-6310-10</v>
          </cell>
          <cell r="B715" t="str">
            <v>5620 Supplies - Office</v>
          </cell>
          <cell r="C715">
            <v>14715.23</v>
          </cell>
        </row>
        <row r="716">
          <cell r="A716" t="str">
            <v>210-6320-10</v>
          </cell>
          <cell r="B716" t="str">
            <v>5620 Supplies - Computer</v>
          </cell>
          <cell r="C716">
            <v>32.29</v>
          </cell>
        </row>
        <row r="717">
          <cell r="A717" t="str">
            <v>210-6330-10</v>
          </cell>
          <cell r="B717" t="str">
            <v>5620 Supplies - Safety</v>
          </cell>
          <cell r="C717">
            <v>1148.6600000000001</v>
          </cell>
        </row>
        <row r="718">
          <cell r="A718" t="str">
            <v>210-6340-10</v>
          </cell>
          <cell r="B718" t="str">
            <v>5620 Supplies - Stationary</v>
          </cell>
          <cell r="C718">
            <v>93.14</v>
          </cell>
        </row>
        <row r="719">
          <cell r="A719" t="str">
            <v>210-6342-10</v>
          </cell>
          <cell r="B719" t="str">
            <v>5620 Permits</v>
          </cell>
          <cell r="C719">
            <v>0</v>
          </cell>
        </row>
        <row r="720">
          <cell r="A720" t="str">
            <v>210-6350-10</v>
          </cell>
          <cell r="B720" t="str">
            <v>6105 Municipal Taxes</v>
          </cell>
          <cell r="C720">
            <v>135660</v>
          </cell>
        </row>
        <row r="721">
          <cell r="A721" t="str">
            <v>210-6355-10</v>
          </cell>
          <cell r="B721" t="str">
            <v>6105 Capital Taxes</v>
          </cell>
          <cell r="C721">
            <v>0</v>
          </cell>
        </row>
        <row r="722">
          <cell r="A722" t="str">
            <v>210-6356-10</v>
          </cell>
          <cell r="B722" t="str">
            <v>6110 Corporate Taxes - Current</v>
          </cell>
          <cell r="C722">
            <v>570265</v>
          </cell>
        </row>
        <row r="723">
          <cell r="A723" t="str">
            <v>210-6380-10</v>
          </cell>
          <cell r="B723" t="str">
            <v>5620 Utilities - Heating Oil</v>
          </cell>
          <cell r="C723">
            <v>0</v>
          </cell>
        </row>
        <row r="724">
          <cell r="A724" t="str">
            <v>210-6400-10</v>
          </cell>
          <cell r="B724" t="str">
            <v>5640 Insurance - General</v>
          </cell>
          <cell r="C724">
            <v>186256.07</v>
          </cell>
        </row>
        <row r="725">
          <cell r="A725" t="str">
            <v>210-6405-10</v>
          </cell>
          <cell r="B725" t="str">
            <v>5640 Insurance Claims</v>
          </cell>
          <cell r="C725">
            <v>0</v>
          </cell>
        </row>
        <row r="726">
          <cell r="A726" t="str">
            <v>210-6410-10</v>
          </cell>
          <cell r="B726" t="str">
            <v>5635 Insurance - Property</v>
          </cell>
          <cell r="C726">
            <v>140795.56</v>
          </cell>
        </row>
        <row r="727">
          <cell r="A727" t="str">
            <v>210-6420-10</v>
          </cell>
          <cell r="B727" t="str">
            <v>5620 Rent - Tools</v>
          </cell>
          <cell r="C727">
            <v>0</v>
          </cell>
        </row>
        <row r="728">
          <cell r="A728" t="str">
            <v>210-6430-10</v>
          </cell>
          <cell r="B728" t="str">
            <v>5670 Rent - Property</v>
          </cell>
          <cell r="C728">
            <v>308429.86</v>
          </cell>
        </row>
        <row r="729">
          <cell r="A729" t="str">
            <v>210-6440-10</v>
          </cell>
          <cell r="B729" t="str">
            <v>5620 Rent - Vehicles &amp; Mobile Equipment</v>
          </cell>
          <cell r="C729">
            <v>0</v>
          </cell>
        </row>
        <row r="730">
          <cell r="A730" t="str">
            <v>210-6450-10</v>
          </cell>
          <cell r="B730" t="str">
            <v>5605 R &amp; M - Non - OPUC Equipment / Property</v>
          </cell>
          <cell r="C730">
            <v>2661.11</v>
          </cell>
        </row>
        <row r="731">
          <cell r="A731" t="str">
            <v>210-6460-10</v>
          </cell>
          <cell r="B731" t="str">
            <v>5605 R &amp; M - OPUC Equipment / Facility</v>
          </cell>
          <cell r="C731">
            <v>757.8</v>
          </cell>
        </row>
        <row r="732">
          <cell r="A732" t="str">
            <v>210-6462-10</v>
          </cell>
          <cell r="B732" t="str">
            <v>5605 R&amp;M- HARDWARE MAINTENANCE FEES</v>
          </cell>
          <cell r="C732">
            <v>0</v>
          </cell>
        </row>
        <row r="733">
          <cell r="A733" t="str">
            <v>210-6470-10</v>
          </cell>
          <cell r="B733" t="str">
            <v>5605 R &amp; M - Cleaning And Janitorial</v>
          </cell>
          <cell r="C733">
            <v>0</v>
          </cell>
        </row>
        <row r="734">
          <cell r="A734" t="str">
            <v>210-6490-10</v>
          </cell>
          <cell r="B734" t="str">
            <v>5605 R &amp; M - Uniforms And Maintenance</v>
          </cell>
          <cell r="C734">
            <v>0</v>
          </cell>
        </row>
        <row r="735">
          <cell r="A735" t="str">
            <v>210-6500-10</v>
          </cell>
          <cell r="B735" t="str">
            <v>5605 Employee - Memberships</v>
          </cell>
          <cell r="C735">
            <v>3212.9</v>
          </cell>
        </row>
        <row r="736">
          <cell r="A736" t="str">
            <v>210-6510-10</v>
          </cell>
          <cell r="B736" t="str">
            <v>5620 Employee - Recruitment Fees</v>
          </cell>
          <cell r="C736">
            <v>0</v>
          </cell>
        </row>
        <row r="737">
          <cell r="A737" t="str">
            <v>210-6540-10</v>
          </cell>
          <cell r="B737" t="str">
            <v>5605 Employee Training - Course Fees</v>
          </cell>
          <cell r="C737">
            <v>15773.4</v>
          </cell>
        </row>
        <row r="738">
          <cell r="A738" t="str">
            <v>210-6550-10</v>
          </cell>
          <cell r="B738" t="str">
            <v>5605 Employee Training - Travel</v>
          </cell>
          <cell r="C738">
            <v>0</v>
          </cell>
        </row>
        <row r="739">
          <cell r="A739" t="str">
            <v>210-6560-10</v>
          </cell>
          <cell r="B739" t="str">
            <v>5605 Employee Training - Accommodation &amp; Meals</v>
          </cell>
          <cell r="C739">
            <v>0</v>
          </cell>
        </row>
        <row r="740">
          <cell r="A740" t="str">
            <v>210-6570-10</v>
          </cell>
          <cell r="B740" t="str">
            <v>5605 Employee Training - Materials</v>
          </cell>
          <cell r="C740">
            <v>0</v>
          </cell>
        </row>
        <row r="741">
          <cell r="A741" t="str">
            <v>210-6580-10</v>
          </cell>
          <cell r="B741" t="str">
            <v>5605 Employee Training - Instructors</v>
          </cell>
          <cell r="C741">
            <v>0</v>
          </cell>
        </row>
        <row r="742">
          <cell r="A742" t="str">
            <v>210-6590-10</v>
          </cell>
          <cell r="B742" t="str">
            <v>5605 Travel - Accommodation</v>
          </cell>
          <cell r="C742">
            <v>16584.22</v>
          </cell>
        </row>
        <row r="743">
          <cell r="A743" t="str">
            <v>210-6600-10</v>
          </cell>
          <cell r="B743" t="str">
            <v>5605 Travel - Car Allowance &amp; Mileage</v>
          </cell>
          <cell r="C743">
            <v>6750.68</v>
          </cell>
        </row>
        <row r="744">
          <cell r="A744" t="str">
            <v>210-6610-10</v>
          </cell>
          <cell r="B744" t="str">
            <v>5605 Travel - Conference Fees</v>
          </cell>
          <cell r="C744">
            <v>1694.76</v>
          </cell>
        </row>
        <row r="745">
          <cell r="A745" t="str">
            <v>210-6615-10</v>
          </cell>
          <cell r="B745" t="str">
            <v>5605 Meals &amp; Entertainment (Restricted)</v>
          </cell>
          <cell r="C745">
            <v>0</v>
          </cell>
        </row>
        <row r="746">
          <cell r="A746" t="str">
            <v>210-6620-10</v>
          </cell>
          <cell r="B746" t="str">
            <v>5605 Travel - Meals (Subsistence)</v>
          </cell>
          <cell r="C746">
            <v>19143.04</v>
          </cell>
        </row>
        <row r="747">
          <cell r="A747" t="str">
            <v>210-6630-10</v>
          </cell>
          <cell r="B747" t="str">
            <v>5605 Travel - Promotional Entertainment</v>
          </cell>
          <cell r="C747">
            <v>0</v>
          </cell>
        </row>
        <row r="748">
          <cell r="A748" t="str">
            <v>210-6640-10</v>
          </cell>
          <cell r="B748" t="str">
            <v>5605 Travel - Public Transit &amp; Taxi</v>
          </cell>
          <cell r="C748">
            <v>0</v>
          </cell>
        </row>
        <row r="749">
          <cell r="A749" t="str">
            <v>210-6650-10</v>
          </cell>
          <cell r="B749" t="str">
            <v>5605 Communications - Courier \ Security PickUup</v>
          </cell>
          <cell r="C749">
            <v>80.92</v>
          </cell>
        </row>
        <row r="750">
          <cell r="A750" t="str">
            <v>210-6660-10</v>
          </cell>
          <cell r="B750" t="str">
            <v>5605 Communications - Other</v>
          </cell>
          <cell r="C750">
            <v>1284</v>
          </cell>
        </row>
        <row r="751">
          <cell r="A751" t="str">
            <v>210-6665-10</v>
          </cell>
          <cell r="B751" t="str">
            <v>5605 Communications - Board meeting expenses</v>
          </cell>
          <cell r="C751">
            <v>1954.54</v>
          </cell>
        </row>
        <row r="752">
          <cell r="A752" t="str">
            <v>210-6670-10</v>
          </cell>
          <cell r="B752" t="str">
            <v>5605 Communications - Postage</v>
          </cell>
          <cell r="C752">
            <v>0</v>
          </cell>
        </row>
        <row r="753">
          <cell r="A753" t="str">
            <v>210-6680-10</v>
          </cell>
          <cell r="B753" t="str">
            <v>5605 Communications - Postage Customers</v>
          </cell>
          <cell r="C753">
            <v>0</v>
          </cell>
        </row>
        <row r="754">
          <cell r="A754" t="str">
            <v>210-6690-10</v>
          </cell>
          <cell r="B754" t="str">
            <v>5605 Communications - Printing &amp; Copying</v>
          </cell>
          <cell r="C754">
            <v>2315.5100000000002</v>
          </cell>
        </row>
        <row r="755">
          <cell r="A755" t="str">
            <v>210-6700-10</v>
          </cell>
          <cell r="B755" t="str">
            <v>5605 Communicatiions - Telephone, Fax &amp; Pagers</v>
          </cell>
          <cell r="C755">
            <v>18414.68</v>
          </cell>
        </row>
        <row r="756">
          <cell r="A756" t="str">
            <v>210-6705-10</v>
          </cell>
          <cell r="B756" t="str">
            <v>5620 Miscellaneous Expense</v>
          </cell>
          <cell r="C756">
            <v>6487.73</v>
          </cell>
        </row>
        <row r="757">
          <cell r="A757" t="str">
            <v>210-6710-10</v>
          </cell>
          <cell r="B757" t="str">
            <v>5660 Advertising</v>
          </cell>
          <cell r="C757">
            <v>4309.24</v>
          </cell>
        </row>
        <row r="758">
          <cell r="A758" t="str">
            <v>210-6720-10</v>
          </cell>
          <cell r="B758" t="str">
            <v>5410 Community Relations</v>
          </cell>
          <cell r="C758">
            <v>8492</v>
          </cell>
        </row>
        <row r="759">
          <cell r="A759" t="str">
            <v>210-6725-10</v>
          </cell>
          <cell r="B759" t="str">
            <v>5665 MISC. SALES EXP</v>
          </cell>
          <cell r="C759">
            <v>0</v>
          </cell>
        </row>
        <row r="760">
          <cell r="A760" t="str">
            <v>210-6730-10</v>
          </cell>
          <cell r="B760" t="str">
            <v>5665 Corporate Memberships, Licenses</v>
          </cell>
          <cell r="C760">
            <v>84280</v>
          </cell>
        </row>
        <row r="761">
          <cell r="A761" t="str">
            <v>210-6731-10</v>
          </cell>
          <cell r="B761" t="str">
            <v>5655 OEB Regulatory Fee</v>
          </cell>
          <cell r="C761">
            <v>229952.36</v>
          </cell>
        </row>
        <row r="762">
          <cell r="A762" t="str">
            <v>210-6732-10</v>
          </cell>
          <cell r="B762" t="str">
            <v>5410 Donations</v>
          </cell>
          <cell r="C762">
            <v>9005.0499999999993</v>
          </cell>
        </row>
        <row r="763">
          <cell r="A763" t="str">
            <v>210-6733-10</v>
          </cell>
          <cell r="B763" t="str">
            <v>6205 Donations (LEAP Program)</v>
          </cell>
          <cell r="C763">
            <v>28693.35</v>
          </cell>
        </row>
        <row r="764">
          <cell r="A764" t="str">
            <v>210-6740-10</v>
          </cell>
          <cell r="B764" t="str">
            <v>5630 Professional Fees-Consulting</v>
          </cell>
          <cell r="C764">
            <v>19505.59</v>
          </cell>
        </row>
        <row r="765">
          <cell r="A765" t="str">
            <v>210-6750-10</v>
          </cell>
          <cell r="B765" t="str">
            <v>5630 Professional Fees-Audit</v>
          </cell>
          <cell r="C765">
            <v>143668</v>
          </cell>
        </row>
        <row r="766">
          <cell r="A766" t="str">
            <v>210-6755-10</v>
          </cell>
          <cell r="B766" t="str">
            <v>5655 Regulatory Related Costs</v>
          </cell>
          <cell r="C766">
            <v>249738.96</v>
          </cell>
        </row>
        <row r="767">
          <cell r="A767" t="str">
            <v>210-6760-10</v>
          </cell>
          <cell r="B767" t="str">
            <v>5630 Professional - Legal</v>
          </cell>
          <cell r="C767">
            <v>12923</v>
          </cell>
        </row>
        <row r="768">
          <cell r="A768" t="str">
            <v>210-6765-10</v>
          </cell>
          <cell r="B768" t="str">
            <v>5615-Payroll Service Charges</v>
          </cell>
          <cell r="C768">
            <v>6081.67</v>
          </cell>
        </row>
        <row r="769">
          <cell r="A769" t="str">
            <v>210-6770-10</v>
          </cell>
          <cell r="B769" t="str">
            <v>5665 Finance Charges - Bank Charges</v>
          </cell>
          <cell r="C769">
            <v>68280.350000000006</v>
          </cell>
        </row>
        <row r="770">
          <cell r="A770" t="str">
            <v>210-6780-10</v>
          </cell>
          <cell r="B770" t="str">
            <v>5665 Finance Charges-Cheques Certification</v>
          </cell>
          <cell r="C770">
            <v>0</v>
          </cell>
        </row>
        <row r="771">
          <cell r="A771" t="str">
            <v>210-6790-10</v>
          </cell>
          <cell r="B771" t="str">
            <v>5665 Finance Charges - Collection</v>
          </cell>
          <cell r="C771">
            <v>0</v>
          </cell>
        </row>
        <row r="772">
          <cell r="A772" t="str">
            <v>210-6800-10</v>
          </cell>
          <cell r="B772" t="str">
            <v>6035 Finance Charges - Interest</v>
          </cell>
          <cell r="C772">
            <v>18443.36</v>
          </cell>
        </row>
        <row r="773">
          <cell r="A773" t="str">
            <v>210-6801-10</v>
          </cell>
          <cell r="B773" t="str">
            <v>6005 Interest - Note</v>
          </cell>
          <cell r="C773">
            <v>2350621.48</v>
          </cell>
        </row>
        <row r="774">
          <cell r="A774" t="str">
            <v>210-6802-10</v>
          </cell>
          <cell r="B774" t="str">
            <v>5605 Management Fees</v>
          </cell>
          <cell r="C774">
            <v>499392</v>
          </cell>
        </row>
        <row r="775">
          <cell r="A775" t="str">
            <v>210-6803-10</v>
          </cell>
          <cell r="B775" t="str">
            <v>5665 Undefined Efficiencies &amp;/or Revenues</v>
          </cell>
          <cell r="C775">
            <v>0</v>
          </cell>
        </row>
        <row r="776">
          <cell r="A776" t="str">
            <v>210-6804-10</v>
          </cell>
          <cell r="B776" t="str">
            <v>5415 C&amp;DM Expenditure-Operating</v>
          </cell>
          <cell r="C776">
            <v>0</v>
          </cell>
        </row>
        <row r="777">
          <cell r="A777" t="str">
            <v>210-6805-10</v>
          </cell>
          <cell r="B777" t="str">
            <v>6035 Regulatory Interest Expense</v>
          </cell>
          <cell r="C777">
            <v>53430.239999999998</v>
          </cell>
        </row>
        <row r="778">
          <cell r="A778" t="str">
            <v>210-6806-10</v>
          </cell>
          <cell r="B778" t="str">
            <v>6035 Non-Deductible Interest Expense</v>
          </cell>
          <cell r="C778">
            <v>0</v>
          </cell>
        </row>
        <row r="779">
          <cell r="A779" t="str">
            <v>210-6807-10</v>
          </cell>
          <cell r="B779" t="str">
            <v>6035 Interest Expense - Short Term Debt</v>
          </cell>
          <cell r="C779">
            <v>31.85</v>
          </cell>
        </row>
        <row r="780">
          <cell r="A780" t="str">
            <v>210-6810-10</v>
          </cell>
          <cell r="B780" t="str">
            <v>5335 Write Offs - Bad Debt</v>
          </cell>
          <cell r="C780">
            <v>102631.7</v>
          </cell>
        </row>
        <row r="781">
          <cell r="A781" t="str">
            <v>210-6820-10</v>
          </cell>
          <cell r="B781" t="str">
            <v>5665 Write Offs - Inventory</v>
          </cell>
          <cell r="C781">
            <v>0</v>
          </cell>
        </row>
        <row r="782">
          <cell r="A782" t="str">
            <v>210-6830-10</v>
          </cell>
          <cell r="B782" t="str">
            <v>5665 Net Book Value-Fixed Asset Disposal</v>
          </cell>
          <cell r="C782">
            <v>0</v>
          </cell>
        </row>
        <row r="783">
          <cell r="A783" t="str">
            <v>210-6840-10</v>
          </cell>
          <cell r="B783" t="str">
            <v>4355 Gain on Disposal - PP&amp;E &amp; Other Property</v>
          </cell>
          <cell r="C783">
            <v>-7875</v>
          </cell>
        </row>
        <row r="784">
          <cell r="A784" t="str">
            <v>210-6841-10</v>
          </cell>
          <cell r="B784" t="str">
            <v>4357 Gain from Retirement - PP&amp;E &amp; Other Property</v>
          </cell>
          <cell r="C784">
            <v>0</v>
          </cell>
        </row>
        <row r="785">
          <cell r="A785" t="str">
            <v>210-6842-10</v>
          </cell>
          <cell r="B785" t="str">
            <v>4360 Loss on Disposal - PP&amp;E &amp; Other Property</v>
          </cell>
          <cell r="C785">
            <v>429437</v>
          </cell>
        </row>
        <row r="786">
          <cell r="A786" t="str">
            <v>210-6843-10</v>
          </cell>
          <cell r="B786" t="str">
            <v>4362 Loss from Retirement - PP&amp;E &amp; Other Property</v>
          </cell>
          <cell r="C786">
            <v>0</v>
          </cell>
        </row>
        <row r="787">
          <cell r="A787" t="str">
            <v>210-6900-10</v>
          </cell>
          <cell r="B787" t="str">
            <v>5605 ALLOCATED MAINTENANCE JOB PAYROLL/OH OFFSET</v>
          </cell>
          <cell r="C787">
            <v>0</v>
          </cell>
        </row>
        <row r="788">
          <cell r="A788" t="str">
            <v>210-6901-10</v>
          </cell>
          <cell r="B788" t="str">
            <v>5605 ALLOCATED PAYROLL MAINT JOB RECOVERY</v>
          </cell>
          <cell r="C788">
            <v>0</v>
          </cell>
        </row>
        <row r="789">
          <cell r="A789" t="str">
            <v>210-6902-10</v>
          </cell>
          <cell r="B789" t="str">
            <v>5605 ALLOCATED MAINTENANCE JOB OVERHEAD RECOVERY</v>
          </cell>
          <cell r="C789">
            <v>0</v>
          </cell>
        </row>
        <row r="790">
          <cell r="A790" t="str">
            <v>210-6903-10</v>
          </cell>
          <cell r="B790" t="str">
            <v>5605 ALLOCATED PAYROLL WIP JOB RECOVERY</v>
          </cell>
          <cell r="C790">
            <v>0</v>
          </cell>
        </row>
        <row r="791">
          <cell r="A791" t="str">
            <v>210-6904-10</v>
          </cell>
          <cell r="B791" t="str">
            <v>5605 ALLOCATED OVERHEAD WIP JOB RECOVERY</v>
          </cell>
          <cell r="C791">
            <v>0</v>
          </cell>
        </row>
        <row r="792">
          <cell r="A792" t="str">
            <v>210-6905-10</v>
          </cell>
          <cell r="B792" t="str">
            <v>5605 Allocations-Other</v>
          </cell>
          <cell r="C792">
            <v>-256058.69</v>
          </cell>
        </row>
        <row r="793">
          <cell r="A793" t="str">
            <v>210-6910-10</v>
          </cell>
          <cell r="B793" t="str">
            <v>5605 ALLOCATED MAINTENANCE JOB PAYROLL/OH OFFSET</v>
          </cell>
          <cell r="C793">
            <v>0</v>
          </cell>
        </row>
        <row r="794">
          <cell r="A794" t="str">
            <v>210-8000-10</v>
          </cell>
          <cell r="B794" t="str">
            <v>5705 Dep'n Expense - Buildings-Brick</v>
          </cell>
          <cell r="C794">
            <v>0</v>
          </cell>
        </row>
        <row r="795">
          <cell r="A795" t="str">
            <v>210-8010-10</v>
          </cell>
          <cell r="B795" t="str">
            <v>5705 Dep'n Expense- Buildings-Other Const</v>
          </cell>
          <cell r="C795">
            <v>12733.87</v>
          </cell>
        </row>
        <row r="796">
          <cell r="A796" t="str">
            <v>210-8011-10</v>
          </cell>
          <cell r="B796" t="str">
            <v>5705 Depr'n Exp-Station Door-Oshawa PUC Netwo</v>
          </cell>
          <cell r="C796">
            <v>0</v>
          </cell>
        </row>
        <row r="797">
          <cell r="A797" t="str">
            <v>210-8012-10</v>
          </cell>
          <cell r="B797" t="str">
            <v>5705 Depr'n Exp-Stnbldgext-Oshawa PUC Network</v>
          </cell>
          <cell r="C797">
            <v>0</v>
          </cell>
        </row>
        <row r="798">
          <cell r="A798" t="str">
            <v>210-8013-10</v>
          </cell>
          <cell r="B798" t="str">
            <v>5705 Depr'n Exp-Stnbuilding-Oshawa PUC Networ</v>
          </cell>
          <cell r="C798">
            <v>0</v>
          </cell>
        </row>
        <row r="799">
          <cell r="A799" t="str">
            <v>210-8020-10</v>
          </cell>
          <cell r="B799" t="str">
            <v>5705 Dep'n Expense - MS Equipment</v>
          </cell>
          <cell r="C799">
            <v>475428.55</v>
          </cell>
        </row>
        <row r="800">
          <cell r="A800" t="str">
            <v>210-8021-10</v>
          </cell>
          <cell r="B800" t="str">
            <v>5705 Depr'n Exp-Stnpwrtransf-Oshawa PUC Netwo</v>
          </cell>
          <cell r="C800">
            <v>0</v>
          </cell>
        </row>
        <row r="801">
          <cell r="A801" t="str">
            <v>210-8022-10</v>
          </cell>
          <cell r="B801" t="str">
            <v>5705 Depr'n Exp-Stnrelays-Oshawa PUC Networks</v>
          </cell>
          <cell r="C801">
            <v>0</v>
          </cell>
        </row>
        <row r="802">
          <cell r="A802" t="str">
            <v>210-8023-10</v>
          </cell>
          <cell r="B802" t="str">
            <v>5705 Depr'n Exp-Stnswitches-Oshawa PUC Networ</v>
          </cell>
          <cell r="C802">
            <v>0</v>
          </cell>
        </row>
        <row r="803">
          <cell r="A803" t="str">
            <v>210-8024-10</v>
          </cell>
          <cell r="B803" t="str">
            <v>5705 Depr'n Exp-Stnswitchgea-Oshawa PUC Netwo</v>
          </cell>
          <cell r="C803">
            <v>0</v>
          </cell>
        </row>
        <row r="804">
          <cell r="A804" t="str">
            <v>210-8025-10</v>
          </cell>
          <cell r="B804" t="str">
            <v>5705 Dep'n expense-Fiber Optics</v>
          </cell>
          <cell r="C804">
            <v>0</v>
          </cell>
        </row>
        <row r="805">
          <cell r="A805" t="str">
            <v>210-8026-10</v>
          </cell>
          <cell r="B805" t="str">
            <v>5705 Depr'n Exp-Streetlights-Oshawa PUC Netwo</v>
          </cell>
          <cell r="C805">
            <v>0</v>
          </cell>
        </row>
        <row r="806">
          <cell r="A806" t="str">
            <v>210-8027-10</v>
          </cell>
          <cell r="B806" t="str">
            <v>5705 Depr'n Exp-Stnbreakers-Oshawa PUC Networ</v>
          </cell>
          <cell r="C806">
            <v>0</v>
          </cell>
        </row>
        <row r="807">
          <cell r="A807" t="str">
            <v>210-8028-10</v>
          </cell>
          <cell r="B807" t="str">
            <v>5705 Depr'n Exp-Fibreoptic-Oshawa PUC Network</v>
          </cell>
          <cell r="C807">
            <v>0</v>
          </cell>
        </row>
        <row r="808">
          <cell r="A808" t="str">
            <v>210-8030-10</v>
          </cell>
          <cell r="B808" t="str">
            <v>5705 Dep'n Expense - Subtransmission Feeders</v>
          </cell>
          <cell r="C808">
            <v>3050.49</v>
          </cell>
        </row>
        <row r="809">
          <cell r="A809" t="str">
            <v>210-8040-10</v>
          </cell>
          <cell r="B809" t="str">
            <v>5705 Dep'n Expense - Overhead Distribution</v>
          </cell>
          <cell r="C809">
            <v>265197.96999999997</v>
          </cell>
        </row>
        <row r="810">
          <cell r="A810" t="str">
            <v>210-8041-10</v>
          </cell>
          <cell r="B810" t="str">
            <v>5705 Depr'n Exp - Poles, Towers, Fixtures</v>
          </cell>
          <cell r="C810">
            <v>597310.17000000004</v>
          </cell>
        </row>
        <row r="811">
          <cell r="A811" t="str">
            <v>210-8042-10</v>
          </cell>
          <cell r="B811" t="str">
            <v>5705 Depr'n Exp-Polescrossar-Oshawa PUC Netwo</v>
          </cell>
          <cell r="C811">
            <v>0</v>
          </cell>
        </row>
        <row r="812">
          <cell r="A812" t="str">
            <v>210-8043-10</v>
          </cell>
          <cell r="B812" t="str">
            <v>5705 Depr'n Exp-Polesconcret-Oshawa PUC Netwo</v>
          </cell>
          <cell r="C812">
            <v>0</v>
          </cell>
        </row>
        <row r="813">
          <cell r="A813" t="str">
            <v>210-8044-10</v>
          </cell>
          <cell r="B813" t="str">
            <v>5705 Depr'n Exp-Ohtransforem-Oshawa PUC Netwo</v>
          </cell>
          <cell r="C813">
            <v>0</v>
          </cell>
        </row>
        <row r="814">
          <cell r="A814" t="str">
            <v>210-8045-10</v>
          </cell>
          <cell r="B814" t="str">
            <v>5705 Depr'n Exp-Ohswitches-Oshawa PUC Network</v>
          </cell>
          <cell r="C814">
            <v>0</v>
          </cell>
        </row>
        <row r="815">
          <cell r="A815" t="str">
            <v>210-8046-10</v>
          </cell>
          <cell r="B815" t="str">
            <v>5705 Depr'n Exp-Ohcable-Oshawa PUC Networks I</v>
          </cell>
          <cell r="C815">
            <v>0</v>
          </cell>
        </row>
        <row r="816">
          <cell r="A816" t="str">
            <v>210-8047-10</v>
          </cell>
          <cell r="B816" t="str">
            <v>5705 Depr'n Exp-Ugtranspadmt-Oshawa PUC Netwo</v>
          </cell>
          <cell r="C816">
            <v>0</v>
          </cell>
        </row>
        <row r="817">
          <cell r="A817" t="str">
            <v>210-8048-10</v>
          </cell>
          <cell r="B817" t="str">
            <v>5705 Depr'n Exp-Ugvault-Oshawa PUC Networks I</v>
          </cell>
          <cell r="C817">
            <v>0</v>
          </cell>
        </row>
        <row r="818">
          <cell r="A818" t="str">
            <v>210-8049-10</v>
          </cell>
          <cell r="B818" t="str">
            <v>5705 Depr'n Exp-Ugvaultswitc-Oshawa PUC Netwo</v>
          </cell>
          <cell r="C818">
            <v>0</v>
          </cell>
        </row>
        <row r="819">
          <cell r="A819" t="str">
            <v>210-8050-10</v>
          </cell>
          <cell r="B819" t="str">
            <v>5705 Dep'n Expense- Underground Dist'n</v>
          </cell>
          <cell r="C819">
            <v>856839.77</v>
          </cell>
        </row>
        <row r="820">
          <cell r="A820" t="str">
            <v>210-8051-10</v>
          </cell>
          <cell r="B820" t="str">
            <v>5705 Depr'n Exp-Ugcablechamb-Oshawa PUC Netwo</v>
          </cell>
          <cell r="C820">
            <v>0</v>
          </cell>
        </row>
        <row r="821">
          <cell r="A821" t="str">
            <v>210-8052-10</v>
          </cell>
          <cell r="B821" t="str">
            <v>5705 Depr'n Exp-Ugcblprimind-Oshawa PUC Netwo</v>
          </cell>
          <cell r="C821">
            <v>0</v>
          </cell>
        </row>
        <row r="822">
          <cell r="A822" t="str">
            <v>210-8053-10</v>
          </cell>
          <cell r="B822" t="str">
            <v>5705 Depr'n Exp-Ugcblsecburi-Oshawa PUC Netwo</v>
          </cell>
          <cell r="C822">
            <v>0</v>
          </cell>
        </row>
        <row r="823">
          <cell r="A823" t="str">
            <v>210-8054-10</v>
          </cell>
          <cell r="B823" t="str">
            <v>5705 Depr'n Exp-Ugcblsecindu-Oshawa PUC Netwo</v>
          </cell>
          <cell r="C823">
            <v>0</v>
          </cell>
        </row>
        <row r="824">
          <cell r="A824" t="str">
            <v>210-8055-10</v>
          </cell>
          <cell r="B824" t="str">
            <v>5705 Depr'n Exp-Ugductbanks-Oshawa PUC Networ</v>
          </cell>
          <cell r="C824">
            <v>0</v>
          </cell>
        </row>
        <row r="825">
          <cell r="A825" t="str">
            <v>210-8056-10</v>
          </cell>
          <cell r="B825" t="str">
            <v>5705 Depr'n Exp-Ugducts-Oshawa PUC Networks I</v>
          </cell>
          <cell r="C825">
            <v>0</v>
          </cell>
        </row>
        <row r="826">
          <cell r="A826" t="str">
            <v>210-8057-10</v>
          </cell>
          <cell r="B826" t="str">
            <v>5705 Depr'n Exp-Ugpadmtswitc-Oshawa PUC Netwo</v>
          </cell>
          <cell r="C826">
            <v>0</v>
          </cell>
        </row>
        <row r="827">
          <cell r="A827" t="str">
            <v>210-8058-10</v>
          </cell>
          <cell r="B827" t="str">
            <v>5705 Depr'n Exp-Ugtransffoun-Oshawa PUC Netwo</v>
          </cell>
          <cell r="C827">
            <v>0</v>
          </cell>
        </row>
        <row r="828">
          <cell r="A828" t="str">
            <v>210-8059-10</v>
          </cell>
          <cell r="B828" t="str">
            <v>5705 Depr'n Exp-Ugtransfvaul-Oshawa PUC Netwo</v>
          </cell>
          <cell r="C828">
            <v>0</v>
          </cell>
        </row>
        <row r="829">
          <cell r="A829" t="str">
            <v>210-8060-10</v>
          </cell>
          <cell r="B829" t="str">
            <v>5705 Dep'n Expense - Dist'n Transformers</v>
          </cell>
          <cell r="C829">
            <v>818595.88</v>
          </cell>
        </row>
        <row r="830">
          <cell r="A830" t="str">
            <v>210-8070-10</v>
          </cell>
          <cell r="B830" t="str">
            <v>5705 Dep'n Expense - Distribution Meters</v>
          </cell>
          <cell r="C830">
            <v>845824.3</v>
          </cell>
        </row>
        <row r="831">
          <cell r="A831" t="str">
            <v>210-8071-10</v>
          </cell>
          <cell r="B831" t="str">
            <v>5705 Expense Amortization</v>
          </cell>
          <cell r="C831">
            <v>-718745.37</v>
          </cell>
        </row>
        <row r="832">
          <cell r="A832" t="str">
            <v>210-8072-10</v>
          </cell>
          <cell r="B832" t="str">
            <v>5705 Depr'n Exp-Mtrscommerci-Oshawa PUC Netwo</v>
          </cell>
          <cell r="C832">
            <v>0</v>
          </cell>
        </row>
        <row r="833">
          <cell r="A833" t="str">
            <v>210-8073-10</v>
          </cell>
          <cell r="B833" t="str">
            <v>5705 Depr'n Exp-Mtrsctspts-Oshawa PUC Network</v>
          </cell>
          <cell r="C833">
            <v>0</v>
          </cell>
        </row>
        <row r="834">
          <cell r="A834" t="str">
            <v>210-8074-10</v>
          </cell>
          <cell r="B834" t="str">
            <v>5705 Depr'n Exp-Mtrsresident-Oshawa PUC Netwo</v>
          </cell>
          <cell r="C834">
            <v>0</v>
          </cell>
        </row>
        <row r="835">
          <cell r="A835" t="str">
            <v>210-8075-10</v>
          </cell>
          <cell r="B835" t="str">
            <v>5705 Depr'n Exp-Mtrssmart-Oshawa PUC Networks</v>
          </cell>
          <cell r="C835">
            <v>0</v>
          </cell>
        </row>
        <row r="836">
          <cell r="A836" t="str">
            <v>210-8076-10</v>
          </cell>
          <cell r="B836" t="str">
            <v>5705 Depr'n Exp-collectors-Oshawa PUC Network</v>
          </cell>
          <cell r="C836">
            <v>0</v>
          </cell>
        </row>
        <row r="837">
          <cell r="A837" t="str">
            <v>210-8080-10</v>
          </cell>
          <cell r="B837" t="str">
            <v>5705 Dep'n Expense - Gen Office Equipment</v>
          </cell>
          <cell r="C837">
            <v>43329.39</v>
          </cell>
        </row>
        <row r="838">
          <cell r="A838" t="str">
            <v>210-8081-10</v>
          </cell>
          <cell r="B838" t="str">
            <v>5705 Depr'n Exp-Telephoneequ-Oshawa PUC Netwo</v>
          </cell>
          <cell r="C838">
            <v>0</v>
          </cell>
        </row>
        <row r="839">
          <cell r="A839" t="str">
            <v>210-8082-10</v>
          </cell>
          <cell r="B839" t="str">
            <v>5705 Depr'n Exp-Officeequipm-Oshawa PUC Netwo</v>
          </cell>
          <cell r="C839">
            <v>0</v>
          </cell>
        </row>
        <row r="840">
          <cell r="A840" t="str">
            <v>210-8090-10</v>
          </cell>
          <cell r="B840" t="str">
            <v>5705 Dep'n Expense - Computer Hardware Equip</v>
          </cell>
          <cell r="C840">
            <v>68579.66</v>
          </cell>
        </row>
        <row r="841">
          <cell r="A841" t="str">
            <v>210-8091-10</v>
          </cell>
          <cell r="B841" t="str">
            <v>5705 Dep'n Expense-Computer Software</v>
          </cell>
          <cell r="C841">
            <v>201223.36</v>
          </cell>
        </row>
        <row r="842">
          <cell r="A842" t="str">
            <v>210-8092-10</v>
          </cell>
          <cell r="B842" t="str">
            <v>5705 Depr'n Exp-Comphardware-Oshawa PUC Netwo</v>
          </cell>
          <cell r="C842">
            <v>0</v>
          </cell>
        </row>
        <row r="843">
          <cell r="A843" t="str">
            <v>210-8093-10</v>
          </cell>
          <cell r="B843" t="str">
            <v>5705 Depr'n Exp-Compsoftware-Oshawa PUC Netwo</v>
          </cell>
          <cell r="C843">
            <v>0</v>
          </cell>
        </row>
        <row r="844">
          <cell r="A844" t="str">
            <v>210-8100-10</v>
          </cell>
          <cell r="B844" t="str">
            <v>5705 Dep'n Expense - Stores Warehouse Equip.</v>
          </cell>
          <cell r="C844">
            <v>0</v>
          </cell>
        </row>
        <row r="845">
          <cell r="A845" t="str">
            <v>210-8110-10</v>
          </cell>
          <cell r="B845" t="str">
            <v>5705 Dep'n Expense - Rolling Stock &amp; Equip</v>
          </cell>
          <cell r="C845">
            <v>316483.78000000003</v>
          </cell>
        </row>
        <row r="846">
          <cell r="A846" t="str">
            <v>210-8111-10</v>
          </cell>
          <cell r="B846" t="str">
            <v>5705 Depr'n Exp-Vehbuckt-Oshawa PUC Networks</v>
          </cell>
          <cell r="C846">
            <v>0</v>
          </cell>
        </row>
        <row r="847">
          <cell r="A847" t="str">
            <v>210-8112-10</v>
          </cell>
          <cell r="B847" t="str">
            <v>5705 Depr'n Exp-Vehpickups-Oshawa PUC Network</v>
          </cell>
          <cell r="C847">
            <v>0</v>
          </cell>
        </row>
        <row r="848">
          <cell r="A848" t="str">
            <v>210-8113-10</v>
          </cell>
          <cell r="B848" t="str">
            <v>5705 Depr'n Exp-Vehtrailers-Oshawa PUC Networ</v>
          </cell>
          <cell r="C848">
            <v>0</v>
          </cell>
        </row>
        <row r="849">
          <cell r="A849" t="str">
            <v>210-8120-10</v>
          </cell>
          <cell r="B849" t="str">
            <v>5705 Dep'n Expense - Misc. Equipment-Tools</v>
          </cell>
          <cell r="C849">
            <v>122807.72</v>
          </cell>
        </row>
        <row r="850">
          <cell r="A850" t="str">
            <v>210-8121-10</v>
          </cell>
          <cell r="B850" t="str">
            <v>5705 Depr'n Exp-Equipmeas&amp;te-Oshawa PUC Netwo</v>
          </cell>
          <cell r="C850">
            <v>0</v>
          </cell>
        </row>
        <row r="851">
          <cell r="A851" t="str">
            <v>210-8122-10</v>
          </cell>
          <cell r="B851" t="str">
            <v>5705 Depr'n Exp-Equipmenttoo-Oshawa PUC Netwo</v>
          </cell>
          <cell r="C851">
            <v>0</v>
          </cell>
        </row>
        <row r="852">
          <cell r="A852" t="str">
            <v>210-8123-10</v>
          </cell>
          <cell r="B852" t="str">
            <v>5705 Depr'n Exp-Equipstores-Oshawa PUC Networ</v>
          </cell>
          <cell r="C852">
            <v>0</v>
          </cell>
        </row>
        <row r="853">
          <cell r="A853" t="str">
            <v>210-8124-10</v>
          </cell>
          <cell r="B853" t="str">
            <v>5705 Depr'n Exp-Groundingwir-Oshawa PUC Netwo</v>
          </cell>
          <cell r="C853">
            <v>0</v>
          </cell>
        </row>
        <row r="854">
          <cell r="A854" t="str">
            <v>210-8130-10</v>
          </cell>
          <cell r="B854" t="str">
            <v>5705 Dep'n Expense - Water Heater Controls</v>
          </cell>
          <cell r="C854">
            <v>0</v>
          </cell>
        </row>
        <row r="855">
          <cell r="A855" t="str">
            <v>210-8140-10</v>
          </cell>
          <cell r="B855" t="str">
            <v>5705 Dep'n Expense - Load Mgt. Controls</v>
          </cell>
          <cell r="C855">
            <v>17494.310000000001</v>
          </cell>
        </row>
        <row r="856">
          <cell r="A856" t="str">
            <v>210-8141-10</v>
          </cell>
          <cell r="B856" t="str">
            <v>5705 Depr'n Exp-Scada-Oshawa PUC Networks Inc</v>
          </cell>
          <cell r="C856">
            <v>0</v>
          </cell>
        </row>
        <row r="857">
          <cell r="A857" t="str">
            <v>210-8150-10</v>
          </cell>
          <cell r="B857" t="str">
            <v>5705 Amort. Expense - Leasehold Improvements</v>
          </cell>
          <cell r="C857">
            <v>91906.55</v>
          </cell>
        </row>
        <row r="858">
          <cell r="A858" t="str">
            <v>210-8151-10</v>
          </cell>
          <cell r="B858" t="str">
            <v>5705 Amort'n Exp-Leaseholdim-Oshawa PUC Netwo</v>
          </cell>
          <cell r="C858">
            <v>0</v>
          </cell>
        </row>
        <row r="859">
          <cell r="A859" t="str">
            <v>210-8155-10</v>
          </cell>
          <cell r="B859" t="str">
            <v>5705 Depr'n Exp-Cad(amfm)sys-Oshawa PUC Netwo</v>
          </cell>
          <cell r="C859">
            <v>0</v>
          </cell>
        </row>
        <row r="860">
          <cell r="A860" t="str">
            <v>210-8160-10</v>
          </cell>
          <cell r="B860" t="str">
            <v>5705 Amort. Expense - Contributions</v>
          </cell>
          <cell r="C860">
            <v>0</v>
          </cell>
        </row>
        <row r="861">
          <cell r="A861" t="str">
            <v>210-8168-10</v>
          </cell>
          <cell r="B861" t="str">
            <v>5705 Smart Meter Accrued Dep'n</v>
          </cell>
          <cell r="C861">
            <v>0</v>
          </cell>
        </row>
        <row r="862">
          <cell r="A862" t="str">
            <v>210-8169-10</v>
          </cell>
          <cell r="B862" t="str">
            <v>5705 Stranded Meter Dep'n Accrual</v>
          </cell>
          <cell r="C862">
            <v>0</v>
          </cell>
        </row>
        <row r="863">
          <cell r="A863" t="str">
            <v>210-8170-10</v>
          </cell>
          <cell r="B863" t="str">
            <v>5710 AMORITIZATION EXPENSE-LTD.TERM ELECTRI PLANT</v>
          </cell>
          <cell r="C863">
            <v>0</v>
          </cell>
        </row>
        <row r="864">
          <cell r="A864" t="str">
            <v>210-8180-10</v>
          </cell>
          <cell r="B864" t="str">
            <v>5715 AMORTIZATION EXPENSE-INTANGIBLES &amp; OTHER</v>
          </cell>
          <cell r="C864">
            <v>0</v>
          </cell>
        </row>
        <row r="865">
          <cell r="A865" t="str">
            <v>210-8190-10</v>
          </cell>
          <cell r="B865" t="str">
            <v>5705 AMORTIZATION EXPENSE-MISCELLANEOUS</v>
          </cell>
          <cell r="C865">
            <v>419186</v>
          </cell>
        </row>
        <row r="866">
          <cell r="A866" t="str">
            <v>210-8200-10</v>
          </cell>
          <cell r="B866" t="str">
            <v>5740 Dep'n Expense - MIFRS PP&amp;E Transition Account</v>
          </cell>
          <cell r="C866">
            <v>0</v>
          </cell>
        </row>
        <row r="867">
          <cell r="A867" t="str">
            <v>210-8201-10</v>
          </cell>
          <cell r="B867" t="str">
            <v>5705 STNPWRTRANSF-Oshawa PUC Networks Inc.</v>
          </cell>
          <cell r="C867">
            <v>0</v>
          </cell>
        </row>
        <row r="868">
          <cell r="A868" t="str">
            <v>210-8202-10</v>
          </cell>
          <cell r="B868" t="str">
            <v>5705 STNRELAYS-Oshawa PUC Networks Inc.</v>
          </cell>
          <cell r="C868">
            <v>0</v>
          </cell>
        </row>
        <row r="869">
          <cell r="A869" t="str">
            <v>210-8203-10</v>
          </cell>
          <cell r="B869" t="str">
            <v>5705 STNSWITCHES-Oshawa PUC Networks Inc.</v>
          </cell>
          <cell r="C869">
            <v>0</v>
          </cell>
        </row>
        <row r="870">
          <cell r="A870" t="str">
            <v>210-8204-10</v>
          </cell>
          <cell r="B870" t="str">
            <v>5705 STNSWITCHGEAR-Oshawa PUC Networks Inc.</v>
          </cell>
          <cell r="C870">
            <v>0</v>
          </cell>
        </row>
        <row r="871">
          <cell r="A871" t="str">
            <v>210-8205-10</v>
          </cell>
          <cell r="B871" t="str">
            <v>5705 STREETLIGHTS-Oshawa PUC Networks Inc.</v>
          </cell>
          <cell r="C871">
            <v>0</v>
          </cell>
        </row>
        <row r="872">
          <cell r="A872" t="str">
            <v>210-8206-10</v>
          </cell>
          <cell r="B872" t="str">
            <v>5705 STNBREAKERS-Oshawa PUC Networks Inc.</v>
          </cell>
          <cell r="C872">
            <v>0</v>
          </cell>
        </row>
        <row r="873">
          <cell r="A873" t="str">
            <v>210-8207-10</v>
          </cell>
          <cell r="B873" t="str">
            <v>5705 POLESWOOD-Oshawa PUC Networks Inc.</v>
          </cell>
          <cell r="C873">
            <v>0</v>
          </cell>
        </row>
        <row r="874">
          <cell r="A874" t="str">
            <v>210-8208-10</v>
          </cell>
          <cell r="B874" t="str">
            <v>5705 POLESCROSSARMS-Oshawa PUC Networks Inc.</v>
          </cell>
          <cell r="C874">
            <v>0</v>
          </cell>
        </row>
        <row r="875">
          <cell r="A875" t="str">
            <v>210-8209-10</v>
          </cell>
          <cell r="B875" t="str">
            <v>5705 POLESCONCRETE-Oshawa PUC Networks Inc.</v>
          </cell>
          <cell r="C875">
            <v>0</v>
          </cell>
        </row>
        <row r="876">
          <cell r="A876" t="str">
            <v>210-8210-10</v>
          </cell>
          <cell r="B876" t="str">
            <v>5705 OHTRANSFORMERS-Oshawa PUC Networks Inc.</v>
          </cell>
          <cell r="C876">
            <v>0</v>
          </cell>
        </row>
        <row r="877">
          <cell r="A877" t="str">
            <v>210-8211-10</v>
          </cell>
          <cell r="B877" t="str">
            <v>5705 OHSWITCHES-Oshawa PUC Networks Inc.</v>
          </cell>
          <cell r="C877">
            <v>0</v>
          </cell>
        </row>
        <row r="878">
          <cell r="A878" t="str">
            <v>210-8212-10</v>
          </cell>
          <cell r="B878" t="str">
            <v>5705 OHCABLE-Oshawa PUC Networks Inc.</v>
          </cell>
          <cell r="C878">
            <v>0</v>
          </cell>
        </row>
        <row r="879">
          <cell r="A879" t="str">
            <v>210-8213-10</v>
          </cell>
          <cell r="B879" t="str">
            <v>5705 MTRSCOMMERCIAL-Oshawa PUC Networks Inc.</v>
          </cell>
          <cell r="C879">
            <v>0</v>
          </cell>
        </row>
        <row r="880">
          <cell r="A880" t="str">
            <v>210-8214-10</v>
          </cell>
          <cell r="B880" t="str">
            <v>5705 MTRSCTSPTS-Oshawa PUC Networks Inc.</v>
          </cell>
          <cell r="C880">
            <v>0</v>
          </cell>
        </row>
        <row r="881">
          <cell r="A881" t="str">
            <v>210-8215-10</v>
          </cell>
          <cell r="B881" t="str">
            <v>5705 MTRSRESIDENTIAL-Oshawa PUC Networks Inc.</v>
          </cell>
          <cell r="C881">
            <v>0</v>
          </cell>
        </row>
        <row r="882">
          <cell r="A882" t="str">
            <v>210-8216-10</v>
          </cell>
          <cell r="B882" t="str">
            <v>5705 MTRSSMART-Oshawa PUC Networks Inc.</v>
          </cell>
          <cell r="C882">
            <v>0</v>
          </cell>
        </row>
        <row r="883">
          <cell r="A883" t="str">
            <v>210-8217-10</v>
          </cell>
          <cell r="B883" t="str">
            <v>5705 COLLECTORS-Oshawa PUC Networks Inc.</v>
          </cell>
          <cell r="C883">
            <v>0</v>
          </cell>
        </row>
        <row r="884">
          <cell r="A884" t="str">
            <v>210-8218-10</v>
          </cell>
          <cell r="B884" t="str">
            <v>5705 UGTRANSFPADMT-Oshawa PUC Networks Inc.</v>
          </cell>
          <cell r="C884">
            <v>0</v>
          </cell>
        </row>
        <row r="885">
          <cell r="A885" t="str">
            <v>210-8219-10</v>
          </cell>
          <cell r="B885" t="str">
            <v>5705 UGVAULT-Oshawa PUC Networks Inc.</v>
          </cell>
          <cell r="C885">
            <v>0</v>
          </cell>
        </row>
        <row r="886">
          <cell r="A886" t="str">
            <v>210-8220-10</v>
          </cell>
          <cell r="B886" t="str">
            <v>5705 UGVAULTSWITCHES-Oshawa PUC Networks Inc.</v>
          </cell>
          <cell r="C886">
            <v>0</v>
          </cell>
        </row>
        <row r="887">
          <cell r="A887" t="str">
            <v>210-8221-10</v>
          </cell>
          <cell r="B887" t="str">
            <v>5705 UGCABLECHAMBERS-Oshawa PUC Networks Inc.</v>
          </cell>
          <cell r="C887">
            <v>0</v>
          </cell>
        </row>
        <row r="888">
          <cell r="A888" t="str">
            <v>210-8222-10</v>
          </cell>
          <cell r="B888" t="str">
            <v>5705 EQUIPMEAS&amp;TEST-Oshawa PUC Networks Inc.</v>
          </cell>
          <cell r="C888">
            <v>0</v>
          </cell>
        </row>
        <row r="889">
          <cell r="A889" t="str">
            <v>210-8223-10</v>
          </cell>
          <cell r="B889" t="str">
            <v>5705 EQUIPMENTTOOLS-Oshawa PUC Networks Inc.</v>
          </cell>
          <cell r="C889">
            <v>0</v>
          </cell>
        </row>
        <row r="890">
          <cell r="A890" t="str">
            <v>210-8224-10</v>
          </cell>
          <cell r="B890" t="str">
            <v>5705 GROUNDINGWIRE-Oshawa PUC Networks Inc.</v>
          </cell>
          <cell r="C890">
            <v>0</v>
          </cell>
        </row>
        <row r="891">
          <cell r="A891" t="str">
            <v>210-8225-10</v>
          </cell>
          <cell r="B891" t="str">
            <v>5705 UGCBLPRIMINDUCT-Oshawa PUC Networks Inc.</v>
          </cell>
          <cell r="C891">
            <v>0</v>
          </cell>
        </row>
        <row r="892">
          <cell r="A892" t="str">
            <v>210-8226-10</v>
          </cell>
          <cell r="B892" t="str">
            <v>5705 UGCBLSECBURIED-Oshawa PUC Networks Inc.</v>
          </cell>
          <cell r="C892">
            <v>0</v>
          </cell>
        </row>
        <row r="893">
          <cell r="A893" t="str">
            <v>210-8227-10</v>
          </cell>
          <cell r="B893" t="str">
            <v>5705 UGCBLSECINDUCT-Oshawa PUC Networks Inc.</v>
          </cell>
          <cell r="C893">
            <v>0</v>
          </cell>
        </row>
        <row r="894">
          <cell r="A894" t="str">
            <v>210-8228-10</v>
          </cell>
          <cell r="B894" t="str">
            <v>5705 UGDUCTBANKS-Oshawa PUC Networks Inc.</v>
          </cell>
          <cell r="C894">
            <v>0</v>
          </cell>
        </row>
        <row r="895">
          <cell r="A895" t="str">
            <v>210-8229-10</v>
          </cell>
          <cell r="B895" t="str">
            <v>5705 UGDUCTS-Oshawa PUC Networks Inc.</v>
          </cell>
          <cell r="C895">
            <v>0</v>
          </cell>
        </row>
        <row r="896">
          <cell r="A896" t="str">
            <v>210-8230-10</v>
          </cell>
          <cell r="B896" t="str">
            <v>5705 UGPADMTSWITCHGR-Oshawa PUC Networks Inc.</v>
          </cell>
          <cell r="C896">
            <v>0</v>
          </cell>
        </row>
        <row r="897">
          <cell r="A897" t="str">
            <v>210-8231-10</v>
          </cell>
          <cell r="B897" t="str">
            <v>5705 UGTRANSFFOUNDTN-Oshawa PUC Networks Inc.</v>
          </cell>
          <cell r="C897">
            <v>0</v>
          </cell>
        </row>
        <row r="898">
          <cell r="A898" t="str">
            <v>210-8232-10</v>
          </cell>
          <cell r="B898" t="str">
            <v>5705 UGTRANSFVAULT-Oshawa PUC Networks Inc.</v>
          </cell>
          <cell r="C898">
            <v>0</v>
          </cell>
        </row>
        <row r="899">
          <cell r="A899" t="str">
            <v>210-8233-10</v>
          </cell>
          <cell r="B899" t="str">
            <v>5705 WHCUSTCOMMUWRL</v>
          </cell>
          <cell r="C899">
            <v>0</v>
          </cell>
        </row>
        <row r="900">
          <cell r="A900" t="str">
            <v>210-8234-10</v>
          </cell>
          <cell r="B900" t="str">
            <v>5705 MTRSSMARTREPEAT</v>
          </cell>
          <cell r="C900">
            <v>0</v>
          </cell>
        </row>
        <row r="901">
          <cell r="A901" t="str">
            <v>210-8250-10</v>
          </cell>
          <cell r="B901" t="str">
            <v>5735 AMORTIZATION EXPENSE-DEFERRED DEVELOPMT.COSTS</v>
          </cell>
          <cell r="C901">
            <v>0</v>
          </cell>
        </row>
        <row r="902">
          <cell r="A902" t="str">
            <v>210-8300-10</v>
          </cell>
          <cell r="B902" t="str">
            <v>5740 AMORTIZATION EXPENSE-DEFERRED CHARGES</v>
          </cell>
          <cell r="C902">
            <v>0</v>
          </cell>
        </row>
        <row r="903">
          <cell r="A903" t="str">
            <v>210-8400-10</v>
          </cell>
          <cell r="B903" t="str">
            <v>6005 INTEREST ON LONG TERM DEBT</v>
          </cell>
          <cell r="C903">
            <v>0</v>
          </cell>
        </row>
        <row r="904">
          <cell r="A904" t="str">
            <v>210-8410-10</v>
          </cell>
          <cell r="B904" t="str">
            <v>6010 AMORT.OF DEBT DISCOUNT &amp; EXPENSE</v>
          </cell>
          <cell r="C904">
            <v>0</v>
          </cell>
        </row>
        <row r="905">
          <cell r="A905" t="str">
            <v>210-8420-10</v>
          </cell>
          <cell r="B905" t="str">
            <v>6015 AMORT.OF PREMIUM ON DEBT - CREDIT</v>
          </cell>
          <cell r="C905">
            <v>0</v>
          </cell>
        </row>
        <row r="906">
          <cell r="A906" t="str">
            <v>210-8430-10</v>
          </cell>
          <cell r="B906" t="str">
            <v>6020 AMORT.OF LOSS ON REAQUIRED DEBT - CREDIT</v>
          </cell>
          <cell r="C906">
            <v>0</v>
          </cell>
        </row>
        <row r="907">
          <cell r="A907" t="str">
            <v>210-8440-10</v>
          </cell>
          <cell r="B907" t="str">
            <v>6025 AMORT.OF GAIN ON REAQUIRED DEBT</v>
          </cell>
          <cell r="C907">
            <v>0</v>
          </cell>
        </row>
        <row r="908">
          <cell r="A908" t="str">
            <v>210-8450-10</v>
          </cell>
          <cell r="B908" t="str">
            <v>6030 INTEREST ON DEBT TO ASSOC. CO.'S</v>
          </cell>
          <cell r="C908">
            <v>0</v>
          </cell>
        </row>
        <row r="909">
          <cell r="A909" t="str">
            <v>210-8500-10</v>
          </cell>
          <cell r="B909" t="str">
            <v>6040 ALLOW.FOR FUNDS USED DURING CONST.- BORROWED</v>
          </cell>
          <cell r="C909">
            <v>0</v>
          </cell>
        </row>
        <row r="910">
          <cell r="A910" t="str">
            <v>210-8600-10</v>
          </cell>
          <cell r="B910" t="str">
            <v>6042 ALLOW.  FOR FUNDS USED DURING CONST. - OTHER</v>
          </cell>
          <cell r="C910">
            <v>0</v>
          </cell>
        </row>
        <row r="911">
          <cell r="A911" t="str">
            <v>210-8650-10</v>
          </cell>
          <cell r="B911" t="str">
            <v>6045 INTEREST ON CAPITAL LEASE OBLIGATIONS</v>
          </cell>
          <cell r="C911">
            <v>0</v>
          </cell>
        </row>
        <row r="912">
          <cell r="A912" t="str">
            <v>210-9000-10</v>
          </cell>
          <cell r="B912" t="str">
            <v>6105 TAXES OTHER THAN INCOME TAXES</v>
          </cell>
          <cell r="C912">
            <v>0</v>
          </cell>
        </row>
        <row r="913">
          <cell r="A913" t="str">
            <v>210-9050-10</v>
          </cell>
          <cell r="B913" t="str">
            <v>6110 INCOME TAXES (SR&amp;ED Adjs)</v>
          </cell>
          <cell r="C913">
            <v>0</v>
          </cell>
        </row>
        <row r="914">
          <cell r="A914" t="str">
            <v>210-9100-10</v>
          </cell>
          <cell r="B914" t="str">
            <v>6115 PROVISION FOR FUTURE INCOME TAXES</v>
          </cell>
          <cell r="C914">
            <v>0</v>
          </cell>
        </row>
        <row r="915">
          <cell r="A915" t="str">
            <v>210-9250-10</v>
          </cell>
          <cell r="B915" t="str">
            <v>6210 LIFE INSURANCE - CO. IS BENEFICIARY</v>
          </cell>
          <cell r="C915">
            <v>0</v>
          </cell>
        </row>
        <row r="916">
          <cell r="A916" t="str">
            <v>210-9300-10</v>
          </cell>
          <cell r="B916" t="str">
            <v>6215 PENALTIES</v>
          </cell>
          <cell r="C916">
            <v>6568.52</v>
          </cell>
        </row>
        <row r="917">
          <cell r="A917" t="str">
            <v>210-9350-10</v>
          </cell>
          <cell r="B917" t="str">
            <v>5410 OTHER DEDUCTIONS</v>
          </cell>
          <cell r="C917">
            <v>0</v>
          </cell>
        </row>
        <row r="918">
          <cell r="A918" t="str">
            <v>210-9400-10</v>
          </cell>
          <cell r="B918" t="str">
            <v>6305 EXTRAORDINARY INCOME</v>
          </cell>
          <cell r="C918">
            <v>0</v>
          </cell>
        </row>
        <row r="919">
          <cell r="A919" t="str">
            <v>210-9450-10</v>
          </cell>
          <cell r="B919" t="str">
            <v>6310 EXTRAORDINARY DEDUCTIONS</v>
          </cell>
          <cell r="C919">
            <v>0</v>
          </cell>
        </row>
        <row r="920">
          <cell r="A920" t="str">
            <v>210-9500-10</v>
          </cell>
          <cell r="B920" t="str">
            <v>6315 TAXES,EXTRAORDINARY ITEMS</v>
          </cell>
          <cell r="C920">
            <v>0</v>
          </cell>
        </row>
        <row r="921">
          <cell r="A921" t="str">
            <v>210-9600-10</v>
          </cell>
          <cell r="B921" t="str">
            <v>6405 DISCONTINUED OPERATIONS - INCOME / GAINS</v>
          </cell>
          <cell r="C921">
            <v>0</v>
          </cell>
        </row>
        <row r="922">
          <cell r="A922" t="str">
            <v>210-9650-10</v>
          </cell>
          <cell r="B922" t="str">
            <v>6410 DISCONTINUED OPERATIONS - DEDUCTNS / LOSSES</v>
          </cell>
          <cell r="C922">
            <v>0</v>
          </cell>
        </row>
        <row r="923">
          <cell r="A923" t="str">
            <v>210-9700-10</v>
          </cell>
          <cell r="B923" t="str">
            <v>6415 TAXES, DISCONTINUED OPERATIONS</v>
          </cell>
          <cell r="C923">
            <v>0</v>
          </cell>
        </row>
        <row r="924">
          <cell r="A924" t="str">
            <v>211-4000-10</v>
          </cell>
          <cell r="B924" t="str">
            <v>4080 Dist S/C Residential</v>
          </cell>
          <cell r="C924">
            <v>0</v>
          </cell>
        </row>
        <row r="925">
          <cell r="A925" t="str">
            <v>211-4010-10</v>
          </cell>
          <cell r="B925" t="str">
            <v>4080 Dist S/C Residential &lt;50 kw</v>
          </cell>
          <cell r="C925">
            <v>0</v>
          </cell>
        </row>
        <row r="926">
          <cell r="A926" t="str">
            <v>211-4015-10</v>
          </cell>
          <cell r="B926" t="str">
            <v>4080 Ind &gt; 50 - 200 KW</v>
          </cell>
          <cell r="C926">
            <v>0</v>
          </cell>
        </row>
        <row r="927">
          <cell r="A927" t="str">
            <v>211-4020-10</v>
          </cell>
          <cell r="B927" t="str">
            <v>4080 Ind &gt; 200 - 1000 KW</v>
          </cell>
          <cell r="C927">
            <v>0</v>
          </cell>
        </row>
        <row r="928">
          <cell r="A928" t="str">
            <v>211-4100-10</v>
          </cell>
          <cell r="B928" t="str">
            <v>4080 Dist S/C Ind &gt;50 &lt;1,000</v>
          </cell>
          <cell r="C928">
            <v>0</v>
          </cell>
        </row>
        <row r="929">
          <cell r="A929" t="str">
            <v>211-4200-10</v>
          </cell>
          <cell r="B929" t="str">
            <v>4080 Dist S/C Lrg User &gt;5,000</v>
          </cell>
          <cell r="C929">
            <v>0</v>
          </cell>
        </row>
        <row r="930">
          <cell r="A930" t="str">
            <v>211-4300-10</v>
          </cell>
          <cell r="B930" t="str">
            <v>4080 Dist S/C Street Lights</v>
          </cell>
          <cell r="C930">
            <v>0</v>
          </cell>
        </row>
        <row r="931">
          <cell r="A931" t="str">
            <v>211-4310-10</v>
          </cell>
          <cell r="B931" t="str">
            <v>4080 Dist S/C Sent. Lights</v>
          </cell>
          <cell r="C931">
            <v>0</v>
          </cell>
        </row>
        <row r="932">
          <cell r="A932" t="str">
            <v>211-4400-10</v>
          </cell>
          <cell r="B932" t="str">
            <v>4080 DIST S/C Unmetered</v>
          </cell>
          <cell r="C932">
            <v>0</v>
          </cell>
        </row>
        <row r="933">
          <cell r="A933" t="str">
            <v>212-4000-10</v>
          </cell>
          <cell r="B933" t="str">
            <v>4080 Dist Usage - Residential</v>
          </cell>
          <cell r="C933">
            <v>0</v>
          </cell>
        </row>
        <row r="934">
          <cell r="A934" t="str">
            <v>212-4010-10</v>
          </cell>
          <cell r="B934" t="str">
            <v>4080 Dist Usage - Comm &lt;5</v>
          </cell>
          <cell r="C934">
            <v>0</v>
          </cell>
        </row>
        <row r="935">
          <cell r="A935" t="str">
            <v>212-4015-10</v>
          </cell>
          <cell r="B935" t="str">
            <v>4080 Ind &gt; 50 - 200 KW</v>
          </cell>
          <cell r="C935">
            <v>0</v>
          </cell>
        </row>
        <row r="936">
          <cell r="A936" t="str">
            <v>212-4020-10</v>
          </cell>
          <cell r="B936" t="str">
            <v>4080 Ind &gt; 200 - 1000 KW</v>
          </cell>
          <cell r="C936">
            <v>0</v>
          </cell>
        </row>
        <row r="937">
          <cell r="A937" t="str">
            <v>212-4100-10</v>
          </cell>
          <cell r="B937" t="str">
            <v>4080 Dist Usage - Ind &gt;50 &lt;1,000</v>
          </cell>
          <cell r="C937">
            <v>0</v>
          </cell>
        </row>
        <row r="938">
          <cell r="A938" t="str">
            <v>212-4200-10</v>
          </cell>
          <cell r="B938" t="str">
            <v>4080 Dist Usage Lrg User &gt;5,000 kw</v>
          </cell>
          <cell r="C938">
            <v>0</v>
          </cell>
        </row>
        <row r="939">
          <cell r="A939" t="str">
            <v>212-4300-10</v>
          </cell>
          <cell r="B939" t="str">
            <v>4080 Dist Usage Street Lights</v>
          </cell>
          <cell r="C939">
            <v>0</v>
          </cell>
        </row>
        <row r="940">
          <cell r="A940" t="str">
            <v>212-4310-10</v>
          </cell>
          <cell r="B940" t="str">
            <v>4080 Dist Usage Sent. Lights</v>
          </cell>
          <cell r="C940">
            <v>0</v>
          </cell>
        </row>
        <row r="941">
          <cell r="A941" t="str">
            <v>212-4400-10</v>
          </cell>
          <cell r="B941" t="str">
            <v>4080 DIST USAGE - Unmetered</v>
          </cell>
          <cell r="C941">
            <v>0</v>
          </cell>
        </row>
        <row r="942">
          <cell r="A942" t="str">
            <v>213-4000-10</v>
          </cell>
          <cell r="B942" t="str">
            <v>4055 COP-Retail Residential</v>
          </cell>
          <cell r="C942">
            <v>0</v>
          </cell>
        </row>
        <row r="943">
          <cell r="A943" t="str">
            <v>213-4010-10</v>
          </cell>
          <cell r="B943" t="str">
            <v>4055 COP-Retail Comm &lt;50</v>
          </cell>
          <cell r="C943">
            <v>0</v>
          </cell>
        </row>
        <row r="944">
          <cell r="A944" t="str">
            <v>213-4015-10</v>
          </cell>
          <cell r="B944" t="str">
            <v>4055 Ind &gt; 50 - 200 KW</v>
          </cell>
          <cell r="C944">
            <v>0</v>
          </cell>
        </row>
        <row r="945">
          <cell r="A945" t="str">
            <v>213-4020-10</v>
          </cell>
          <cell r="B945" t="str">
            <v>4055 Ind &gt; 200 - 1000 KW</v>
          </cell>
          <cell r="C945">
            <v>0</v>
          </cell>
        </row>
        <row r="946">
          <cell r="A946" t="str">
            <v>213-4100-10</v>
          </cell>
          <cell r="B946" t="str">
            <v>4055 COP-Retail Ind &gt;50 kw &lt;1,000 kw</v>
          </cell>
          <cell r="C946">
            <v>0</v>
          </cell>
        </row>
        <row r="947">
          <cell r="A947" t="str">
            <v>213-4200-10</v>
          </cell>
          <cell r="B947" t="str">
            <v>4055 COP-Retail Lrg User &gt;5,000 kw</v>
          </cell>
          <cell r="C947">
            <v>0</v>
          </cell>
        </row>
        <row r="948">
          <cell r="A948" t="str">
            <v>213-4300-10</v>
          </cell>
          <cell r="B948" t="str">
            <v>4055 COP-Retail Street Lights</v>
          </cell>
          <cell r="C948">
            <v>0</v>
          </cell>
        </row>
        <row r="949">
          <cell r="A949" t="str">
            <v>213-4310-10</v>
          </cell>
          <cell r="B949" t="str">
            <v>4055 COP-Retail Sent.Lights</v>
          </cell>
          <cell r="C949">
            <v>0</v>
          </cell>
        </row>
        <row r="950">
          <cell r="A950" t="str">
            <v>213-4400-10</v>
          </cell>
          <cell r="B950" t="str">
            <v>4055 COP-Retail Unmetered</v>
          </cell>
          <cell r="C950">
            <v>0</v>
          </cell>
        </row>
        <row r="951">
          <cell r="A951" t="str">
            <v>220-6000-10</v>
          </cell>
          <cell r="B951" t="str">
            <v>5605 Director's Fees</v>
          </cell>
          <cell r="C951">
            <v>0</v>
          </cell>
        </row>
        <row r="952">
          <cell r="A952" t="str">
            <v>220-6160-10</v>
          </cell>
          <cell r="B952" t="str">
            <v>5605 Labour - Other</v>
          </cell>
          <cell r="C952">
            <v>0</v>
          </cell>
        </row>
        <row r="953">
          <cell r="A953" t="str">
            <v>220-6180-10</v>
          </cell>
          <cell r="B953" t="str">
            <v>5605 Benefits - EHT</v>
          </cell>
          <cell r="C953">
            <v>0</v>
          </cell>
        </row>
        <row r="954">
          <cell r="A954" t="str">
            <v>220-6200-10</v>
          </cell>
          <cell r="B954" t="str">
            <v>5605 Benefits - CPP</v>
          </cell>
          <cell r="C954">
            <v>0</v>
          </cell>
        </row>
        <row r="955">
          <cell r="A955" t="str">
            <v>220-6225-10</v>
          </cell>
          <cell r="B955" t="str">
            <v>5605 BENEFITS - MEAL ALLOWANCE</v>
          </cell>
          <cell r="C955">
            <v>0</v>
          </cell>
        </row>
        <row r="956">
          <cell r="A956" t="str">
            <v>220-6230-10</v>
          </cell>
          <cell r="B956" t="str">
            <v>5605 Benefits - Other</v>
          </cell>
          <cell r="C956">
            <v>0</v>
          </cell>
        </row>
        <row r="957">
          <cell r="A957" t="str">
            <v>220-6310-10</v>
          </cell>
          <cell r="B957" t="str">
            <v>5605 Supplies - Office</v>
          </cell>
          <cell r="C957">
            <v>0</v>
          </cell>
        </row>
        <row r="958">
          <cell r="A958" t="str">
            <v>220-6320-10</v>
          </cell>
          <cell r="B958" t="str">
            <v>5605 Supplies - Computer</v>
          </cell>
          <cell r="C958">
            <v>0</v>
          </cell>
        </row>
        <row r="959">
          <cell r="A959" t="str">
            <v>220-6330-10</v>
          </cell>
          <cell r="B959" t="str">
            <v>5605 Supplies - Safety</v>
          </cell>
          <cell r="C959">
            <v>0</v>
          </cell>
        </row>
        <row r="960">
          <cell r="A960" t="str">
            <v>220-6340-10</v>
          </cell>
          <cell r="B960" t="str">
            <v>5605 Supplies - Stationary</v>
          </cell>
          <cell r="C960">
            <v>0</v>
          </cell>
        </row>
        <row r="961">
          <cell r="A961" t="str">
            <v>220-6400-10</v>
          </cell>
          <cell r="B961" t="str">
            <v>5640 Insurance - General</v>
          </cell>
          <cell r="C961">
            <v>0</v>
          </cell>
        </row>
        <row r="962">
          <cell r="A962" t="str">
            <v>220-6410-10</v>
          </cell>
          <cell r="B962" t="str">
            <v>5635 Insurance - Property</v>
          </cell>
          <cell r="C962">
            <v>0</v>
          </cell>
        </row>
        <row r="963">
          <cell r="A963" t="str">
            <v>220-6590-10</v>
          </cell>
          <cell r="B963" t="str">
            <v>5605 Travel - Accommodation</v>
          </cell>
          <cell r="C963">
            <v>0</v>
          </cell>
        </row>
        <row r="964">
          <cell r="A964" t="str">
            <v>220-6600-10</v>
          </cell>
          <cell r="B964" t="str">
            <v>5605 Travel - Car Allowance &amp; Mileage</v>
          </cell>
          <cell r="C964">
            <v>0</v>
          </cell>
        </row>
        <row r="965">
          <cell r="A965" t="str">
            <v>220-6610-10</v>
          </cell>
          <cell r="B965" t="str">
            <v>5605 Travel - Conference Fees</v>
          </cell>
          <cell r="C965">
            <v>0</v>
          </cell>
        </row>
        <row r="966">
          <cell r="A966" t="str">
            <v>220-6620-10</v>
          </cell>
          <cell r="B966" t="str">
            <v>5605 Travel - Meals (Subsistence)</v>
          </cell>
          <cell r="C966">
            <v>0</v>
          </cell>
        </row>
        <row r="967">
          <cell r="A967" t="str">
            <v>220-6630-10</v>
          </cell>
          <cell r="B967" t="str">
            <v>5605 Travel - Promotional Entertainment</v>
          </cell>
          <cell r="C967">
            <v>0</v>
          </cell>
        </row>
        <row r="968">
          <cell r="A968" t="str">
            <v>220-6640-10</v>
          </cell>
          <cell r="B968" t="str">
            <v>5605 Travel - Public Transit &amp; Taxi</v>
          </cell>
          <cell r="C968">
            <v>0</v>
          </cell>
        </row>
        <row r="969">
          <cell r="A969" t="str">
            <v>220-6650-10</v>
          </cell>
          <cell r="B969" t="str">
            <v>5605 Communications - Courier\Security Pickup</v>
          </cell>
          <cell r="C969">
            <v>0</v>
          </cell>
        </row>
        <row r="970">
          <cell r="A970" t="str">
            <v>220-6660-10</v>
          </cell>
          <cell r="B970" t="str">
            <v>5605  Communications - Other</v>
          </cell>
          <cell r="C970">
            <v>0</v>
          </cell>
        </row>
        <row r="971">
          <cell r="A971" t="str">
            <v>220-6690-10</v>
          </cell>
          <cell r="B971" t="str">
            <v>5605 Communications - Printing &amp; Copying</v>
          </cell>
          <cell r="C971">
            <v>0</v>
          </cell>
        </row>
        <row r="972">
          <cell r="A972" t="str">
            <v>220-6700-10</v>
          </cell>
          <cell r="B972" t="str">
            <v>5605 Communications -Telephone, Fax &amp; Pagers</v>
          </cell>
          <cell r="C972">
            <v>0</v>
          </cell>
        </row>
        <row r="973">
          <cell r="A973" t="str">
            <v>220-6720-10</v>
          </cell>
          <cell r="B973" t="str">
            <v>5660 Community Relations</v>
          </cell>
          <cell r="C973">
            <v>0</v>
          </cell>
        </row>
        <row r="974">
          <cell r="A974" t="str">
            <v>220-6730-10</v>
          </cell>
          <cell r="B974" t="str">
            <v>5665 Corporate Memberships, Licenses</v>
          </cell>
          <cell r="C974">
            <v>0</v>
          </cell>
        </row>
        <row r="975">
          <cell r="A975" t="str">
            <v>220-6740-10</v>
          </cell>
          <cell r="B975" t="str">
            <v>5630 Professional - Consulting</v>
          </cell>
          <cell r="C975">
            <v>0</v>
          </cell>
        </row>
        <row r="976">
          <cell r="A976" t="str">
            <v>220-6750-10</v>
          </cell>
          <cell r="B976" t="str">
            <v>5630 Professional - Audit</v>
          </cell>
          <cell r="C976">
            <v>0</v>
          </cell>
        </row>
        <row r="977">
          <cell r="A977" t="str">
            <v>220-6760-10</v>
          </cell>
          <cell r="B977" t="str">
            <v>5630 Professional - Legal</v>
          </cell>
          <cell r="C977">
            <v>0</v>
          </cell>
        </row>
        <row r="978">
          <cell r="A978" t="str">
            <v>230-4000-10</v>
          </cell>
          <cell r="B978" t="str">
            <v>4080 Smart Meter Rate Adder Residential</v>
          </cell>
          <cell r="C978">
            <v>-6233.42</v>
          </cell>
        </row>
        <row r="979">
          <cell r="A979" t="str">
            <v>230-4001-10</v>
          </cell>
          <cell r="B979" t="str">
            <v>4076 Billed SME Charge Residential</v>
          </cell>
          <cell r="C979">
            <v>-499534.47</v>
          </cell>
        </row>
        <row r="980">
          <cell r="A980" t="str">
            <v>230-4002-10</v>
          </cell>
          <cell r="B980" t="str">
            <v>4076 SME Unbilled: Residential</v>
          </cell>
          <cell r="C980">
            <v>-1090.0899999999999</v>
          </cell>
        </row>
        <row r="981">
          <cell r="A981" t="str">
            <v>230-4003-10</v>
          </cell>
          <cell r="B981" t="str">
            <v>4076 SME Unbilled: GS&lt;50</v>
          </cell>
          <cell r="C981">
            <v>39</v>
          </cell>
        </row>
        <row r="982">
          <cell r="A982" t="str">
            <v>230-4010-10</v>
          </cell>
          <cell r="B982" t="str">
            <v>4080 Smart Meter Rate Adder Commercial &lt; 50 kw</v>
          </cell>
          <cell r="C982">
            <v>-1762.67</v>
          </cell>
        </row>
        <row r="983">
          <cell r="A983" t="str">
            <v>230-4011-10</v>
          </cell>
          <cell r="B983" t="str">
            <v>4076 Billed SME Charge GS&lt;50</v>
          </cell>
          <cell r="C983">
            <v>-38787.69</v>
          </cell>
        </row>
        <row r="984">
          <cell r="A984" t="str">
            <v>230-4015-10</v>
          </cell>
          <cell r="B984" t="str">
            <v>4080 Smart Meter Rate Adder Ind &gt; 50 - 200 KW</v>
          </cell>
          <cell r="C984">
            <v>0</v>
          </cell>
        </row>
        <row r="985">
          <cell r="A985" t="str">
            <v>230-4020-10</v>
          </cell>
          <cell r="B985" t="str">
            <v>4080 Smart Meter Rate Adder Ind &gt; 200 - 1000 KW</v>
          </cell>
          <cell r="C985">
            <v>0</v>
          </cell>
        </row>
        <row r="986">
          <cell r="A986" t="str">
            <v>230-4100-10</v>
          </cell>
          <cell r="B986" t="str">
            <v>4080 Smart Meter Rate Adder Ind &gt;1000&lt;5000</v>
          </cell>
          <cell r="C986">
            <v>0</v>
          </cell>
        </row>
        <row r="987">
          <cell r="A987" t="str">
            <v>230-4200-10</v>
          </cell>
          <cell r="B987" t="str">
            <v>4080 Smart Meter Rate Adder Lrg User &gt; 5000</v>
          </cell>
          <cell r="C987">
            <v>0</v>
          </cell>
        </row>
        <row r="988">
          <cell r="A988" t="str">
            <v>230-4300-10</v>
          </cell>
          <cell r="B988" t="str">
            <v>4080 Smart Meter Rate Adder  Street Lights</v>
          </cell>
          <cell r="C988">
            <v>-1.79</v>
          </cell>
        </row>
        <row r="989">
          <cell r="A989" t="str">
            <v>230-4310-10</v>
          </cell>
          <cell r="B989" t="str">
            <v>4080 Smart Meter Rate Adder Sentinal Lights</v>
          </cell>
          <cell r="C989">
            <v>0</v>
          </cell>
        </row>
        <row r="990">
          <cell r="A990" t="str">
            <v>230-4400-10</v>
          </cell>
          <cell r="B990" t="str">
            <v>4080 Smart Meter Rate Adder Unmetered</v>
          </cell>
          <cell r="C990">
            <v>0</v>
          </cell>
        </row>
        <row r="991">
          <cell r="A991" t="str">
            <v>230-4401-10</v>
          </cell>
          <cell r="B991" t="str">
            <v>4080 Smart Meter Rate Adder to BS</v>
          </cell>
          <cell r="C991">
            <v>7997.88</v>
          </cell>
        </row>
        <row r="992">
          <cell r="A992" t="str">
            <v>230-4499-10</v>
          </cell>
          <cell r="B992" t="str">
            <v>4076 Billed SME Charge (TrueUp Revenue/Cost)</v>
          </cell>
          <cell r="C992">
            <v>66721.929999999993</v>
          </cell>
        </row>
        <row r="993">
          <cell r="A993" t="str">
            <v>230-5000-10</v>
          </cell>
          <cell r="B993" t="str">
            <v>4751 Charges - SME</v>
          </cell>
          <cell r="C993">
            <v>513701.93</v>
          </cell>
        </row>
        <row r="994">
          <cell r="A994" t="str">
            <v>230-5001-10</v>
          </cell>
          <cell r="B994" t="str">
            <v>4751Charges SME (TrueUp Revenue/Cost)</v>
          </cell>
          <cell r="C994">
            <v>-41050.620000000003</v>
          </cell>
        </row>
        <row r="995">
          <cell r="A995" t="str">
            <v>230-6010-10</v>
          </cell>
          <cell r="B995" t="str">
            <v>5615 Labour - Salaries</v>
          </cell>
          <cell r="C995">
            <v>0</v>
          </cell>
        </row>
        <row r="996">
          <cell r="A996" t="str">
            <v>230-6020-10</v>
          </cell>
          <cell r="B996" t="str">
            <v>5615 Labour - Hourly</v>
          </cell>
          <cell r="C996">
            <v>0</v>
          </cell>
        </row>
        <row r="997">
          <cell r="A997" t="str">
            <v>230-6060-10</v>
          </cell>
          <cell r="B997" t="str">
            <v>5615 Labour - Temporary</v>
          </cell>
          <cell r="C997">
            <v>0</v>
          </cell>
        </row>
        <row r="998">
          <cell r="A998" t="str">
            <v>230-6070-10</v>
          </cell>
          <cell r="B998" t="str">
            <v>5615 Labour - Vacation</v>
          </cell>
          <cell r="C998">
            <v>0</v>
          </cell>
        </row>
        <row r="999">
          <cell r="A999" t="str">
            <v>230-6120-10</v>
          </cell>
          <cell r="B999" t="str">
            <v>5615 Labour - Sick Leave</v>
          </cell>
          <cell r="C999">
            <v>0</v>
          </cell>
        </row>
        <row r="1000">
          <cell r="A1000" t="str">
            <v>230-6160-10</v>
          </cell>
          <cell r="B1000" t="str">
            <v>5615 Labour - Other</v>
          </cell>
          <cell r="C1000">
            <v>0</v>
          </cell>
        </row>
        <row r="1001">
          <cell r="A1001" t="str">
            <v>230-6225-10</v>
          </cell>
          <cell r="B1001" t="str">
            <v>5615 BENEFITS - MEAL ALLOWANCE</v>
          </cell>
          <cell r="C1001">
            <v>0</v>
          </cell>
        </row>
        <row r="1002">
          <cell r="A1002" t="str">
            <v>230-6230-10</v>
          </cell>
          <cell r="B1002" t="str">
            <v>5615 Benefits - Other</v>
          </cell>
          <cell r="C1002">
            <v>0</v>
          </cell>
        </row>
        <row r="1003">
          <cell r="A1003" t="str">
            <v>230-6240-10</v>
          </cell>
          <cell r="B1003" t="str">
            <v>5665 Materials - Inventoried</v>
          </cell>
          <cell r="C1003">
            <v>0</v>
          </cell>
        </row>
        <row r="1004">
          <cell r="A1004" t="str">
            <v>230-6250-10</v>
          </cell>
          <cell r="B1004" t="str">
            <v>5665 Materials - Consumables</v>
          </cell>
          <cell r="C1004">
            <v>0</v>
          </cell>
        </row>
        <row r="1005">
          <cell r="A1005" t="str">
            <v>230-6310-10</v>
          </cell>
          <cell r="B1005" t="str">
            <v>5620 Supplies - Office</v>
          </cell>
          <cell r="C1005">
            <v>0</v>
          </cell>
        </row>
        <row r="1006">
          <cell r="A1006" t="str">
            <v>230-6320-10</v>
          </cell>
          <cell r="B1006" t="str">
            <v>5620 Supplies - Computer</v>
          </cell>
          <cell r="C1006">
            <v>0</v>
          </cell>
        </row>
        <row r="1007">
          <cell r="A1007" t="str">
            <v>230-6330-10</v>
          </cell>
          <cell r="B1007" t="str">
            <v>5620 Supplies - Safety</v>
          </cell>
          <cell r="C1007">
            <v>0</v>
          </cell>
        </row>
        <row r="1008">
          <cell r="A1008" t="str">
            <v>230-6340-10</v>
          </cell>
          <cell r="B1008" t="str">
            <v>5620 Supplies - Stationary</v>
          </cell>
          <cell r="C1008">
            <v>0</v>
          </cell>
        </row>
        <row r="1009">
          <cell r="A1009" t="str">
            <v>230-6400-10</v>
          </cell>
          <cell r="B1009" t="str">
            <v>5620 INSURANCE - GENERAL</v>
          </cell>
          <cell r="C1009">
            <v>0</v>
          </cell>
        </row>
        <row r="1010">
          <cell r="A1010" t="str">
            <v>230-6420-10</v>
          </cell>
          <cell r="B1010" t="str">
            <v>5620 Rent - Tools</v>
          </cell>
          <cell r="C1010">
            <v>0</v>
          </cell>
        </row>
        <row r="1011">
          <cell r="A1011" t="str">
            <v>230-6430-10</v>
          </cell>
          <cell r="B1011" t="str">
            <v>5620 Rent - Property</v>
          </cell>
          <cell r="C1011">
            <v>0</v>
          </cell>
        </row>
        <row r="1012">
          <cell r="A1012" t="str">
            <v>230-6440-10</v>
          </cell>
          <cell r="B1012" t="str">
            <v>5620 Rent - Vehicles &amp; Mobile Equipment</v>
          </cell>
          <cell r="C1012">
            <v>0</v>
          </cell>
        </row>
        <row r="1013">
          <cell r="A1013" t="str">
            <v>230-6460-10</v>
          </cell>
          <cell r="B1013" t="str">
            <v>5620 R &amp; M - OPUC Equipment/Facility</v>
          </cell>
          <cell r="C1013">
            <v>0</v>
          </cell>
        </row>
        <row r="1014">
          <cell r="A1014" t="str">
            <v>230-6470-10</v>
          </cell>
          <cell r="B1014" t="str">
            <v>5620 R &amp; M - Cleaning And Janitorial</v>
          </cell>
          <cell r="C1014">
            <v>0</v>
          </cell>
        </row>
        <row r="1015">
          <cell r="A1015" t="str">
            <v>230-6480-10</v>
          </cell>
          <cell r="B1015" t="str">
            <v>5620 R &amp; M - Garbage Removal</v>
          </cell>
          <cell r="C1015">
            <v>0</v>
          </cell>
        </row>
        <row r="1016">
          <cell r="A1016" t="str">
            <v>230-6490-10</v>
          </cell>
          <cell r="B1016" t="str">
            <v>5620 R &amp; M - Uniforms And Maintenance</v>
          </cell>
          <cell r="C1016">
            <v>0</v>
          </cell>
        </row>
        <row r="1017">
          <cell r="A1017" t="str">
            <v>230-6500-10</v>
          </cell>
          <cell r="B1017" t="str">
            <v>5615 Employee - Memberships</v>
          </cell>
          <cell r="C1017">
            <v>0</v>
          </cell>
        </row>
        <row r="1018">
          <cell r="A1018" t="str">
            <v>230-6540-10</v>
          </cell>
          <cell r="B1018" t="str">
            <v>5615 Employee Training - Course Fees</v>
          </cell>
          <cell r="C1018">
            <v>0</v>
          </cell>
        </row>
        <row r="1019">
          <cell r="A1019" t="str">
            <v>230-6550-10</v>
          </cell>
          <cell r="B1019" t="str">
            <v>5615 EmployeeTraining - Travel</v>
          </cell>
          <cell r="C1019">
            <v>0</v>
          </cell>
        </row>
        <row r="1020">
          <cell r="A1020" t="str">
            <v>230-6560-10</v>
          </cell>
          <cell r="B1020" t="str">
            <v>5615 Employee Training - Accomodation &amp; Meals</v>
          </cell>
          <cell r="C1020">
            <v>0</v>
          </cell>
        </row>
        <row r="1021">
          <cell r="A1021" t="str">
            <v>230-6570-10</v>
          </cell>
          <cell r="B1021" t="str">
            <v>5615 Employee Training - Materials</v>
          </cell>
          <cell r="C1021">
            <v>0</v>
          </cell>
        </row>
        <row r="1022">
          <cell r="A1022" t="str">
            <v>230-6580-10</v>
          </cell>
          <cell r="B1022" t="str">
            <v>5615 Employee Training - Instructors</v>
          </cell>
          <cell r="C1022">
            <v>0</v>
          </cell>
        </row>
        <row r="1023">
          <cell r="A1023" t="str">
            <v>230-6590-10</v>
          </cell>
          <cell r="B1023" t="str">
            <v>5615 Travel - Accommodation</v>
          </cell>
          <cell r="C1023">
            <v>0</v>
          </cell>
        </row>
        <row r="1024">
          <cell r="A1024" t="str">
            <v>230-6600-10</v>
          </cell>
          <cell r="B1024" t="str">
            <v>5615 Travel - Car Allowance &amp; Mileage</v>
          </cell>
          <cell r="C1024">
            <v>0</v>
          </cell>
        </row>
        <row r="1025">
          <cell r="A1025" t="str">
            <v>230-6610-10</v>
          </cell>
          <cell r="B1025" t="str">
            <v>5615 Travel - Conference Fees</v>
          </cell>
          <cell r="C1025">
            <v>0</v>
          </cell>
        </row>
        <row r="1026">
          <cell r="A1026" t="str">
            <v>230-6620-10</v>
          </cell>
          <cell r="B1026" t="str">
            <v>5605 Travel - Meals (Subsistence)</v>
          </cell>
          <cell r="C1026">
            <v>0</v>
          </cell>
        </row>
        <row r="1027">
          <cell r="A1027" t="str">
            <v>230-6630-10</v>
          </cell>
          <cell r="B1027" t="str">
            <v>5615 Travel - Promotional Entertainment</v>
          </cell>
          <cell r="C1027">
            <v>0</v>
          </cell>
        </row>
        <row r="1028">
          <cell r="A1028" t="str">
            <v>230-6640-10</v>
          </cell>
          <cell r="B1028" t="str">
            <v>5620 Travel - Public Transit &amp; Taxi</v>
          </cell>
          <cell r="C1028">
            <v>0</v>
          </cell>
        </row>
        <row r="1029">
          <cell r="A1029" t="str">
            <v>230-6650-10</v>
          </cell>
          <cell r="B1029" t="str">
            <v>5620 Communications - Courier \ Security Pickup</v>
          </cell>
          <cell r="C1029">
            <v>0</v>
          </cell>
        </row>
        <row r="1030">
          <cell r="A1030" t="str">
            <v>230-6660-10</v>
          </cell>
          <cell r="B1030" t="str">
            <v>5620 Communications - Other</v>
          </cell>
          <cell r="C1030">
            <v>0</v>
          </cell>
        </row>
        <row r="1031">
          <cell r="A1031" t="str">
            <v>230-6670-10</v>
          </cell>
          <cell r="B1031" t="str">
            <v>5620 Communications - Postage</v>
          </cell>
          <cell r="C1031">
            <v>0</v>
          </cell>
        </row>
        <row r="1032">
          <cell r="A1032" t="str">
            <v>230-6690-10</v>
          </cell>
          <cell r="B1032" t="str">
            <v>5620 Communications - Printing &amp; Copying</v>
          </cell>
          <cell r="C1032">
            <v>0</v>
          </cell>
        </row>
        <row r="1033">
          <cell r="A1033" t="str">
            <v>230-6700-10</v>
          </cell>
          <cell r="B1033" t="str">
            <v>5620 Communications - Telephone, Fax &amp; Pagers</v>
          </cell>
          <cell r="C1033">
            <v>0</v>
          </cell>
        </row>
        <row r="1034">
          <cell r="A1034" t="str">
            <v>230-6710-10</v>
          </cell>
          <cell r="B1034" t="str">
            <v>5660 Advertising</v>
          </cell>
          <cell r="C1034">
            <v>0</v>
          </cell>
        </row>
        <row r="1035">
          <cell r="A1035" t="str">
            <v>230-6720-10</v>
          </cell>
          <cell r="B1035" t="str">
            <v>5665 Community Relations</v>
          </cell>
          <cell r="C1035">
            <v>0</v>
          </cell>
        </row>
        <row r="1036">
          <cell r="A1036" t="str">
            <v>230-6730-10</v>
          </cell>
          <cell r="B1036" t="str">
            <v>5665 Corporate Memberships, Licenses</v>
          </cell>
          <cell r="C1036">
            <v>0</v>
          </cell>
        </row>
        <row r="1037">
          <cell r="A1037" t="str">
            <v>230-6740-10</v>
          </cell>
          <cell r="B1037" t="str">
            <v>5630 Professional - Consulting</v>
          </cell>
          <cell r="C1037">
            <v>0</v>
          </cell>
        </row>
        <row r="1038">
          <cell r="A1038" t="str">
            <v>230-6760-10</v>
          </cell>
          <cell r="B1038" t="str">
            <v>5630 Professional - Legal</v>
          </cell>
          <cell r="C1038">
            <v>0</v>
          </cell>
        </row>
        <row r="1039">
          <cell r="A1039" t="str">
            <v>230-6770-10</v>
          </cell>
          <cell r="B1039" t="str">
            <v>5665 Finance Charges - Bank Charges</v>
          </cell>
          <cell r="C1039">
            <v>0</v>
          </cell>
        </row>
        <row r="1040">
          <cell r="A1040" t="str">
            <v>230-6780-10</v>
          </cell>
          <cell r="B1040" t="str">
            <v>5665 Finance Charges - Cheques Certification</v>
          </cell>
          <cell r="C1040">
            <v>0</v>
          </cell>
        </row>
        <row r="1041">
          <cell r="A1041" t="str">
            <v>230-6790-10</v>
          </cell>
          <cell r="B1041" t="str">
            <v>5320 Finance Charges - Collection</v>
          </cell>
          <cell r="C1041">
            <v>0</v>
          </cell>
        </row>
        <row r="1042">
          <cell r="A1042" t="str">
            <v>230-6800-10</v>
          </cell>
          <cell r="B1042" t="str">
            <v>6035 Finance Charges - Interest</v>
          </cell>
          <cell r="C1042">
            <v>0</v>
          </cell>
        </row>
        <row r="1043">
          <cell r="A1043" t="str">
            <v>231-4000-10</v>
          </cell>
          <cell r="B1043" t="str">
            <v>4080 Pils Fixed Residential</v>
          </cell>
          <cell r="C1043">
            <v>0</v>
          </cell>
        </row>
        <row r="1044">
          <cell r="A1044" t="str">
            <v>231-4010-10</v>
          </cell>
          <cell r="B1044" t="str">
            <v>4080 Pils Fixed Commercial &lt; 50 kw</v>
          </cell>
          <cell r="C1044">
            <v>0</v>
          </cell>
        </row>
        <row r="1045">
          <cell r="A1045" t="str">
            <v>231-4015-10</v>
          </cell>
          <cell r="B1045" t="str">
            <v>4080 Pils Fixed Ind &gt; 50 - 200 KW</v>
          </cell>
          <cell r="C1045">
            <v>0</v>
          </cell>
        </row>
        <row r="1046">
          <cell r="A1046" t="str">
            <v>231-4020-10</v>
          </cell>
          <cell r="B1046" t="str">
            <v>4080 Pils Fixed Ind &gt; 200 - 1000 KW</v>
          </cell>
          <cell r="C1046">
            <v>0</v>
          </cell>
        </row>
        <row r="1047">
          <cell r="A1047" t="str">
            <v>231-4100-10</v>
          </cell>
          <cell r="B1047" t="str">
            <v>4080 Pils Fixed Ind &gt;1000&lt;5000</v>
          </cell>
          <cell r="C1047">
            <v>0</v>
          </cell>
        </row>
        <row r="1048">
          <cell r="A1048" t="str">
            <v>231-4200-10</v>
          </cell>
          <cell r="B1048" t="str">
            <v>4080 Pils Fixed Lrg User &gt; 5000</v>
          </cell>
          <cell r="C1048">
            <v>0</v>
          </cell>
        </row>
        <row r="1049">
          <cell r="A1049" t="str">
            <v>231-4300-10</v>
          </cell>
          <cell r="B1049" t="str">
            <v>4080 Pils Fixed  Street Lights</v>
          </cell>
          <cell r="C1049">
            <v>0</v>
          </cell>
        </row>
        <row r="1050">
          <cell r="A1050" t="str">
            <v>231-4310-10</v>
          </cell>
          <cell r="B1050" t="str">
            <v>4080 Pils Fixed Sentinal Lights</v>
          </cell>
          <cell r="C1050">
            <v>0</v>
          </cell>
        </row>
        <row r="1051">
          <cell r="A1051" t="str">
            <v>231-4400-10</v>
          </cell>
          <cell r="B1051" t="str">
            <v>4080 Pils Fixed Unmetered</v>
          </cell>
          <cell r="C1051">
            <v>0</v>
          </cell>
        </row>
        <row r="1052">
          <cell r="A1052" t="str">
            <v>232-4000-10</v>
          </cell>
          <cell r="B1052" t="str">
            <v>4080 Pils Var Residential</v>
          </cell>
          <cell r="C1052">
            <v>0</v>
          </cell>
        </row>
        <row r="1053">
          <cell r="A1053" t="str">
            <v>232-4010-10</v>
          </cell>
          <cell r="B1053" t="str">
            <v>4080 Pils Var Commercial &lt;50kw</v>
          </cell>
          <cell r="C1053">
            <v>0</v>
          </cell>
        </row>
        <row r="1054">
          <cell r="A1054" t="str">
            <v>232-4015-10</v>
          </cell>
          <cell r="B1054" t="str">
            <v>4080 Pils Var Ind &gt;50 -200KW</v>
          </cell>
          <cell r="C1054">
            <v>0</v>
          </cell>
        </row>
        <row r="1055">
          <cell r="A1055" t="str">
            <v>232-4020-10</v>
          </cell>
          <cell r="B1055" t="str">
            <v>4080 Pils Var Ind &gt;200-1000 KW</v>
          </cell>
          <cell r="C1055">
            <v>0</v>
          </cell>
        </row>
        <row r="1056">
          <cell r="A1056" t="str">
            <v>232-4100-10</v>
          </cell>
          <cell r="B1056" t="str">
            <v>4080 Pils Var Ind &gt;1000 &lt;5000</v>
          </cell>
          <cell r="C1056">
            <v>0</v>
          </cell>
        </row>
        <row r="1057">
          <cell r="A1057" t="str">
            <v>232-4200-10</v>
          </cell>
          <cell r="B1057" t="str">
            <v>4080 Pils Var Lrg User &gt;5000</v>
          </cell>
          <cell r="C1057">
            <v>0</v>
          </cell>
        </row>
        <row r="1058">
          <cell r="A1058" t="str">
            <v>232-4300-10</v>
          </cell>
          <cell r="B1058" t="str">
            <v>4080 Pils Var Street Lights</v>
          </cell>
          <cell r="C1058">
            <v>0</v>
          </cell>
        </row>
        <row r="1059">
          <cell r="A1059" t="str">
            <v>232-4310-10</v>
          </cell>
          <cell r="B1059" t="str">
            <v>4080 Pils Var Sentinal Lights</v>
          </cell>
          <cell r="C1059">
            <v>0</v>
          </cell>
        </row>
        <row r="1060">
          <cell r="A1060" t="str">
            <v>232-4400-10</v>
          </cell>
          <cell r="B1060" t="str">
            <v>4080 Pils Var Unmetered</v>
          </cell>
          <cell r="C1060">
            <v>0</v>
          </cell>
        </row>
        <row r="1061">
          <cell r="A1061" t="str">
            <v>233-4000-10</v>
          </cell>
          <cell r="B1061" t="str">
            <v>4080 Fixed Residential Adj</v>
          </cell>
          <cell r="C1061">
            <v>0</v>
          </cell>
        </row>
        <row r="1062">
          <cell r="A1062" t="str">
            <v>233-4010-10</v>
          </cell>
          <cell r="B1062" t="str">
            <v>4080 Fixed Commercial &lt;50kw Adj</v>
          </cell>
          <cell r="C1062">
            <v>0</v>
          </cell>
        </row>
        <row r="1063">
          <cell r="A1063" t="str">
            <v>233-4015-10</v>
          </cell>
          <cell r="B1063" t="str">
            <v>4080 Fixed Industrial &gt; 50kw Adj</v>
          </cell>
          <cell r="C1063">
            <v>0</v>
          </cell>
        </row>
        <row r="1064">
          <cell r="A1064" t="str">
            <v>233-4020-10</v>
          </cell>
          <cell r="B1064" t="str">
            <v>4080 Fixed Industrial &lt;200-1000 kw Adj</v>
          </cell>
          <cell r="C1064">
            <v>0</v>
          </cell>
        </row>
        <row r="1065">
          <cell r="A1065" t="str">
            <v>233-4100-10</v>
          </cell>
          <cell r="B1065" t="str">
            <v>4080 Fixed Industrial &gt;50&lt;1000kw Adj</v>
          </cell>
          <cell r="C1065">
            <v>0</v>
          </cell>
        </row>
        <row r="1066">
          <cell r="A1066" t="str">
            <v>233-4200-10</v>
          </cell>
          <cell r="B1066" t="str">
            <v>4080 Fixed Large User Revenue Adj</v>
          </cell>
          <cell r="C1066">
            <v>0</v>
          </cell>
        </row>
        <row r="1067">
          <cell r="A1067" t="str">
            <v>233-4300-10</v>
          </cell>
          <cell r="B1067" t="str">
            <v>4080 Fixed Street Lighting Adj</v>
          </cell>
          <cell r="C1067">
            <v>0</v>
          </cell>
        </row>
        <row r="1068">
          <cell r="A1068" t="str">
            <v>233-4400-10</v>
          </cell>
          <cell r="B1068" t="str">
            <v>4080 Fixed Unmetered Adj</v>
          </cell>
          <cell r="C1068">
            <v>-3017</v>
          </cell>
        </row>
        <row r="1069">
          <cell r="A1069" t="str">
            <v>234-4000-10</v>
          </cell>
          <cell r="B1069" t="str">
            <v>4080 Volumetric Residential Adj</v>
          </cell>
          <cell r="C1069">
            <v>-321896</v>
          </cell>
        </row>
        <row r="1070">
          <cell r="A1070" t="str">
            <v>234-4010-10</v>
          </cell>
          <cell r="B1070" t="str">
            <v>4080 Volumetric Commercial&lt;50kw Adj</v>
          </cell>
          <cell r="C1070">
            <v>-48325</v>
          </cell>
        </row>
        <row r="1071">
          <cell r="A1071" t="str">
            <v>234-4015-10</v>
          </cell>
          <cell r="B1071" t="str">
            <v>4080 Volumetric Industrial &gt;50kw Adj</v>
          </cell>
          <cell r="C1071">
            <v>-135212.01</v>
          </cell>
        </row>
        <row r="1072">
          <cell r="A1072" t="str">
            <v>234-4020-10</v>
          </cell>
          <cell r="B1072" t="str">
            <v>4080 Volumetric Industrial &gt;50kw Adj</v>
          </cell>
          <cell r="C1072">
            <v>37256.99</v>
          </cell>
        </row>
        <row r="1073">
          <cell r="A1073" t="str">
            <v>234-4100-10</v>
          </cell>
          <cell r="B1073" t="str">
            <v>4080 Volumetric Industrial &gt;1000&lt;5000kw Adj</v>
          </cell>
          <cell r="C1073">
            <v>32266.99</v>
          </cell>
        </row>
        <row r="1074">
          <cell r="A1074" t="str">
            <v>234-4200-10</v>
          </cell>
          <cell r="B1074" t="str">
            <v>4080 Volumetric Large User Adj</v>
          </cell>
          <cell r="C1074">
            <v>10162.99</v>
          </cell>
        </row>
        <row r="1075">
          <cell r="A1075" t="str">
            <v>234-4300-10</v>
          </cell>
          <cell r="B1075" t="str">
            <v>4080 Volumetric Street Lighting Adj</v>
          </cell>
          <cell r="C1075">
            <v>-24011.01</v>
          </cell>
        </row>
        <row r="1076">
          <cell r="A1076" t="str">
            <v>235-4000-10</v>
          </cell>
          <cell r="B1076" t="str">
            <v>4006 Commodity Sales Residential</v>
          </cell>
          <cell r="C1076">
            <v>-7873217.8200000003</v>
          </cell>
        </row>
        <row r="1077">
          <cell r="A1077" t="str">
            <v>235-4001-10</v>
          </cell>
          <cell r="B1077" t="str">
            <v>4006 Commodity Sales (Diff RPP Price vs HOEP)</v>
          </cell>
          <cell r="C1077">
            <v>-43719361.560000002</v>
          </cell>
        </row>
        <row r="1078">
          <cell r="A1078" t="str">
            <v>235-4002-10</v>
          </cell>
          <cell r="B1078" t="str">
            <v>4006 Commodity Sales : Unbilled Power</v>
          </cell>
          <cell r="C1078">
            <v>-2172543.5699999998</v>
          </cell>
        </row>
        <row r="1079">
          <cell r="A1079" t="str">
            <v>235-4010-10</v>
          </cell>
          <cell r="B1079" t="str">
            <v>4010 Commodity Sales Commercial &lt;50kw</v>
          </cell>
          <cell r="C1079">
            <v>-1767153.81</v>
          </cell>
        </row>
        <row r="1080">
          <cell r="A1080" t="str">
            <v>235-4011-10</v>
          </cell>
          <cell r="B1080" t="str">
            <v>4006 Commodity Sales (Diff RPP Price vs HOEP)</v>
          </cell>
          <cell r="C1080">
            <v>-10692145.01</v>
          </cell>
        </row>
        <row r="1081">
          <cell r="A1081" t="str">
            <v>235-4015-10</v>
          </cell>
          <cell r="B1081" t="str">
            <v>4015 Commodity Sales Industrial &gt; 50 - 200 KW</v>
          </cell>
          <cell r="C1081">
            <v>-2036075.68</v>
          </cell>
        </row>
        <row r="1082">
          <cell r="A1082" t="str">
            <v>235-4016-10</v>
          </cell>
          <cell r="B1082" t="str">
            <v>4015 Commodity Sales Industrial :Unbilled Power</v>
          </cell>
          <cell r="C1082">
            <v>-331057.65999999997</v>
          </cell>
        </row>
        <row r="1083">
          <cell r="A1083" t="str">
            <v>235-4017-10</v>
          </cell>
          <cell r="B1083" t="str">
            <v>4015 Commodity Sales : Global Adjustment</v>
          </cell>
          <cell r="C1083">
            <v>0</v>
          </cell>
        </row>
        <row r="1084">
          <cell r="A1084" t="str">
            <v>235-4018-10</v>
          </cell>
          <cell r="B1084" t="str">
            <v>4015 Commodity Sales:Global Adjustment Variance</v>
          </cell>
          <cell r="C1084">
            <v>3356087.37</v>
          </cell>
        </row>
        <row r="1085">
          <cell r="A1085" t="str">
            <v>235-4019-10</v>
          </cell>
          <cell r="B1085" t="str">
            <v>4015 Commodity Sales : Global Adj Unbilled</v>
          </cell>
          <cell r="C1085">
            <v>7238.84</v>
          </cell>
        </row>
        <row r="1086">
          <cell r="A1086" t="str">
            <v>235-4020-10</v>
          </cell>
          <cell r="B1086" t="str">
            <v>4015 Commodity Sales Industrial &gt; 200 - 1000 KW</v>
          </cell>
          <cell r="C1086">
            <v>-2500368.14</v>
          </cell>
        </row>
        <row r="1087">
          <cell r="A1087" t="str">
            <v>235-4021-10</v>
          </cell>
          <cell r="B1087" t="str">
            <v>4015 Commodity Sales Industrial (Diff RPP vs HOEP)</v>
          </cell>
          <cell r="C1087">
            <v>-9161564.2799999993</v>
          </cell>
        </row>
        <row r="1088">
          <cell r="A1088" t="str">
            <v>235-4100-10</v>
          </cell>
          <cell r="B1088" t="str">
            <v>4015 Commodity Sales Industrial &gt;1000&lt;5000kw</v>
          </cell>
          <cell r="C1088">
            <v>-1380395.68</v>
          </cell>
        </row>
        <row r="1089">
          <cell r="A1089" t="str">
            <v>235-4102-10</v>
          </cell>
          <cell r="B1089" t="str">
            <v>4010 I2 - sales GS&gt;50kw</v>
          </cell>
          <cell r="C1089">
            <v>0</v>
          </cell>
        </row>
        <row r="1090">
          <cell r="A1090" t="str">
            <v>235-4110-10</v>
          </cell>
          <cell r="B1090" t="str">
            <v>4010 Other To Public Authorities</v>
          </cell>
          <cell r="C1090">
            <v>0</v>
          </cell>
        </row>
        <row r="1091">
          <cell r="A1091" t="str">
            <v>235-4195-10</v>
          </cell>
          <cell r="B1091" t="str">
            <v>4080 CDM Revenue</v>
          </cell>
          <cell r="C1091">
            <v>0</v>
          </cell>
        </row>
        <row r="1092">
          <cell r="A1092" t="str">
            <v>235-4200-10</v>
          </cell>
          <cell r="B1092" t="str">
            <v>4020 Commodity Sales Large User</v>
          </cell>
          <cell r="C1092">
            <v>0</v>
          </cell>
        </row>
        <row r="1093">
          <cell r="A1093" t="str">
            <v>235-4201-10</v>
          </cell>
          <cell r="B1093" t="str">
            <v>4020 Commodity Sales Large User (Diff RPP v HOEP)</v>
          </cell>
          <cell r="C1093">
            <v>0</v>
          </cell>
        </row>
        <row r="1094">
          <cell r="A1094" t="str">
            <v>235-4202-10</v>
          </cell>
          <cell r="B1094" t="str">
            <v>4235 I3 Connection Charge Sales</v>
          </cell>
          <cell r="C1094">
            <v>0</v>
          </cell>
        </row>
        <row r="1095">
          <cell r="A1095" t="str">
            <v>235-4300-10</v>
          </cell>
          <cell r="B1095" t="str">
            <v>4025 Commodity Sales-Street Lighting</v>
          </cell>
          <cell r="C1095">
            <v>-105253.13</v>
          </cell>
        </row>
        <row r="1096">
          <cell r="A1096" t="str">
            <v>235-4301-10</v>
          </cell>
          <cell r="B1096" t="str">
            <v>4025 Commodity Sales-StreetLight (Diff RPP v HOEP)</v>
          </cell>
          <cell r="C1096">
            <v>-8420.66</v>
          </cell>
        </row>
        <row r="1097">
          <cell r="A1097" t="str">
            <v>235-4302-10</v>
          </cell>
          <cell r="B1097" t="str">
            <v>4025 Street Lights - Trans Connection services</v>
          </cell>
          <cell r="C1097">
            <v>0</v>
          </cell>
        </row>
        <row r="1098">
          <cell r="A1098" t="str">
            <v>235-4310-10</v>
          </cell>
          <cell r="B1098" t="str">
            <v>4025 SSS Sentinel Lighting</v>
          </cell>
          <cell r="C1098">
            <v>0</v>
          </cell>
        </row>
        <row r="1099">
          <cell r="A1099" t="str">
            <v>235-4320-10</v>
          </cell>
          <cell r="B1099" t="str">
            <v>4235 Water Heaters</v>
          </cell>
          <cell r="C1099">
            <v>-449.92</v>
          </cell>
        </row>
        <row r="1100">
          <cell r="A1100" t="str">
            <v>235-4350-10</v>
          </cell>
          <cell r="B1100" t="str">
            <v>4375 Fibre Optic  - Revenue</v>
          </cell>
          <cell r="C1100">
            <v>0</v>
          </cell>
        </row>
        <row r="1101">
          <cell r="A1101" t="str">
            <v>235-4400-10</v>
          </cell>
          <cell r="B1101" t="str">
            <v>4006 Commodity Sales Unmetered</v>
          </cell>
          <cell r="C1101">
            <v>-42006.25</v>
          </cell>
        </row>
        <row r="1102">
          <cell r="A1102" t="str">
            <v>235-4401-10</v>
          </cell>
          <cell r="B1102" t="str">
            <v>4006 Commodity Sales Unmetered (Diff RPP vs HOEP)</v>
          </cell>
          <cell r="C1102">
            <v>-223931.77</v>
          </cell>
        </row>
        <row r="1103">
          <cell r="A1103" t="str">
            <v>235-4410-10</v>
          </cell>
          <cell r="B1103" t="str">
            <v>4010 For Resale</v>
          </cell>
          <cell r="C1103">
            <v>0</v>
          </cell>
        </row>
        <row r="1104">
          <cell r="A1104" t="str">
            <v>235-4420-10</v>
          </cell>
          <cell r="B1104" t="str">
            <v>4205 Interdepartmental</v>
          </cell>
          <cell r="C1104">
            <v>0</v>
          </cell>
        </row>
        <row r="1105">
          <cell r="A1105" t="str">
            <v>235-4450-10</v>
          </cell>
          <cell r="B1105" t="str">
            <v>4080 Distribution Services Revenue</v>
          </cell>
          <cell r="C1105">
            <v>0</v>
          </cell>
        </row>
        <row r="1106">
          <cell r="A1106" t="str">
            <v>235-4460-10</v>
          </cell>
          <cell r="B1106" t="str">
            <v>4205 Interdepartmental Rents</v>
          </cell>
          <cell r="C1106">
            <v>0</v>
          </cell>
        </row>
        <row r="1107">
          <cell r="A1107" t="str">
            <v>235-4465-10</v>
          </cell>
          <cell r="B1107" t="str">
            <v>4210 Rent From Electric Property</v>
          </cell>
          <cell r="C1107">
            <v>0</v>
          </cell>
        </row>
        <row r="1108">
          <cell r="A1108" t="str">
            <v>235-4500-10</v>
          </cell>
          <cell r="B1108" t="str">
            <v>4390 Serv. Misc.  Revenues</v>
          </cell>
          <cell r="C1108">
            <v>-57094.6</v>
          </cell>
        </row>
        <row r="1109">
          <cell r="A1109" t="str">
            <v>235-4501-10</v>
          </cell>
          <cell r="B1109" t="str">
            <v>4235 Enhancement Revenue</v>
          </cell>
          <cell r="C1109">
            <v>-73820.679999999993</v>
          </cell>
        </row>
        <row r="1110">
          <cell r="A1110" t="str">
            <v>235-4502-10</v>
          </cell>
          <cell r="B1110" t="str">
            <v>4375 Misc. Revenue</v>
          </cell>
          <cell r="C1110">
            <v>-97201.53</v>
          </cell>
        </row>
        <row r="1111">
          <cell r="A1111" t="str">
            <v>235-4503-10</v>
          </cell>
          <cell r="B1111" t="str">
            <v>4080 Deferred PILS Revenue Recognised</v>
          </cell>
          <cell r="C1111">
            <v>0</v>
          </cell>
        </row>
        <row r="1112">
          <cell r="A1112" t="str">
            <v>235-4504-10</v>
          </cell>
          <cell r="B1112" t="str">
            <v>4210 Pole &amp; Duct Rental Revenue</v>
          </cell>
          <cell r="C1112">
            <v>-184007.15</v>
          </cell>
        </row>
        <row r="1113">
          <cell r="A1113" t="str">
            <v>235-4505-10</v>
          </cell>
          <cell r="B1113" t="str">
            <v>4235 Cash Discounts</v>
          </cell>
          <cell r="C1113">
            <v>0</v>
          </cell>
        </row>
        <row r="1114">
          <cell r="A1114" t="str">
            <v>235-4510-10</v>
          </cell>
          <cell r="B1114" t="str">
            <v>4225 Late Payment Charges</v>
          </cell>
          <cell r="C1114">
            <v>0</v>
          </cell>
        </row>
        <row r="1115">
          <cell r="A1115" t="str">
            <v>235-4515-10</v>
          </cell>
          <cell r="B1115" t="str">
            <v>4235 Waive Deposit Charge</v>
          </cell>
          <cell r="C1115">
            <v>0</v>
          </cell>
        </row>
        <row r="1116">
          <cell r="A1116" t="str">
            <v>235-4520-10</v>
          </cell>
          <cell r="B1116" t="str">
            <v>4235 Sentinel Light Rental</v>
          </cell>
          <cell r="C1116">
            <v>0</v>
          </cell>
        </row>
        <row r="1117">
          <cell r="A1117" t="str">
            <v>235-4530-10</v>
          </cell>
          <cell r="B1117" t="str">
            <v>4405 Interest Earned</v>
          </cell>
          <cell r="C1117">
            <v>-68979.92</v>
          </cell>
        </row>
        <row r="1118">
          <cell r="A1118" t="str">
            <v>235-4531-10</v>
          </cell>
          <cell r="B1118" t="str">
            <v>4405 Regulatory Interest Earned</v>
          </cell>
          <cell r="C1118">
            <v>0</v>
          </cell>
        </row>
        <row r="1119">
          <cell r="A1119" t="str">
            <v>235-4540-10</v>
          </cell>
          <cell r="B1119" t="str">
            <v>4235 Legal Letter Charges</v>
          </cell>
          <cell r="C1119">
            <v>-794.86</v>
          </cell>
        </row>
        <row r="1120">
          <cell r="A1120" t="str">
            <v>235-4550-10</v>
          </cell>
          <cell r="B1120" t="str">
            <v>4235 Data Processing</v>
          </cell>
          <cell r="C1120">
            <v>0</v>
          </cell>
        </row>
        <row r="1121">
          <cell r="A1121" t="str">
            <v>235-4560-10</v>
          </cell>
          <cell r="B1121" t="str">
            <v>4235 Change of Occupancy Charges</v>
          </cell>
          <cell r="C1121">
            <v>0</v>
          </cell>
        </row>
        <row r="1122">
          <cell r="A1122" t="str">
            <v>235-4570-10</v>
          </cell>
          <cell r="B1122" t="str">
            <v>4235 Collection Charges</v>
          </cell>
          <cell r="C1122">
            <v>0</v>
          </cell>
        </row>
        <row r="1123">
          <cell r="A1123" t="str">
            <v>235-4575-10</v>
          </cell>
          <cell r="B1123" t="str">
            <v>4240 Provision For Rate Refunds</v>
          </cell>
          <cell r="C1123">
            <v>0</v>
          </cell>
        </row>
        <row r="1124">
          <cell r="A1124" t="str">
            <v>235-4580-10</v>
          </cell>
          <cell r="B1124" t="str">
            <v>4245 Government Assistance</v>
          </cell>
          <cell r="C1124">
            <v>0</v>
          </cell>
        </row>
        <row r="1125">
          <cell r="A1125" t="str">
            <v>235-4585-10</v>
          </cell>
          <cell r="B1125" t="str">
            <v>4305 Regulatory Debits</v>
          </cell>
          <cell r="C1125">
            <v>0</v>
          </cell>
        </row>
        <row r="1126">
          <cell r="A1126" t="str">
            <v>235-4590-10</v>
          </cell>
          <cell r="B1126" t="str">
            <v>4310 Regulatory Credits</v>
          </cell>
          <cell r="C1126">
            <v>0</v>
          </cell>
        </row>
        <row r="1127">
          <cell r="A1127" t="str">
            <v>235-4600-10</v>
          </cell>
          <cell r="B1127" t="str">
            <v>4325 Profit on Sales - Material &amp; Services</v>
          </cell>
          <cell r="C1127">
            <v>0</v>
          </cell>
        </row>
        <row r="1128">
          <cell r="A1128" t="str">
            <v>235-4602-10</v>
          </cell>
          <cell r="B1128" t="str">
            <v>4714 C1 Transmission Charges</v>
          </cell>
          <cell r="C1128">
            <v>0</v>
          </cell>
        </row>
        <row r="1129">
          <cell r="A1129" t="str">
            <v>235-4610-10</v>
          </cell>
          <cell r="B1129" t="str">
            <v>4390 Sale of Scrap Material</v>
          </cell>
          <cell r="C1129">
            <v>-65693.14</v>
          </cell>
        </row>
        <row r="1130">
          <cell r="A1130" t="str">
            <v>235-4620-10</v>
          </cell>
          <cell r="B1130" t="str">
            <v>4385 Land and Other Rental</v>
          </cell>
          <cell r="C1130">
            <v>0</v>
          </cell>
        </row>
        <row r="1131">
          <cell r="A1131" t="str">
            <v>235-4625-10</v>
          </cell>
          <cell r="B1131" t="str">
            <v>4215 Revenue From Merchandising, Jobbing, Etc.</v>
          </cell>
          <cell r="C1131">
            <v>0</v>
          </cell>
        </row>
        <row r="1132">
          <cell r="A1132" t="str">
            <v>235-4630-10</v>
          </cell>
          <cell r="B1132" t="str">
            <v>4330 Costs, Exps From Merchandising, Jobbing, Etc.</v>
          </cell>
          <cell r="C1132">
            <v>0</v>
          </cell>
        </row>
        <row r="1133">
          <cell r="A1133" t="str">
            <v>235-4640-10</v>
          </cell>
          <cell r="B1133" t="str">
            <v>4335 P/L Re: Financial Hedges</v>
          </cell>
          <cell r="C1133">
            <v>0</v>
          </cell>
        </row>
        <row r="1134">
          <cell r="A1134" t="str">
            <v>235-4645-10</v>
          </cell>
          <cell r="B1134" t="str">
            <v>4340 P/L Re: Financial Investments</v>
          </cell>
          <cell r="C1134">
            <v>0</v>
          </cell>
        </row>
        <row r="1135">
          <cell r="A1135" t="str">
            <v>235-4650-10</v>
          </cell>
          <cell r="B1135" t="str">
            <v>4395 Rate-Payer Benefit Incl. Interest</v>
          </cell>
          <cell r="C1135">
            <v>0</v>
          </cell>
        </row>
        <row r="1136">
          <cell r="A1136" t="str">
            <v>235-4655-10</v>
          </cell>
          <cell r="B1136" t="str">
            <v>4415 Equity In Earnings of Sub.</v>
          </cell>
          <cell r="C1136">
            <v>0</v>
          </cell>
        </row>
        <row r="1137">
          <cell r="A1137" t="str">
            <v>235-4701-10</v>
          </cell>
          <cell r="B1137" t="str">
            <v>4015 Commodity Sales : Global Adj Residential</v>
          </cell>
          <cell r="C1137">
            <v>-2878982.66</v>
          </cell>
        </row>
        <row r="1138">
          <cell r="A1138" t="str">
            <v>235-4702-10</v>
          </cell>
          <cell r="B1138" t="str">
            <v>4015 Commodity Sales : Global Adj Commercial &lt;50</v>
          </cell>
          <cell r="C1138">
            <v>-2702104.21</v>
          </cell>
        </row>
        <row r="1139">
          <cell r="A1139" t="str">
            <v>235-4703-10</v>
          </cell>
          <cell r="B1139" t="str">
            <v>4015 Commodity Sales : Global Adj Ind &gt;50 &lt;200</v>
          </cell>
          <cell r="C1139">
            <v>-18716850.370000001</v>
          </cell>
        </row>
        <row r="1140">
          <cell r="A1140" t="str">
            <v>235-4704-10</v>
          </cell>
          <cell r="B1140" t="str">
            <v>4015 Commodity Sales : Global Adj Ind &gt;200 &lt;1000</v>
          </cell>
          <cell r="C1140">
            <v>-13998179.369999999</v>
          </cell>
        </row>
        <row r="1141">
          <cell r="A1141" t="str">
            <v>235-4705-10</v>
          </cell>
          <cell r="B1141" t="str">
            <v>4015 Commodity Sales : Global Adj Ind &gt;1000&lt;5000</v>
          </cell>
          <cell r="C1141">
            <v>0</v>
          </cell>
        </row>
        <row r="1142">
          <cell r="A1142" t="str">
            <v>235-4706-10</v>
          </cell>
          <cell r="B1142" t="str">
            <v>4020 Commodity Sales : Global Adj Lrg User &gt; 5000</v>
          </cell>
          <cell r="C1142">
            <v>-2500640.2999999998</v>
          </cell>
        </row>
        <row r="1143">
          <cell r="A1143" t="str">
            <v>235-4707-10</v>
          </cell>
          <cell r="B1143" t="str">
            <v>4025 Commodity Sales : Global Adj  Street Lights</v>
          </cell>
          <cell r="C1143">
            <v>-983618.31</v>
          </cell>
        </row>
        <row r="1144">
          <cell r="A1144" t="str">
            <v>235-4708-10</v>
          </cell>
          <cell r="B1144" t="str">
            <v>4030 Commodity Sales : Global Adj Sentinal Lights</v>
          </cell>
          <cell r="C1144">
            <v>0</v>
          </cell>
        </row>
        <row r="1145">
          <cell r="A1145" t="str">
            <v>235-4709-10</v>
          </cell>
          <cell r="B1145" t="str">
            <v>4015 Commodity Sales : Global Adj Unmetered</v>
          </cell>
          <cell r="C1145">
            <v>-749.89</v>
          </cell>
        </row>
        <row r="1146">
          <cell r="A1146" t="str">
            <v>235-4710-10</v>
          </cell>
          <cell r="B1146" t="str">
            <v>4015 Commodity Sales : Global Adj to BS</v>
          </cell>
          <cell r="C1146">
            <v>0</v>
          </cell>
        </row>
        <row r="1147">
          <cell r="A1147" t="str">
            <v>235-4800-10</v>
          </cell>
          <cell r="B1147" t="str">
            <v>4325 BILLED JOBS (CLOSED) RECOVERY</v>
          </cell>
          <cell r="C1147">
            <v>0</v>
          </cell>
        </row>
        <row r="1148">
          <cell r="A1148" t="str">
            <v>235-4810-10</v>
          </cell>
          <cell r="B1148" t="str">
            <v>4330 BILLED JOBS (CLOSED) COSTS</v>
          </cell>
          <cell r="C1148">
            <v>0</v>
          </cell>
        </row>
        <row r="1149">
          <cell r="A1149" t="str">
            <v>235-5000-10</v>
          </cell>
          <cell r="B1149" t="str">
            <v>4705 Power Purchased</v>
          </cell>
          <cell r="C1149">
            <v>83439259.510000005</v>
          </cell>
        </row>
        <row r="1150">
          <cell r="A1150" t="str">
            <v>235-5001-10</v>
          </cell>
          <cell r="B1150" t="str">
            <v>4705 Generator Kwh</v>
          </cell>
          <cell r="C1150">
            <v>78723.63</v>
          </cell>
        </row>
        <row r="1151">
          <cell r="A1151" t="str">
            <v>235-5002-10</v>
          </cell>
          <cell r="B1151" t="str">
            <v>4705 Power Purchased Adjustment</v>
          </cell>
          <cell r="C1151">
            <v>-2533265.63</v>
          </cell>
        </row>
        <row r="1152">
          <cell r="A1152" t="str">
            <v>235-5003-10</v>
          </cell>
          <cell r="B1152" t="str">
            <v>4707 Charges-Global Adjustment</v>
          </cell>
          <cell r="C1152">
            <v>41297378.240000002</v>
          </cell>
        </row>
        <row r="1153">
          <cell r="A1153" t="str">
            <v>235-5004-10</v>
          </cell>
          <cell r="B1153" t="str">
            <v>4707 Power Purchased:Global Adjustment Variance</v>
          </cell>
          <cell r="C1153">
            <v>-2919889.82</v>
          </cell>
        </row>
        <row r="1154">
          <cell r="A1154" t="str">
            <v>235-5006-10</v>
          </cell>
          <cell r="B1154" t="str">
            <v>4705 Cost of Power - MicroFit</v>
          </cell>
          <cell r="C1154">
            <v>997965.9</v>
          </cell>
        </row>
        <row r="1155">
          <cell r="A1155" t="str">
            <v>235-5007-10</v>
          </cell>
          <cell r="B1155" t="str">
            <v>4705 Cost of Power - MicroFit WAP</v>
          </cell>
          <cell r="C1155">
            <v>-36134.300000000003</v>
          </cell>
        </row>
        <row r="1156">
          <cell r="A1156" t="str">
            <v>235-5008-10</v>
          </cell>
          <cell r="B1156" t="str">
            <v>4705 Cost of Power - MicroFit Diff WAP v OPA</v>
          </cell>
          <cell r="C1156">
            <v>36155.99</v>
          </cell>
        </row>
        <row r="1157">
          <cell r="A1157" t="str">
            <v>235-5009-10</v>
          </cell>
          <cell r="B1157" t="str">
            <v>4705 Cost of Power - FIT</v>
          </cell>
          <cell r="C1157">
            <v>1020926.91</v>
          </cell>
        </row>
        <row r="1158">
          <cell r="A1158" t="str">
            <v>235-5010-10</v>
          </cell>
          <cell r="B1158" t="str">
            <v>4705 Cost of Power - FIT WAP</v>
          </cell>
          <cell r="C1158">
            <v>-27014.99</v>
          </cell>
        </row>
        <row r="1159">
          <cell r="A1159" t="str">
            <v>235-5011-10</v>
          </cell>
          <cell r="B1159" t="str">
            <v>4705 Cost of Power - FIT Diff WAP v OPA</v>
          </cell>
          <cell r="C1159">
            <v>27021</v>
          </cell>
        </row>
        <row r="1160">
          <cell r="A1160" t="str">
            <v>235-5012-10</v>
          </cell>
          <cell r="B1160" t="str">
            <v>4705 Feed-In Tariff Program Recovery</v>
          </cell>
          <cell r="C1160">
            <v>-1958666.52</v>
          </cell>
        </row>
        <row r="1161">
          <cell r="A1161" t="str">
            <v>235-5100-10</v>
          </cell>
          <cell r="B1161" t="str">
            <v>4710 Cost of Power - Adjustments</v>
          </cell>
          <cell r="C1161">
            <v>0</v>
          </cell>
        </row>
        <row r="1162">
          <cell r="A1162" t="str">
            <v>235-5200-10</v>
          </cell>
          <cell r="B1162" t="str">
            <v>4705 Other Expense / Ins. Recoveries</v>
          </cell>
          <cell r="C1162">
            <v>0</v>
          </cell>
        </row>
        <row r="1163">
          <cell r="A1163" t="str">
            <v>235-5210-10</v>
          </cell>
          <cell r="B1163" t="str">
            <v>4705 Retail EBT Charges</v>
          </cell>
          <cell r="C1163">
            <v>0</v>
          </cell>
        </row>
        <row r="1164">
          <cell r="A1164" t="str">
            <v>235-5300-10</v>
          </cell>
          <cell r="B1164" t="str">
            <v>4705 Competition Transition Exp. (CTC)</v>
          </cell>
          <cell r="C1164">
            <v>0</v>
          </cell>
        </row>
        <row r="1165">
          <cell r="A1165" t="str">
            <v>235-5400-10</v>
          </cell>
          <cell r="B1165" t="str">
            <v>4705 Rural Rate Assist. Exp. / (RRA)</v>
          </cell>
          <cell r="C1165">
            <v>0</v>
          </cell>
        </row>
        <row r="1166">
          <cell r="A1166" t="str">
            <v>235-5500-10</v>
          </cell>
          <cell r="B1166" t="str">
            <v>4714 Purch. Of Transm. / System Service</v>
          </cell>
          <cell r="C1166">
            <v>0</v>
          </cell>
        </row>
        <row r="1167">
          <cell r="A1167" t="str">
            <v>235-5550-10</v>
          </cell>
          <cell r="B1167" t="str">
            <v>4714 Transmission Charges Incurred</v>
          </cell>
          <cell r="C1167">
            <v>0</v>
          </cell>
        </row>
        <row r="1168">
          <cell r="A1168" t="str">
            <v>235-5560-10</v>
          </cell>
          <cell r="B1168" t="str">
            <v>4714 Transmission Charges Recovered</v>
          </cell>
          <cell r="C1168">
            <v>0</v>
          </cell>
        </row>
        <row r="1169">
          <cell r="A1169" t="str">
            <v>236-4000-10</v>
          </cell>
          <cell r="B1169" t="str">
            <v>4080 Dist S/C Residential</v>
          </cell>
          <cell r="C1169">
            <v>-6902684.6299999999</v>
          </cell>
        </row>
        <row r="1170">
          <cell r="A1170" t="str">
            <v>236-4010-10</v>
          </cell>
          <cell r="B1170" t="str">
            <v>4080 Dist S/C Commercial &lt;50kw</v>
          </cell>
          <cell r="C1170">
            <v>-753820.67</v>
          </cell>
        </row>
        <row r="1171">
          <cell r="A1171" t="str">
            <v>236-4015-10</v>
          </cell>
          <cell r="B1171" t="str">
            <v>4080 Dist S/C  Ind &gt; 50 - 200 KW</v>
          </cell>
          <cell r="C1171">
            <v>-232798.98</v>
          </cell>
        </row>
        <row r="1172">
          <cell r="A1172" t="str">
            <v>236-4020-10</v>
          </cell>
          <cell r="B1172" t="str">
            <v>4080 Dist S/C Ind &gt; 200 - 1000 KW</v>
          </cell>
          <cell r="C1172">
            <v>-88113.96</v>
          </cell>
        </row>
        <row r="1173">
          <cell r="A1173" t="str">
            <v>236-4100-10</v>
          </cell>
          <cell r="B1173" t="str">
            <v>4080 Dist S/C Ind &gt;50 &lt;1,000</v>
          </cell>
          <cell r="C1173">
            <v>-162147</v>
          </cell>
        </row>
        <row r="1174">
          <cell r="A1174" t="str">
            <v>236-4200-10</v>
          </cell>
          <cell r="B1174" t="str">
            <v>4080 Dist S/C Lrg User &gt;5,000</v>
          </cell>
          <cell r="C1174">
            <v>-101759.19</v>
          </cell>
        </row>
        <row r="1175">
          <cell r="A1175" t="str">
            <v>236-4300-10</v>
          </cell>
          <cell r="B1175" t="str">
            <v>4080 Dist S/C Street Lights</v>
          </cell>
          <cell r="C1175">
            <v>-281490.63</v>
          </cell>
        </row>
        <row r="1176">
          <cell r="A1176" t="str">
            <v>236-4310-10</v>
          </cell>
          <cell r="B1176" t="str">
            <v>4080 Dist S/C Sentinel Lights</v>
          </cell>
          <cell r="C1176">
            <v>0</v>
          </cell>
        </row>
        <row r="1177">
          <cell r="A1177" t="str">
            <v>236-4400-10</v>
          </cell>
          <cell r="B1177" t="str">
            <v>4080 Dist S/C Unmetered</v>
          </cell>
          <cell r="C1177">
            <v>-12948.93</v>
          </cell>
        </row>
        <row r="1178">
          <cell r="A1178" t="str">
            <v>237-4000-10</v>
          </cell>
          <cell r="B1178" t="str">
            <v>4080 Dist Usage - Residential</v>
          </cell>
          <cell r="C1178">
            <v>-6672999.5</v>
          </cell>
        </row>
        <row r="1179">
          <cell r="A1179" t="str">
            <v>237-4010-10</v>
          </cell>
          <cell r="B1179" t="str">
            <v>4080 Dist Usage - Comm &lt;5</v>
          </cell>
          <cell r="C1179">
            <v>-2055956.48</v>
          </cell>
        </row>
        <row r="1180">
          <cell r="A1180" t="str">
            <v>237-4015-10</v>
          </cell>
          <cell r="B1180" t="str">
            <v>4080 Dist Usage Ind &gt; 50 - 200 KW</v>
          </cell>
          <cell r="C1180">
            <v>0</v>
          </cell>
        </row>
        <row r="1181">
          <cell r="A1181" t="str">
            <v>237-4020-10</v>
          </cell>
          <cell r="B1181" t="str">
            <v>4080 Dist Usuage Ind &gt; 200 - 1000 KW</v>
          </cell>
          <cell r="C1181">
            <v>0</v>
          </cell>
        </row>
        <row r="1182">
          <cell r="A1182" t="str">
            <v>237-4100-10</v>
          </cell>
          <cell r="B1182" t="str">
            <v>4080 Dist Usage - Ind &gt;50 &lt;1,000</v>
          </cell>
          <cell r="C1182">
            <v>0</v>
          </cell>
        </row>
        <row r="1183">
          <cell r="A1183" t="str">
            <v>237-4200-10</v>
          </cell>
          <cell r="B1183" t="str">
            <v>4080 Dist Usage Lrg User &gt;5,000kw</v>
          </cell>
          <cell r="C1183">
            <v>0</v>
          </cell>
        </row>
        <row r="1184">
          <cell r="A1184" t="str">
            <v>237-4300-10</v>
          </cell>
          <cell r="B1184" t="str">
            <v>4080 Dist Usage Street Lights</v>
          </cell>
          <cell r="C1184">
            <v>-982.54</v>
          </cell>
        </row>
        <row r="1185">
          <cell r="A1185" t="str">
            <v>237-4310-10</v>
          </cell>
          <cell r="B1185" t="str">
            <v>4080 Dist Usage Sentinel Lights</v>
          </cell>
          <cell r="C1185">
            <v>0</v>
          </cell>
        </row>
        <row r="1186">
          <cell r="A1186" t="str">
            <v>237-4400-10</v>
          </cell>
          <cell r="B1186" t="str">
            <v>4080 Dist Usage - Unmetered</v>
          </cell>
          <cell r="C1186">
            <v>-43636.66</v>
          </cell>
        </row>
        <row r="1187">
          <cell r="A1187" t="str">
            <v>238-4000-10</v>
          </cell>
          <cell r="B1187" t="str">
            <v>4055 Commodity Sales-Retail Residential</v>
          </cell>
          <cell r="C1187">
            <v>-487119.2</v>
          </cell>
        </row>
        <row r="1188">
          <cell r="A1188" t="str">
            <v>238-4002-10</v>
          </cell>
          <cell r="B1188" t="str">
            <v>4055 Commodity Sales-Retail : Unbilled Power</v>
          </cell>
          <cell r="C1188">
            <v>125272.32000000001</v>
          </cell>
        </row>
        <row r="1189">
          <cell r="A1189" t="str">
            <v>238-4010-10</v>
          </cell>
          <cell r="B1189" t="str">
            <v>4055 Commodity Sales-Retail Comm &lt;50</v>
          </cell>
          <cell r="C1189">
            <v>-446885.73</v>
          </cell>
        </row>
        <row r="1190">
          <cell r="A1190" t="str">
            <v>238-4015-10</v>
          </cell>
          <cell r="B1190" t="str">
            <v>4055 Commodity Sales-Retail Ind &gt;50kw</v>
          </cell>
          <cell r="C1190">
            <v>-561063.81999999995</v>
          </cell>
        </row>
        <row r="1191">
          <cell r="A1191" t="str">
            <v>238-4016-10</v>
          </cell>
          <cell r="B1191" t="str">
            <v>4055 Commodity Sales-Retail Ind :Unbilled Power</v>
          </cell>
          <cell r="C1191">
            <v>-62098.95</v>
          </cell>
        </row>
        <row r="1192">
          <cell r="A1192" t="str">
            <v>238-4017-10</v>
          </cell>
          <cell r="B1192" t="str">
            <v>4055 Commodity Sales-Retail : Global Adjustment</v>
          </cell>
          <cell r="C1192">
            <v>0</v>
          </cell>
        </row>
        <row r="1193">
          <cell r="A1193" t="str">
            <v>238-4019-10</v>
          </cell>
          <cell r="B1193" t="str">
            <v>4055 Commodity Sales Retail : Global Adj Unbilled</v>
          </cell>
          <cell r="C1193">
            <v>40362.06</v>
          </cell>
        </row>
        <row r="1194">
          <cell r="A1194" t="str">
            <v>238-4020-10</v>
          </cell>
          <cell r="B1194" t="str">
            <v>4055 Commodity Sales-Retail Ind&gt;200-1000kw</v>
          </cell>
          <cell r="C1194">
            <v>-407978.6</v>
          </cell>
        </row>
        <row r="1195">
          <cell r="A1195" t="str">
            <v>238-4100-10</v>
          </cell>
          <cell r="B1195" t="str">
            <v>4055 Commodity Sales-Retail Ind &gt;50 kw &lt;1,000 kw</v>
          </cell>
          <cell r="C1195">
            <v>-12137.02</v>
          </cell>
        </row>
        <row r="1196">
          <cell r="A1196" t="str">
            <v>238-4200-10</v>
          </cell>
          <cell r="B1196" t="str">
            <v>4055 Commodity Sales-Retail Lrg User &gt;5,000 kw</v>
          </cell>
          <cell r="C1196">
            <v>-612861.82999999996</v>
          </cell>
        </row>
        <row r="1197">
          <cell r="A1197" t="str">
            <v>238-4300-10</v>
          </cell>
          <cell r="B1197" t="str">
            <v>4055 Commodity Sales-Retail Street Lights</v>
          </cell>
          <cell r="C1197">
            <v>-39</v>
          </cell>
        </row>
        <row r="1198">
          <cell r="A1198" t="str">
            <v>238-4310-10</v>
          </cell>
          <cell r="B1198" t="str">
            <v>4055 COP-Retail Sentinel Lights</v>
          </cell>
          <cell r="C1198">
            <v>0</v>
          </cell>
        </row>
        <row r="1199">
          <cell r="A1199" t="str">
            <v>238-4400-10</v>
          </cell>
          <cell r="B1199" t="str">
            <v>4055 Commodity Sales-Retail Unmetered</v>
          </cell>
          <cell r="C1199">
            <v>-77.61</v>
          </cell>
        </row>
        <row r="1200">
          <cell r="A1200" t="str">
            <v>239-4000-10</v>
          </cell>
          <cell r="B1200" t="str">
            <v>4055 Commodity Sales FP-Retailers Residential</v>
          </cell>
          <cell r="C1200">
            <v>0</v>
          </cell>
        </row>
        <row r="1201">
          <cell r="A1201" t="str">
            <v>239-4010-10</v>
          </cell>
          <cell r="B1201" t="str">
            <v>4055 FP - Retailers Commercial</v>
          </cell>
          <cell r="C1201">
            <v>0</v>
          </cell>
        </row>
        <row r="1202">
          <cell r="A1202" t="str">
            <v>239-4015-10</v>
          </cell>
          <cell r="B1202" t="str">
            <v>4055 FP Retailer Industiral I1</v>
          </cell>
          <cell r="C1202">
            <v>0</v>
          </cell>
        </row>
        <row r="1203">
          <cell r="A1203" t="str">
            <v>239-4100-10</v>
          </cell>
          <cell r="B1203" t="str">
            <v>4055 FP Retailer I2</v>
          </cell>
          <cell r="C1203">
            <v>0</v>
          </cell>
        </row>
        <row r="1204">
          <cell r="A1204" t="str">
            <v>239-4200-10</v>
          </cell>
          <cell r="B1204" t="str">
            <v>4055 FP Retailer Large User</v>
          </cell>
          <cell r="C1204">
            <v>0</v>
          </cell>
        </row>
        <row r="1205">
          <cell r="A1205" t="str">
            <v>240-4000-10</v>
          </cell>
          <cell r="B1205" t="str">
            <v>4225 Int Chg Residential</v>
          </cell>
          <cell r="C1205">
            <v>-254062.45</v>
          </cell>
        </row>
        <row r="1206">
          <cell r="A1206" t="str">
            <v>240-4010-10</v>
          </cell>
          <cell r="B1206" t="str">
            <v>4225 Int Charge Comm &lt; 50 kw</v>
          </cell>
          <cell r="C1206">
            <v>-37128.050000000003</v>
          </cell>
        </row>
        <row r="1207">
          <cell r="A1207" t="str">
            <v>240-4015-10</v>
          </cell>
          <cell r="B1207" t="str">
            <v>4225 Int Chg Ind &gt; 50 - 200 KW</v>
          </cell>
          <cell r="C1207">
            <v>-9222.4699999999993</v>
          </cell>
        </row>
        <row r="1208">
          <cell r="A1208" t="str">
            <v>240-4020-10</v>
          </cell>
          <cell r="B1208" t="str">
            <v>4225 Int Charge Ind &gt; 200 - 1000 KW</v>
          </cell>
          <cell r="C1208">
            <v>-16336.84</v>
          </cell>
        </row>
        <row r="1209">
          <cell r="A1209" t="str">
            <v>240-4100-10</v>
          </cell>
          <cell r="B1209" t="str">
            <v>4225 Int Charge Ind &gt; 50 kw &lt; 1,000 kw</v>
          </cell>
          <cell r="C1209">
            <v>-8329.43</v>
          </cell>
        </row>
        <row r="1210">
          <cell r="A1210" t="str">
            <v>240-4200-10</v>
          </cell>
          <cell r="B1210" t="str">
            <v>4225 Int Charge Lrg User &gt;5,000 kw</v>
          </cell>
          <cell r="C1210">
            <v>0</v>
          </cell>
        </row>
        <row r="1211">
          <cell r="A1211" t="str">
            <v>240-4300-10</v>
          </cell>
          <cell r="B1211" t="str">
            <v>4225 Int Charge Street Lights</v>
          </cell>
          <cell r="C1211">
            <v>-543.30999999999995</v>
          </cell>
        </row>
        <row r="1212">
          <cell r="A1212" t="str">
            <v>240-4310-10</v>
          </cell>
          <cell r="B1212" t="str">
            <v>4225 Int Charge Sent. Lights</v>
          </cell>
          <cell r="C1212">
            <v>0</v>
          </cell>
        </row>
        <row r="1213">
          <cell r="A1213" t="str">
            <v>240-4400-10</v>
          </cell>
          <cell r="B1213" t="str">
            <v>4225 Int Chg Unmetered</v>
          </cell>
          <cell r="C1213">
            <v>-395.27</v>
          </cell>
        </row>
        <row r="1214">
          <cell r="A1214" t="str">
            <v>241-4000-10</v>
          </cell>
          <cell r="B1214" t="str">
            <v>4375 LRAM/SSM Recovery  Res</v>
          </cell>
          <cell r="C1214">
            <v>0</v>
          </cell>
        </row>
        <row r="1215">
          <cell r="A1215" t="str">
            <v>241-4010-10</v>
          </cell>
          <cell r="B1215" t="str">
            <v>4375 LRAM/SSM Recovery &gt;50 kw</v>
          </cell>
          <cell r="C1215">
            <v>0</v>
          </cell>
        </row>
        <row r="1216">
          <cell r="A1216" t="str">
            <v>241-4015-10</v>
          </cell>
          <cell r="B1216" t="str">
            <v>4235 Legal Ltr Ind &gt;50 kw</v>
          </cell>
          <cell r="C1216">
            <v>0</v>
          </cell>
        </row>
        <row r="1217">
          <cell r="A1217" t="str">
            <v>241-4100-10</v>
          </cell>
          <cell r="B1217" t="str">
            <v>4235 Legal Ltr Ind &gt; 50 kw &lt; 1,000 kw</v>
          </cell>
          <cell r="C1217">
            <v>0</v>
          </cell>
        </row>
        <row r="1218">
          <cell r="A1218" t="str">
            <v>241-4200-10</v>
          </cell>
          <cell r="B1218" t="str">
            <v>4235 Legal Ltr Lrg Users &gt; 5,000 kw</v>
          </cell>
          <cell r="C1218">
            <v>0</v>
          </cell>
        </row>
        <row r="1219">
          <cell r="A1219" t="str">
            <v>241-4300-10</v>
          </cell>
          <cell r="B1219" t="str">
            <v>4235 Legal Ltr Street Lights</v>
          </cell>
          <cell r="C1219">
            <v>0</v>
          </cell>
        </row>
        <row r="1220">
          <cell r="A1220" t="str">
            <v>241-4310-10</v>
          </cell>
          <cell r="B1220" t="str">
            <v>4235 Legal Ltr Sent. Lights</v>
          </cell>
          <cell r="C1220">
            <v>0</v>
          </cell>
        </row>
        <row r="1221">
          <cell r="A1221" t="str">
            <v>241-4400-10</v>
          </cell>
          <cell r="B1221" t="str">
            <v>4375 LRAM/SSM Recovery Unmetered</v>
          </cell>
          <cell r="C1221">
            <v>0</v>
          </cell>
        </row>
        <row r="1222">
          <cell r="A1222" t="str">
            <v>241-4499-10</v>
          </cell>
          <cell r="B1222" t="str">
            <v>4375 CDM-C&amp;I ERIP 2010 Incentives</v>
          </cell>
          <cell r="C1222">
            <v>0</v>
          </cell>
        </row>
        <row r="1223">
          <cell r="A1223" t="str">
            <v>242-4000-10</v>
          </cell>
          <cell r="B1223" t="str">
            <v>4235 Credit Check Charge-R1 Residential</v>
          </cell>
          <cell r="C1223">
            <v>-1641</v>
          </cell>
        </row>
        <row r="1224">
          <cell r="A1224" t="str">
            <v>242-4010-10</v>
          </cell>
          <cell r="B1224" t="str">
            <v>4235 Credit Check Charge-C1 GS &lt; 50</v>
          </cell>
          <cell r="C1224">
            <v>-15</v>
          </cell>
        </row>
        <row r="1225">
          <cell r="A1225" t="str">
            <v>242-4015-10</v>
          </cell>
          <cell r="B1225" t="str">
            <v>4235 Credit Check Charge Ind &gt; 50 - 200 KW</v>
          </cell>
          <cell r="C1225">
            <v>0</v>
          </cell>
        </row>
        <row r="1226">
          <cell r="A1226" t="str">
            <v>242-4020-10</v>
          </cell>
          <cell r="B1226" t="str">
            <v>4235 Credit Check Charge Ind &gt; 200 - 1000 KW</v>
          </cell>
          <cell r="C1226">
            <v>0</v>
          </cell>
        </row>
        <row r="1227">
          <cell r="A1227" t="str">
            <v>242-4100-10</v>
          </cell>
          <cell r="B1227" t="str">
            <v>4235 Credit Check Charge-I2 GS &gt; 50kw</v>
          </cell>
          <cell r="C1227">
            <v>0</v>
          </cell>
        </row>
        <row r="1228">
          <cell r="A1228" t="str">
            <v>242-4200-10</v>
          </cell>
          <cell r="B1228" t="str">
            <v>4235 Credit Check Charge-I3 Lrg User &gt; 5000kw</v>
          </cell>
          <cell r="C1228">
            <v>0</v>
          </cell>
        </row>
        <row r="1229">
          <cell r="A1229" t="str">
            <v>242-4300-10</v>
          </cell>
          <cell r="B1229" t="str">
            <v>4235 Credit Check Charge-Street Lights</v>
          </cell>
          <cell r="C1229">
            <v>0</v>
          </cell>
        </row>
        <row r="1230">
          <cell r="A1230" t="str">
            <v>242-4400-10</v>
          </cell>
          <cell r="B1230" t="str">
            <v>4235 Credit Check Charge Unmetered</v>
          </cell>
          <cell r="C1230">
            <v>0</v>
          </cell>
        </row>
        <row r="1231">
          <cell r="A1231" t="str">
            <v>243-4000-10</v>
          </cell>
          <cell r="B1231" t="str">
            <v>4235 Waive Deposit Letter - Residential</v>
          </cell>
          <cell r="C1231">
            <v>0</v>
          </cell>
        </row>
        <row r="1232">
          <cell r="A1232" t="str">
            <v>243-4010-10</v>
          </cell>
          <cell r="B1232" t="str">
            <v>4235 Waive Deposit Letter-Comm &lt;50 kw</v>
          </cell>
          <cell r="C1232">
            <v>0</v>
          </cell>
        </row>
        <row r="1233">
          <cell r="A1233" t="str">
            <v>243-4015-10</v>
          </cell>
          <cell r="B1233" t="str">
            <v>4235 Waive Deposit Letter Ind &gt;50 kw</v>
          </cell>
          <cell r="C1233">
            <v>0</v>
          </cell>
        </row>
        <row r="1234">
          <cell r="A1234" t="str">
            <v>243-4100-10</v>
          </cell>
          <cell r="B1234" t="str">
            <v>4235 Waive Deposit Letter Ind &gt;50 kw &lt;1,000 kw</v>
          </cell>
          <cell r="C1234">
            <v>0</v>
          </cell>
        </row>
        <row r="1235">
          <cell r="A1235" t="str">
            <v>243-4200-10</v>
          </cell>
          <cell r="B1235" t="str">
            <v>4235 Waive Deposit Letter Lrg User &gt;5,000 kw</v>
          </cell>
          <cell r="C1235">
            <v>0</v>
          </cell>
        </row>
        <row r="1236">
          <cell r="A1236" t="str">
            <v>243-4310-10</v>
          </cell>
          <cell r="B1236" t="str">
            <v>4235 Waive Deposit Letter Sent. Lights</v>
          </cell>
          <cell r="C1236">
            <v>0</v>
          </cell>
        </row>
        <row r="1237">
          <cell r="A1237" t="str">
            <v>244-4000-10</v>
          </cell>
          <cell r="B1237" t="str">
            <v>4235 Set-up Charge Residential</v>
          </cell>
          <cell r="C1237">
            <v>-263070</v>
          </cell>
        </row>
        <row r="1238">
          <cell r="A1238" t="str">
            <v>244-4010-10</v>
          </cell>
          <cell r="B1238" t="str">
            <v>4235 Set-up Charge Comm &lt;50 kw</v>
          </cell>
          <cell r="C1238">
            <v>-23160</v>
          </cell>
        </row>
        <row r="1239">
          <cell r="A1239" t="str">
            <v>244-4015-10</v>
          </cell>
          <cell r="B1239" t="str">
            <v>4235 Set-up Charge Ind &gt; 50 - 200 KW</v>
          </cell>
          <cell r="C1239">
            <v>-600</v>
          </cell>
        </row>
        <row r="1240">
          <cell r="A1240" t="str">
            <v>244-4020-10</v>
          </cell>
          <cell r="B1240" t="str">
            <v>4235 Set up Charge Ind &gt; 200 - 1000 KW</v>
          </cell>
          <cell r="C1240">
            <v>-480</v>
          </cell>
        </row>
        <row r="1241">
          <cell r="A1241" t="str">
            <v>244-4100-10</v>
          </cell>
          <cell r="B1241" t="str">
            <v>4235 Set-up Charge Ind &gt;50 kw &lt; 1,000 kw</v>
          </cell>
          <cell r="C1241">
            <v>0</v>
          </cell>
        </row>
        <row r="1242">
          <cell r="A1242" t="str">
            <v>244-4200-10</v>
          </cell>
          <cell r="B1242" t="str">
            <v>4235 Set-up Charge Lrg User &gt;5,000 kw</v>
          </cell>
          <cell r="C1242">
            <v>0</v>
          </cell>
        </row>
        <row r="1243">
          <cell r="A1243" t="str">
            <v>244-4300-10</v>
          </cell>
          <cell r="B1243" t="str">
            <v>4235 Set-up Charge Street Lights</v>
          </cell>
          <cell r="C1243">
            <v>0</v>
          </cell>
        </row>
        <row r="1244">
          <cell r="A1244" t="str">
            <v>244-4310-10</v>
          </cell>
          <cell r="B1244" t="str">
            <v>4235 Set-up Charge Sent. Lights</v>
          </cell>
          <cell r="C1244">
            <v>0</v>
          </cell>
        </row>
        <row r="1245">
          <cell r="A1245" t="str">
            <v>244-4400-10</v>
          </cell>
          <cell r="B1245" t="str">
            <v>4235 Setup Charge Unmetered</v>
          </cell>
          <cell r="C1245">
            <v>-180</v>
          </cell>
        </row>
        <row r="1246">
          <cell r="A1246" t="str">
            <v>245-4000-10</v>
          </cell>
          <cell r="B1246" t="str">
            <v>4235 Collection Charge Residential</v>
          </cell>
          <cell r="C1246">
            <v>-556708.65</v>
          </cell>
        </row>
        <row r="1247">
          <cell r="A1247" t="str">
            <v>245-4010-10</v>
          </cell>
          <cell r="B1247" t="str">
            <v>4235 Collection Charge Comm &lt;50 kw</v>
          </cell>
          <cell r="C1247">
            <v>-48690</v>
          </cell>
        </row>
        <row r="1248">
          <cell r="A1248" t="str">
            <v>245-4015-10</v>
          </cell>
          <cell r="B1248" t="str">
            <v>4235 Collection Charge Ind &gt; 50 - 200 KW</v>
          </cell>
          <cell r="C1248">
            <v>-1080</v>
          </cell>
        </row>
        <row r="1249">
          <cell r="A1249" t="str">
            <v>245-4020-10</v>
          </cell>
          <cell r="B1249" t="str">
            <v>4235 Collection Charge Ind &gt; 200 - 1000 KW</v>
          </cell>
          <cell r="C1249">
            <v>-150</v>
          </cell>
        </row>
        <row r="1250">
          <cell r="A1250" t="str">
            <v>245-4100-10</v>
          </cell>
          <cell r="B1250" t="str">
            <v>4235 Collection Charge Ind &gt; 50 kw &lt; 1,000 kw</v>
          </cell>
          <cell r="C1250">
            <v>0</v>
          </cell>
        </row>
        <row r="1251">
          <cell r="A1251" t="str">
            <v>245-4200-10</v>
          </cell>
          <cell r="B1251" t="str">
            <v>4235 Collection Charge Lrg User &gt; 5,000 kw</v>
          </cell>
          <cell r="C1251">
            <v>0</v>
          </cell>
        </row>
        <row r="1252">
          <cell r="A1252" t="str">
            <v>245-4300-10</v>
          </cell>
          <cell r="B1252" t="str">
            <v>4235 Collection Charge Street Lights</v>
          </cell>
          <cell r="C1252">
            <v>0</v>
          </cell>
        </row>
        <row r="1253">
          <cell r="A1253" t="str">
            <v>245-4310-10</v>
          </cell>
          <cell r="B1253" t="str">
            <v>4235 Collection Charge Sent. Lights</v>
          </cell>
          <cell r="C1253">
            <v>0</v>
          </cell>
        </row>
        <row r="1254">
          <cell r="A1254" t="str">
            <v>245-4400-10</v>
          </cell>
          <cell r="B1254" t="str">
            <v>4235 Collection Charge - Unmetered</v>
          </cell>
          <cell r="C1254">
            <v>-180</v>
          </cell>
        </row>
        <row r="1255">
          <cell r="A1255" t="str">
            <v>246-4000-10</v>
          </cell>
          <cell r="B1255" t="str">
            <v>4235 Disconnect Charge Resident</v>
          </cell>
          <cell r="C1255">
            <v>0</v>
          </cell>
        </row>
        <row r="1256">
          <cell r="A1256" t="str">
            <v>246-4010-10</v>
          </cell>
          <cell r="B1256" t="str">
            <v>4235 Disconnect Charge Comm &gt;50 kw</v>
          </cell>
          <cell r="C1256">
            <v>0</v>
          </cell>
        </row>
        <row r="1257">
          <cell r="A1257" t="str">
            <v>246-4015-10</v>
          </cell>
          <cell r="B1257" t="str">
            <v>4235 Disconnect Charge Ind &gt; 50 kw</v>
          </cell>
          <cell r="C1257">
            <v>0</v>
          </cell>
        </row>
        <row r="1258">
          <cell r="A1258" t="str">
            <v>246-4100-10</v>
          </cell>
          <cell r="B1258" t="str">
            <v>4235 Disconnect Charge Ind &gt; 50 kw &lt; 1,000 kw</v>
          </cell>
          <cell r="C1258">
            <v>0</v>
          </cell>
        </row>
        <row r="1259">
          <cell r="A1259" t="str">
            <v>246-4200-10</v>
          </cell>
          <cell r="B1259" t="str">
            <v>4235 Disconnect Charge Lrg User &gt;5,000 kw</v>
          </cell>
          <cell r="C1259">
            <v>0</v>
          </cell>
        </row>
        <row r="1260">
          <cell r="A1260" t="str">
            <v>246-4310-10</v>
          </cell>
          <cell r="B1260" t="str">
            <v>4235 Disconnect Charge Sent. Lights</v>
          </cell>
          <cell r="C1260">
            <v>0</v>
          </cell>
        </row>
        <row r="1261">
          <cell r="A1261" t="str">
            <v>247-4000-10</v>
          </cell>
          <cell r="B1261" t="str">
            <v>4235 Reconnect Charge Residential</v>
          </cell>
          <cell r="C1261">
            <v>-57985</v>
          </cell>
        </row>
        <row r="1262">
          <cell r="A1262" t="str">
            <v>247-4010-10</v>
          </cell>
          <cell r="B1262" t="str">
            <v>4235 Reconnect Charge Comm &lt; 50 kw</v>
          </cell>
          <cell r="C1262">
            <v>-2445</v>
          </cell>
        </row>
        <row r="1263">
          <cell r="A1263" t="str">
            <v>247-4015-10</v>
          </cell>
          <cell r="B1263" t="str">
            <v>4235 Reconnect Charge Ind &gt; 50 - 200 Kw</v>
          </cell>
          <cell r="C1263">
            <v>0</v>
          </cell>
        </row>
        <row r="1264">
          <cell r="A1264" t="str">
            <v>247-4020-10</v>
          </cell>
          <cell r="B1264" t="str">
            <v>4235 Reconnect Charge Ind &gt; 200 - 1000 KW</v>
          </cell>
          <cell r="C1264">
            <v>0</v>
          </cell>
        </row>
        <row r="1265">
          <cell r="A1265" t="str">
            <v>247-4100-10</v>
          </cell>
          <cell r="B1265" t="str">
            <v>4235 Reconnect Charge Ind &gt; 50 kw &lt; 1,000 kw</v>
          </cell>
          <cell r="C1265">
            <v>0</v>
          </cell>
        </row>
        <row r="1266">
          <cell r="A1266" t="str">
            <v>247-4200-10</v>
          </cell>
          <cell r="B1266" t="str">
            <v>4235 Reconnect Charge Lrg User &gt; 5,000 kw</v>
          </cell>
          <cell r="C1266">
            <v>0</v>
          </cell>
        </row>
        <row r="1267">
          <cell r="A1267" t="str">
            <v>247-4300-10</v>
          </cell>
          <cell r="B1267" t="str">
            <v>4235 Reconnect Charge Street Lights</v>
          </cell>
          <cell r="C1267">
            <v>0</v>
          </cell>
        </row>
        <row r="1268">
          <cell r="A1268" t="str">
            <v>247-4310-10</v>
          </cell>
          <cell r="B1268" t="str">
            <v>4235 Reconnect Charge Sent.Lights</v>
          </cell>
          <cell r="C1268">
            <v>0</v>
          </cell>
        </row>
        <row r="1269">
          <cell r="A1269" t="str">
            <v>247-4400-10</v>
          </cell>
          <cell r="B1269" t="str">
            <v>4235 Reconnect Charge Unmetered</v>
          </cell>
          <cell r="C1269">
            <v>0</v>
          </cell>
        </row>
        <row r="1270">
          <cell r="A1270" t="str">
            <v>248-4000-10</v>
          </cell>
          <cell r="B1270" t="str">
            <v>4235 Dispute Charge Resident</v>
          </cell>
          <cell r="C1270">
            <v>0</v>
          </cell>
        </row>
        <row r="1271">
          <cell r="A1271" t="str">
            <v>248-4010-10</v>
          </cell>
          <cell r="B1271" t="str">
            <v>4235 Dispute Charge Comm &lt; 50 kw</v>
          </cell>
          <cell r="C1271">
            <v>0</v>
          </cell>
        </row>
        <row r="1272">
          <cell r="A1272" t="str">
            <v>248-4015-10</v>
          </cell>
          <cell r="B1272" t="str">
            <v>4235 Dispute Charge Ind &gt; 50 kw</v>
          </cell>
          <cell r="C1272">
            <v>0</v>
          </cell>
        </row>
        <row r="1273">
          <cell r="A1273" t="str">
            <v>248-4100-10</v>
          </cell>
          <cell r="B1273" t="str">
            <v>4235 Dispute Charge Ind &gt;50 kw &lt; 1,000 kw</v>
          </cell>
          <cell r="C1273">
            <v>0</v>
          </cell>
        </row>
        <row r="1274">
          <cell r="A1274" t="str">
            <v>248-4200-10</v>
          </cell>
          <cell r="B1274" t="str">
            <v>4235 Dispute Charge Lrg User &gt;5,000 kw</v>
          </cell>
          <cell r="C1274">
            <v>0</v>
          </cell>
        </row>
        <row r="1275">
          <cell r="A1275" t="str">
            <v>248-4300-10</v>
          </cell>
          <cell r="B1275" t="str">
            <v>4235 Dispute Charge Street Lights</v>
          </cell>
          <cell r="C1275">
            <v>0</v>
          </cell>
        </row>
        <row r="1276">
          <cell r="A1276" t="str">
            <v>248-4310-10</v>
          </cell>
          <cell r="B1276" t="str">
            <v>4235 Dispute Charge Sentinal Lights</v>
          </cell>
          <cell r="C1276">
            <v>0</v>
          </cell>
        </row>
        <row r="1277">
          <cell r="A1277" t="str">
            <v>249-4000-10</v>
          </cell>
          <cell r="B1277" t="str">
            <v>4235 Step Dwn Allow Resident</v>
          </cell>
          <cell r="C1277">
            <v>0</v>
          </cell>
        </row>
        <row r="1278">
          <cell r="A1278" t="str">
            <v>249-4010-10</v>
          </cell>
          <cell r="B1278" t="str">
            <v>4010 Step Dwn Allow Comm &lt; 50 kw</v>
          </cell>
          <cell r="C1278">
            <v>0</v>
          </cell>
        </row>
        <row r="1279">
          <cell r="A1279" t="str">
            <v>249-4015-10</v>
          </cell>
          <cell r="B1279" t="str">
            <v>4015 Step Dwn Allow Ind &gt; 50 kw</v>
          </cell>
          <cell r="C1279">
            <v>0</v>
          </cell>
        </row>
        <row r="1280">
          <cell r="A1280" t="str">
            <v>249-4100-10</v>
          </cell>
          <cell r="B1280" t="str">
            <v>4235 Step Dwn Allow &gt; 50 kw &lt; 1,000 kw</v>
          </cell>
          <cell r="C1280">
            <v>0</v>
          </cell>
        </row>
        <row r="1281">
          <cell r="A1281" t="str">
            <v>249-4200-10</v>
          </cell>
          <cell r="B1281" t="str">
            <v>4235 Step Dwn Allow Lrg User &gt; 5,000 kw</v>
          </cell>
          <cell r="C1281">
            <v>0</v>
          </cell>
        </row>
        <row r="1282">
          <cell r="A1282" t="str">
            <v>249-4300-10</v>
          </cell>
          <cell r="B1282" t="str">
            <v>4235 Step Dwn Allow Street Lights</v>
          </cell>
          <cell r="C1282">
            <v>0</v>
          </cell>
        </row>
        <row r="1283">
          <cell r="A1283" t="str">
            <v>249-4310-10</v>
          </cell>
          <cell r="B1283" t="str">
            <v>4235 Step Dwn Allow Sent. Lights</v>
          </cell>
          <cell r="C1283">
            <v>0</v>
          </cell>
        </row>
        <row r="1284">
          <cell r="A1284" t="str">
            <v>250-4000-10</v>
          </cell>
          <cell r="B1284" t="str">
            <v>4080 Tax Chg Fixed Residential</v>
          </cell>
          <cell r="C1284">
            <v>0</v>
          </cell>
        </row>
        <row r="1285">
          <cell r="A1285" t="str">
            <v>250-4010-10</v>
          </cell>
          <cell r="B1285" t="str">
            <v>4080 Tax Chg Fixed Comm &lt; 50 kW</v>
          </cell>
          <cell r="C1285">
            <v>0</v>
          </cell>
        </row>
        <row r="1286">
          <cell r="A1286" t="str">
            <v>250-4015-10</v>
          </cell>
          <cell r="B1286" t="str">
            <v>4080 Tax Chg Fixed Ind &gt; 50 &lt; 200 kW</v>
          </cell>
          <cell r="C1286">
            <v>0</v>
          </cell>
        </row>
        <row r="1287">
          <cell r="A1287" t="str">
            <v>250-4020-10</v>
          </cell>
          <cell r="B1287" t="str">
            <v>4080 Tax Chg Fixed Ind &gt; 200 &lt; 1000 kW</v>
          </cell>
          <cell r="C1287">
            <v>0</v>
          </cell>
        </row>
        <row r="1288">
          <cell r="A1288" t="str">
            <v>250-4100-10</v>
          </cell>
          <cell r="B1288" t="str">
            <v>4080 Tax Chg Fixed Ind &gt; 1000 &lt; 5000 kW</v>
          </cell>
          <cell r="C1288">
            <v>0</v>
          </cell>
        </row>
        <row r="1289">
          <cell r="A1289" t="str">
            <v>250-4200-10</v>
          </cell>
          <cell r="B1289" t="str">
            <v>4080 Tax Chg Fixed Ind &gt; 5000 kW</v>
          </cell>
          <cell r="C1289">
            <v>0</v>
          </cell>
        </row>
        <row r="1290">
          <cell r="A1290" t="str">
            <v>250-4300-10</v>
          </cell>
          <cell r="B1290" t="str">
            <v>4235 Emergency Srvs Street Lights</v>
          </cell>
          <cell r="C1290">
            <v>0</v>
          </cell>
        </row>
        <row r="1291">
          <cell r="A1291" t="str">
            <v>250-4310-10</v>
          </cell>
          <cell r="B1291" t="str">
            <v>4235 Emergency Srvs Sent. Lights</v>
          </cell>
          <cell r="C1291">
            <v>0</v>
          </cell>
        </row>
        <row r="1292">
          <cell r="A1292" t="str">
            <v>251-4000-10</v>
          </cell>
          <cell r="B1292" t="str">
            <v>4235 Temporary Srvs Residential</v>
          </cell>
          <cell r="C1292">
            <v>0</v>
          </cell>
        </row>
        <row r="1293">
          <cell r="A1293" t="str">
            <v>251-4010-10</v>
          </cell>
          <cell r="B1293" t="str">
            <v>4235 Temporary Srvs Comm &lt; 50 kw</v>
          </cell>
          <cell r="C1293">
            <v>0</v>
          </cell>
        </row>
        <row r="1294">
          <cell r="A1294" t="str">
            <v>251-4015-10</v>
          </cell>
          <cell r="B1294" t="str">
            <v>4080 Tax Chg Volumetric Ind &gt; 50 &lt;200 kW</v>
          </cell>
          <cell r="C1294">
            <v>0</v>
          </cell>
        </row>
        <row r="1295">
          <cell r="A1295" t="str">
            <v>251-4020-10</v>
          </cell>
          <cell r="B1295" t="str">
            <v>4080 Tax Chg Volumetric Ind &gt; 200 &lt; 1000 kW</v>
          </cell>
          <cell r="C1295">
            <v>0</v>
          </cell>
        </row>
        <row r="1296">
          <cell r="A1296" t="str">
            <v>251-4100-10</v>
          </cell>
          <cell r="B1296" t="str">
            <v>4080 Tax Chg Volumetric &gt;1000 &lt; 5000kW</v>
          </cell>
          <cell r="C1296">
            <v>0</v>
          </cell>
        </row>
        <row r="1297">
          <cell r="A1297" t="str">
            <v>251-4200-10</v>
          </cell>
          <cell r="B1297" t="str">
            <v>4080 Tax Chg Volumetric Ind &gt; 5000 kW</v>
          </cell>
          <cell r="C1297">
            <v>0</v>
          </cell>
        </row>
        <row r="1298">
          <cell r="A1298" t="str">
            <v>251-4300-10</v>
          </cell>
          <cell r="B1298" t="str">
            <v>4080 Tax Chg Volumetric Street Lights</v>
          </cell>
          <cell r="C1298">
            <v>0</v>
          </cell>
        </row>
        <row r="1299">
          <cell r="A1299" t="str">
            <v>251-4310-10</v>
          </cell>
          <cell r="B1299" t="str">
            <v>4080 Tax Chg Volumetric Sentinel Lights</v>
          </cell>
          <cell r="C1299">
            <v>0</v>
          </cell>
        </row>
        <row r="1300">
          <cell r="A1300" t="str">
            <v>251-4400-10</v>
          </cell>
          <cell r="B1300" t="str">
            <v>4080 Tax Chg Volumetric Unmetered</v>
          </cell>
          <cell r="C1300">
            <v>0</v>
          </cell>
        </row>
        <row r="1301">
          <cell r="A1301" t="str">
            <v>252-4000-10</v>
          </cell>
          <cell r="B1301" t="str">
            <v>4235 NSF Charge Residential</v>
          </cell>
          <cell r="C1301">
            <v>-5476</v>
          </cell>
        </row>
        <row r="1302">
          <cell r="A1302" t="str">
            <v>252-4010-10</v>
          </cell>
          <cell r="B1302" t="str">
            <v>4235 NSF Charge Comm &lt; 50 kw</v>
          </cell>
          <cell r="C1302">
            <v>-388.5</v>
          </cell>
        </row>
        <row r="1303">
          <cell r="A1303" t="str">
            <v>252-4015-10</v>
          </cell>
          <cell r="B1303" t="str">
            <v>4235 NSF Charge Ind &gt; 50 - 200 KW</v>
          </cell>
          <cell r="C1303">
            <v>-37</v>
          </cell>
        </row>
        <row r="1304">
          <cell r="A1304" t="str">
            <v>252-4020-10</v>
          </cell>
          <cell r="B1304" t="str">
            <v>4235 NSF Charge Ind &gt; 200 - 1000 KW</v>
          </cell>
          <cell r="C1304">
            <v>0</v>
          </cell>
        </row>
        <row r="1305">
          <cell r="A1305" t="str">
            <v>252-4100-10</v>
          </cell>
          <cell r="B1305" t="str">
            <v>4235 NSF Charge Ind &gt; 50 kw &lt; 1,000 kw</v>
          </cell>
          <cell r="C1305">
            <v>0</v>
          </cell>
        </row>
        <row r="1306">
          <cell r="A1306" t="str">
            <v>252-4200-10</v>
          </cell>
          <cell r="B1306" t="str">
            <v>4235 NSF Charge Lrg User &gt; 5,000 kw</v>
          </cell>
          <cell r="C1306">
            <v>0</v>
          </cell>
        </row>
        <row r="1307">
          <cell r="A1307" t="str">
            <v>252-4300-10</v>
          </cell>
          <cell r="B1307" t="str">
            <v>4235 NSF Charge Street Lights</v>
          </cell>
          <cell r="C1307">
            <v>0</v>
          </cell>
        </row>
        <row r="1308">
          <cell r="A1308" t="str">
            <v>252-4310-10</v>
          </cell>
          <cell r="B1308" t="str">
            <v>4235 NSF Charge - Sent. Lights</v>
          </cell>
          <cell r="C1308">
            <v>0</v>
          </cell>
        </row>
        <row r="1309">
          <cell r="A1309" t="str">
            <v>252-4400-10</v>
          </cell>
          <cell r="B1309" t="str">
            <v>4235 NSF Charge - Unmetered</v>
          </cell>
          <cell r="C1309">
            <v>0</v>
          </cell>
        </row>
        <row r="1310">
          <cell r="A1310" t="str">
            <v>253-4000-10</v>
          </cell>
          <cell r="B1310" t="str">
            <v>4235 Specific Srvs Residential</v>
          </cell>
          <cell r="C1310">
            <v>0</v>
          </cell>
        </row>
        <row r="1311">
          <cell r="A1311" t="str">
            <v>253-4010-10</v>
          </cell>
          <cell r="B1311" t="str">
            <v>4235 Specific Srvs Comm &lt; 50 kw</v>
          </cell>
          <cell r="C1311">
            <v>0</v>
          </cell>
        </row>
        <row r="1312">
          <cell r="A1312" t="str">
            <v>253-4015-10</v>
          </cell>
          <cell r="B1312" t="str">
            <v>4235 Specific Srvs Ind &gt; 50 kw</v>
          </cell>
          <cell r="C1312">
            <v>0</v>
          </cell>
        </row>
        <row r="1313">
          <cell r="A1313" t="str">
            <v>253-4100-10</v>
          </cell>
          <cell r="B1313" t="str">
            <v>4235 Specific Srvs Ind &gt; 50 kw &lt; 1,000 kw</v>
          </cell>
          <cell r="C1313">
            <v>0</v>
          </cell>
        </row>
        <row r="1314">
          <cell r="A1314" t="str">
            <v>253-4200-10</v>
          </cell>
          <cell r="B1314" t="str">
            <v>4235 Specific Srvs Lrg User &gt; 5,000 kw</v>
          </cell>
          <cell r="C1314">
            <v>0</v>
          </cell>
        </row>
        <row r="1315">
          <cell r="A1315" t="str">
            <v>253-4300-10</v>
          </cell>
          <cell r="B1315" t="str">
            <v>4235 Specific Srvs Street Lights</v>
          </cell>
          <cell r="C1315">
            <v>0</v>
          </cell>
        </row>
        <row r="1316">
          <cell r="A1316" t="str">
            <v>253-4310-10</v>
          </cell>
          <cell r="B1316" t="str">
            <v>4235 Specific Srvs Sent. Lights</v>
          </cell>
          <cell r="C1316">
            <v>0</v>
          </cell>
        </row>
        <row r="1317">
          <cell r="A1317" t="str">
            <v>254-4000-10</v>
          </cell>
          <cell r="B1317" t="str">
            <v>4235 Rebate Residential</v>
          </cell>
          <cell r="C1317">
            <v>0</v>
          </cell>
        </row>
        <row r="1318">
          <cell r="A1318" t="str">
            <v>254-4010-10</v>
          </cell>
          <cell r="B1318" t="str">
            <v>4235 Rebate GS &lt; 50 kw</v>
          </cell>
          <cell r="C1318">
            <v>0</v>
          </cell>
        </row>
        <row r="1319">
          <cell r="A1319" t="str">
            <v>254-4015-10</v>
          </cell>
          <cell r="B1319" t="str">
            <v>4235 Rebate Ind &gt; 50 - 200 KW</v>
          </cell>
          <cell r="C1319">
            <v>0</v>
          </cell>
        </row>
        <row r="1320">
          <cell r="A1320" t="str">
            <v>254-4020-10</v>
          </cell>
          <cell r="B1320" t="str">
            <v>4235 Rebate Ind &gt; 200 - 1000 KW</v>
          </cell>
          <cell r="C1320">
            <v>0</v>
          </cell>
        </row>
        <row r="1321">
          <cell r="A1321" t="str">
            <v>254-4100-10</v>
          </cell>
          <cell r="B1321" t="str">
            <v>4235 Rebate GS &gt; 50 kw TOU</v>
          </cell>
          <cell r="C1321">
            <v>0</v>
          </cell>
        </row>
        <row r="1322">
          <cell r="A1322" t="str">
            <v>254-4200-10</v>
          </cell>
          <cell r="B1322" t="str">
            <v>4235 Rebate Lrg User &gt; 5000 kw</v>
          </cell>
          <cell r="C1322">
            <v>0</v>
          </cell>
        </row>
        <row r="1323">
          <cell r="A1323" t="str">
            <v>254-4400-10</v>
          </cell>
          <cell r="B1323" t="str">
            <v>4235 Rebate Unmetered</v>
          </cell>
          <cell r="C1323">
            <v>0</v>
          </cell>
        </row>
        <row r="1324">
          <cell r="A1324" t="str">
            <v>255-4000-10</v>
          </cell>
          <cell r="B1324" t="str">
            <v>4235 Other Rebate Residential</v>
          </cell>
          <cell r="C1324">
            <v>0</v>
          </cell>
        </row>
        <row r="1325">
          <cell r="A1325" t="str">
            <v>255-4010-10</v>
          </cell>
          <cell r="B1325" t="str">
            <v>4235 Other Rebate GS &lt; 50 kw</v>
          </cell>
          <cell r="C1325">
            <v>2.31</v>
          </cell>
        </row>
        <row r="1326">
          <cell r="A1326" t="str">
            <v>255-4015-10</v>
          </cell>
          <cell r="B1326" t="str">
            <v>4235 Other Rebate Ind &gt; 50 - 200 KW</v>
          </cell>
          <cell r="C1326">
            <v>0</v>
          </cell>
        </row>
        <row r="1327">
          <cell r="A1327" t="str">
            <v>255-4020-10</v>
          </cell>
          <cell r="B1327" t="str">
            <v>4235 Other Rebate Ind &gt; 200 - 1000 KW</v>
          </cell>
          <cell r="C1327">
            <v>0</v>
          </cell>
        </row>
        <row r="1328">
          <cell r="A1328" t="str">
            <v>255-4100-10</v>
          </cell>
          <cell r="B1328" t="str">
            <v>4235 Other Rebate GS &gt; 50 kw TOU</v>
          </cell>
          <cell r="C1328">
            <v>0</v>
          </cell>
        </row>
        <row r="1329">
          <cell r="A1329" t="str">
            <v>255-4200-10</v>
          </cell>
          <cell r="B1329" t="str">
            <v>4235 Other Rebate Large User &gt; 5000 kw</v>
          </cell>
          <cell r="C1329">
            <v>0</v>
          </cell>
        </row>
        <row r="1330">
          <cell r="A1330" t="str">
            <v>255-4400-10</v>
          </cell>
          <cell r="B1330" t="str">
            <v>4235 Other Rebate Unmetered</v>
          </cell>
          <cell r="C1330">
            <v>0</v>
          </cell>
        </row>
        <row r="1331">
          <cell r="A1331" t="str">
            <v>256-4000-10</v>
          </cell>
          <cell r="B1331" t="str">
            <v>4235 Previous Rebate Residential</v>
          </cell>
          <cell r="C1331">
            <v>0</v>
          </cell>
        </row>
        <row r="1332">
          <cell r="A1332" t="str">
            <v>256-4010-10</v>
          </cell>
          <cell r="B1332" t="str">
            <v>4235 Previous Rebate GS &lt; 50 kw</v>
          </cell>
          <cell r="C1332">
            <v>0</v>
          </cell>
        </row>
        <row r="1333">
          <cell r="A1333" t="str">
            <v>256-4015-10</v>
          </cell>
          <cell r="B1333" t="str">
            <v>4235 Previous Rebate Ind &gt; 50 - 200 KW</v>
          </cell>
          <cell r="C1333">
            <v>0</v>
          </cell>
        </row>
        <row r="1334">
          <cell r="A1334" t="str">
            <v>256-4020-10</v>
          </cell>
          <cell r="B1334" t="str">
            <v>4235 Previous Rebate Ind &gt; 200 - 1000 KW</v>
          </cell>
          <cell r="C1334">
            <v>0</v>
          </cell>
        </row>
        <row r="1335">
          <cell r="A1335" t="str">
            <v>256-4100-10</v>
          </cell>
          <cell r="B1335" t="str">
            <v>4235 Previous Rebate GS &gt; 50 kw TOU</v>
          </cell>
          <cell r="C1335">
            <v>0</v>
          </cell>
        </row>
        <row r="1336">
          <cell r="A1336" t="str">
            <v>256-4200-10</v>
          </cell>
          <cell r="B1336" t="str">
            <v>4235 Previous Rebate Lrg User &gt; 5000 kw</v>
          </cell>
          <cell r="C1336">
            <v>0</v>
          </cell>
        </row>
        <row r="1337">
          <cell r="A1337" t="str">
            <v>256-4400-10</v>
          </cell>
          <cell r="B1337" t="str">
            <v>4235 Previous Rebate - Unmetered</v>
          </cell>
          <cell r="C1337">
            <v>0</v>
          </cell>
        </row>
        <row r="1338">
          <cell r="A1338" t="str">
            <v>257-4000-10</v>
          </cell>
          <cell r="B1338" t="str">
            <v>4235 Rebate Adj Residential</v>
          </cell>
          <cell r="C1338">
            <v>0</v>
          </cell>
        </row>
        <row r="1339">
          <cell r="A1339" t="str">
            <v>257-4010-10</v>
          </cell>
          <cell r="B1339" t="str">
            <v>4235 Rebate Adj GS &lt; 50 kw</v>
          </cell>
          <cell r="C1339">
            <v>0</v>
          </cell>
        </row>
        <row r="1340">
          <cell r="A1340" t="str">
            <v>257-4015-10</v>
          </cell>
          <cell r="B1340" t="str">
            <v>4235 Rebate Adj Ind &gt; 50 - 200 KW</v>
          </cell>
          <cell r="C1340">
            <v>0</v>
          </cell>
        </row>
        <row r="1341">
          <cell r="A1341" t="str">
            <v>257-4020-10</v>
          </cell>
          <cell r="B1341" t="str">
            <v>4235 Rebate Adj Ind &gt; 200 - 1000 KW</v>
          </cell>
          <cell r="C1341">
            <v>0</v>
          </cell>
        </row>
        <row r="1342">
          <cell r="A1342" t="str">
            <v>257-4100-10</v>
          </cell>
          <cell r="B1342" t="str">
            <v>4235 Rebate Adj GS &gt; 50 kw TOU</v>
          </cell>
          <cell r="C1342">
            <v>0</v>
          </cell>
        </row>
        <row r="1343">
          <cell r="A1343" t="str">
            <v>257-4200-10</v>
          </cell>
          <cell r="B1343" t="str">
            <v>4235 Rebate Adj Lrg User &gt; 5000 kw</v>
          </cell>
          <cell r="C1343">
            <v>0</v>
          </cell>
        </row>
        <row r="1344">
          <cell r="A1344" t="str">
            <v>257-4400-10</v>
          </cell>
          <cell r="B1344" t="str">
            <v>4235 Rebate Adj Unmetered</v>
          </cell>
          <cell r="C1344">
            <v>0</v>
          </cell>
        </row>
        <row r="1345">
          <cell r="A1345" t="str">
            <v>258-4000-10</v>
          </cell>
          <cell r="B1345" t="str">
            <v>4080 Dist Service Charge - MicroFit</v>
          </cell>
          <cell r="C1345">
            <v>-13373.1</v>
          </cell>
        </row>
        <row r="1346">
          <cell r="A1346" t="str">
            <v>258-4020-10</v>
          </cell>
          <cell r="B1346" t="str">
            <v>4080 Dist Service Charge - FIT</v>
          </cell>
          <cell r="C1346">
            <v>-1141.92</v>
          </cell>
        </row>
        <row r="1347">
          <cell r="A1347" t="str">
            <v>259-4000-10</v>
          </cell>
          <cell r="B1347" t="str">
            <v>4235 Connection Charge - MicroFit</v>
          </cell>
          <cell r="C1347">
            <v>0</v>
          </cell>
        </row>
        <row r="1348">
          <cell r="A1348" t="str">
            <v>259-4020-10</v>
          </cell>
          <cell r="B1348" t="str">
            <v>4235 Connection Charge - FIT</v>
          </cell>
          <cell r="C1348">
            <v>0</v>
          </cell>
        </row>
        <row r="1349">
          <cell r="A1349" t="str">
            <v>260-4000-10</v>
          </cell>
          <cell r="B1349" t="str">
            <v>4064 One Time Residential</v>
          </cell>
          <cell r="C1349">
            <v>-494837.85</v>
          </cell>
        </row>
        <row r="1350">
          <cell r="A1350" t="str">
            <v>260-4010-10</v>
          </cell>
          <cell r="B1350" t="str">
            <v>4064 One Time Comm &lt; 50 kw</v>
          </cell>
          <cell r="C1350">
            <v>-137560.06</v>
          </cell>
        </row>
        <row r="1351">
          <cell r="A1351" t="str">
            <v>260-4015-10</v>
          </cell>
          <cell r="B1351" t="str">
            <v>4064 One Time Ind &gt; 50 kw</v>
          </cell>
          <cell r="C1351">
            <v>-159644.23000000001</v>
          </cell>
        </row>
        <row r="1352">
          <cell r="A1352" t="str">
            <v>260-4100-10</v>
          </cell>
          <cell r="B1352" t="str">
            <v>4064 One Time Ind &gt; 50 kw &lt; 1,000 kw</v>
          </cell>
          <cell r="C1352">
            <v>-89344.94</v>
          </cell>
        </row>
        <row r="1353">
          <cell r="A1353" t="str">
            <v>260-4200-10</v>
          </cell>
          <cell r="B1353" t="str">
            <v>4064 One Time Lrg User &gt; 5,000 kw</v>
          </cell>
          <cell r="C1353">
            <v>-42897.1</v>
          </cell>
        </row>
        <row r="1354">
          <cell r="A1354" t="str">
            <v>260-4300-10</v>
          </cell>
          <cell r="B1354" t="str">
            <v>4064 One Time - Street Lights</v>
          </cell>
          <cell r="C1354">
            <v>-9743.7999999999993</v>
          </cell>
        </row>
        <row r="1355">
          <cell r="A1355" t="str">
            <v>260-4310-10</v>
          </cell>
          <cell r="B1355" t="str">
            <v>4064 One Time Sent. Lights</v>
          </cell>
          <cell r="C1355">
            <v>0</v>
          </cell>
        </row>
        <row r="1356">
          <cell r="A1356" t="str">
            <v>260-5000-10</v>
          </cell>
          <cell r="B1356" t="str">
            <v>4712 One Time Charge Expense</v>
          </cell>
          <cell r="C1356">
            <v>0</v>
          </cell>
        </row>
        <row r="1357">
          <cell r="A1357" t="str">
            <v>260-5001-10</v>
          </cell>
          <cell r="B1357" t="str">
            <v>4712 One Time Charge Variance</v>
          </cell>
          <cell r="C1357">
            <v>0</v>
          </cell>
        </row>
        <row r="1358">
          <cell r="A1358" t="str">
            <v>263-4000-10</v>
          </cell>
          <cell r="B1358" t="str">
            <v>4055 RCVA Variance Retail Residential</v>
          </cell>
          <cell r="C1358">
            <v>0</v>
          </cell>
        </row>
        <row r="1359">
          <cell r="A1359" t="str">
            <v>263-4010-10</v>
          </cell>
          <cell r="B1359" t="str">
            <v>4055 RCVA Variance Retail Comm &lt; 50 kw</v>
          </cell>
          <cell r="C1359">
            <v>0</v>
          </cell>
        </row>
        <row r="1360">
          <cell r="A1360" t="str">
            <v>263-4015-10</v>
          </cell>
          <cell r="B1360" t="str">
            <v>4055 RCVA Variance Retail Ind &gt; 50 kw</v>
          </cell>
          <cell r="C1360">
            <v>0</v>
          </cell>
        </row>
        <row r="1361">
          <cell r="A1361" t="str">
            <v>263-4100-10</v>
          </cell>
          <cell r="B1361" t="str">
            <v>4055 RCVA Variance Retail Ind &gt; 50 kw &lt; 1,000 kw</v>
          </cell>
          <cell r="C1361">
            <v>0</v>
          </cell>
        </row>
        <row r="1362">
          <cell r="A1362" t="str">
            <v>263-4200-10</v>
          </cell>
          <cell r="B1362" t="str">
            <v>4055 RCVA Variance Retail Lrg User &gt; 5,000 kw</v>
          </cell>
          <cell r="C1362">
            <v>0</v>
          </cell>
        </row>
        <row r="1363">
          <cell r="A1363" t="str">
            <v>263-4300-10</v>
          </cell>
          <cell r="B1363" t="str">
            <v>4055 RCVA Variance Retail Street Lights</v>
          </cell>
          <cell r="C1363">
            <v>0</v>
          </cell>
        </row>
        <row r="1364">
          <cell r="A1364" t="str">
            <v>263-4310-10</v>
          </cell>
          <cell r="B1364" t="str">
            <v>4055 RCVA Variance Retail Sent. Lights</v>
          </cell>
          <cell r="C1364">
            <v>0</v>
          </cell>
        </row>
        <row r="1365">
          <cell r="A1365" t="str">
            <v>264-4000-10</v>
          </cell>
          <cell r="B1365" t="str">
            <v>4062 WMS Residential</v>
          </cell>
          <cell r="C1365">
            <v>-2378517.2599999998</v>
          </cell>
        </row>
        <row r="1366">
          <cell r="A1366" t="str">
            <v>264-4001-10</v>
          </cell>
          <cell r="B1366" t="str">
            <v>4062 WMS Unbilled Adj</v>
          </cell>
          <cell r="C1366">
            <v>87145.75</v>
          </cell>
        </row>
        <row r="1367">
          <cell r="A1367" t="str">
            <v>264-4010-10</v>
          </cell>
          <cell r="B1367" t="str">
            <v>4062 WMS comm &lt; 50 kw</v>
          </cell>
          <cell r="C1367">
            <v>-645879.81999999995</v>
          </cell>
        </row>
        <row r="1368">
          <cell r="A1368" t="str">
            <v>264-4015-10</v>
          </cell>
          <cell r="B1368" t="str">
            <v>4062 WMS Ind &gt; 50 - 200 KW</v>
          </cell>
          <cell r="C1368">
            <v>-739424.13</v>
          </cell>
        </row>
        <row r="1369">
          <cell r="A1369" t="str">
            <v>264-4020-10</v>
          </cell>
          <cell r="B1369" t="str">
            <v>4062 WMS Ind &gt; 200 - 1000 KW</v>
          </cell>
          <cell r="C1369">
            <v>-891608.45</v>
          </cell>
        </row>
        <row r="1370">
          <cell r="A1370" t="str">
            <v>264-4100-10</v>
          </cell>
          <cell r="B1370" t="str">
            <v>4062 WMS Ind &gt; 50 kw &lt; 1,000 kw</v>
          </cell>
          <cell r="C1370">
            <v>-411022.11</v>
          </cell>
        </row>
        <row r="1371">
          <cell r="A1371" t="str">
            <v>264-4200-10</v>
          </cell>
          <cell r="B1371" t="str">
            <v>4062 WMS Lrg User &gt; 5,000 kw</v>
          </cell>
          <cell r="C1371">
            <v>-198400.89</v>
          </cell>
        </row>
        <row r="1372">
          <cell r="A1372" t="str">
            <v>264-4300-10</v>
          </cell>
          <cell r="B1372" t="str">
            <v>4062 WMS Street Lights</v>
          </cell>
          <cell r="C1372">
            <v>-47522.51</v>
          </cell>
        </row>
        <row r="1373">
          <cell r="A1373" t="str">
            <v>264-4310-10</v>
          </cell>
          <cell r="B1373" t="str">
            <v>4062 WMS Sent. Lights</v>
          </cell>
          <cell r="C1373">
            <v>0</v>
          </cell>
        </row>
        <row r="1374">
          <cell r="A1374" t="str">
            <v>264-4400-10</v>
          </cell>
          <cell r="B1374" t="str">
            <v>4062 WMS Unmetered</v>
          </cell>
          <cell r="C1374">
            <v>-12405.98</v>
          </cell>
        </row>
        <row r="1375">
          <cell r="A1375" t="str">
            <v>264-4499-10</v>
          </cell>
          <cell r="B1375" t="str">
            <v>4062 WMS Billed Variance</v>
          </cell>
          <cell r="C1375">
            <v>1392617.09</v>
          </cell>
        </row>
        <row r="1376">
          <cell r="A1376" t="str">
            <v>264-5000-10</v>
          </cell>
          <cell r="B1376" t="str">
            <v>4708 Wholesale Market Service Expense</v>
          </cell>
          <cell r="C1376">
            <v>5362132.3099999996</v>
          </cell>
        </row>
        <row r="1377">
          <cell r="A1377" t="str">
            <v>264-5001-10</v>
          </cell>
          <cell r="B1377" t="str">
            <v>4708 WMS Expense Variance</v>
          </cell>
          <cell r="C1377">
            <v>-477279.16</v>
          </cell>
        </row>
        <row r="1378">
          <cell r="A1378" t="str">
            <v>265-4000-10</v>
          </cell>
          <cell r="B1378" t="str">
            <v>4324 MEI Special Purpose Charge Recovery</v>
          </cell>
          <cell r="C1378">
            <v>0</v>
          </cell>
        </row>
        <row r="1379">
          <cell r="A1379" t="str">
            <v>265-4001-10</v>
          </cell>
          <cell r="B1379" t="str">
            <v>4324 MEI SPC Revenue Variance</v>
          </cell>
          <cell r="C1379">
            <v>0.12</v>
          </cell>
        </row>
        <row r="1380">
          <cell r="A1380" t="str">
            <v>265-5000-10</v>
          </cell>
          <cell r="B1380" t="str">
            <v>5681 MEI Special Purpose Charge Expense</v>
          </cell>
          <cell r="C1380">
            <v>0</v>
          </cell>
        </row>
        <row r="1381">
          <cell r="A1381" t="str">
            <v>265-5001-10</v>
          </cell>
          <cell r="B1381" t="str">
            <v>5681 MEI SPC Expense variance</v>
          </cell>
          <cell r="C1381">
            <v>-0.12</v>
          </cell>
        </row>
        <row r="1382">
          <cell r="A1382" t="str">
            <v>266-4000-10</v>
          </cell>
          <cell r="B1382" t="str">
            <v>4066 TNS Residential</v>
          </cell>
          <cell r="C1382">
            <v>0</v>
          </cell>
        </row>
        <row r="1383">
          <cell r="A1383" t="str">
            <v>266-4010-10</v>
          </cell>
          <cell r="B1383" t="str">
            <v>4066 TNS Comm &lt; 50 kw</v>
          </cell>
          <cell r="C1383">
            <v>0</v>
          </cell>
        </row>
        <row r="1384">
          <cell r="A1384" t="str">
            <v>266-4015-10</v>
          </cell>
          <cell r="B1384" t="str">
            <v>4066 TNS Ind &gt; 50 kw</v>
          </cell>
          <cell r="C1384">
            <v>0</v>
          </cell>
        </row>
        <row r="1385">
          <cell r="A1385" t="str">
            <v>266-4100-10</v>
          </cell>
          <cell r="B1385" t="str">
            <v>4066 TNS Ind &gt; 50 kw &lt; 1,000 kw</v>
          </cell>
          <cell r="C1385">
            <v>0</v>
          </cell>
        </row>
        <row r="1386">
          <cell r="A1386" t="str">
            <v>266-4200-10</v>
          </cell>
          <cell r="B1386" t="str">
            <v>4066 TNS Lrg User &gt; 5,000 kw</v>
          </cell>
          <cell r="C1386">
            <v>0</v>
          </cell>
        </row>
        <row r="1387">
          <cell r="A1387" t="str">
            <v>266-4300-10</v>
          </cell>
          <cell r="B1387" t="str">
            <v>4066 TNS Street Lights</v>
          </cell>
          <cell r="C1387">
            <v>0</v>
          </cell>
        </row>
        <row r="1388">
          <cell r="A1388" t="str">
            <v>266-4310-10</v>
          </cell>
          <cell r="B1388" t="str">
            <v>4066 TNS Sent. Lights</v>
          </cell>
          <cell r="C1388">
            <v>0</v>
          </cell>
        </row>
        <row r="1389">
          <cell r="A1389" t="str">
            <v>266-4499-10</v>
          </cell>
          <cell r="B1389" t="str">
            <v>4066 TNS Billed Variance</v>
          </cell>
          <cell r="C1389">
            <v>0.12</v>
          </cell>
        </row>
        <row r="1390">
          <cell r="A1390" t="str">
            <v>266-5000-10</v>
          </cell>
          <cell r="B1390" t="str">
            <v>4714 Transmission Network Services Expense</v>
          </cell>
          <cell r="C1390">
            <v>8202916.4400000004</v>
          </cell>
        </row>
        <row r="1391">
          <cell r="A1391" t="str">
            <v>266-5001-10</v>
          </cell>
          <cell r="B1391" t="str">
            <v>4714 TNS Expense Variance</v>
          </cell>
          <cell r="C1391">
            <v>-901985.92</v>
          </cell>
        </row>
        <row r="1392">
          <cell r="A1392" t="str">
            <v>267-4000-10</v>
          </cell>
          <cell r="B1392" t="str">
            <v>4066 RTNS Residential</v>
          </cell>
          <cell r="C1392">
            <v>-3881732.97</v>
          </cell>
        </row>
        <row r="1393">
          <cell r="A1393" t="str">
            <v>267-4001-10</v>
          </cell>
          <cell r="B1393" t="str">
            <v>4066 RTNS Residential Unbilled Adj</v>
          </cell>
          <cell r="C1393">
            <v>-39328.79</v>
          </cell>
        </row>
        <row r="1394">
          <cell r="A1394" t="str">
            <v>267-4010-10</v>
          </cell>
          <cell r="B1394" t="str">
            <v>4066 RTNS Comm &lt; 50 kw</v>
          </cell>
          <cell r="C1394">
            <v>-976909.77</v>
          </cell>
        </row>
        <row r="1395">
          <cell r="A1395" t="str">
            <v>267-4015-10</v>
          </cell>
          <cell r="B1395" t="str">
            <v>4066 RTNS Ind &gt; 50 - 200 KW</v>
          </cell>
          <cell r="C1395">
            <v>-166978.57</v>
          </cell>
        </row>
        <row r="1396">
          <cell r="A1396" t="str">
            <v>267-4020-10</v>
          </cell>
          <cell r="B1396" t="str">
            <v>4066 RTNS Ind &gt; 200 - 1000 KW</v>
          </cell>
          <cell r="C1396">
            <v>-1134352.32</v>
          </cell>
        </row>
        <row r="1397">
          <cell r="A1397" t="str">
            <v>267-4021-10</v>
          </cell>
          <cell r="B1397" t="str">
            <v>4066 RTNS Ind Unbilled Adj</v>
          </cell>
          <cell r="C1397">
            <v>-41760.94</v>
          </cell>
        </row>
        <row r="1398">
          <cell r="A1398" t="str">
            <v>267-4100-10</v>
          </cell>
          <cell r="B1398" t="str">
            <v>4066 RTNS Ind &gt; 50 kw &lt; 1,000 kw</v>
          </cell>
          <cell r="C1398">
            <v>-664166.89</v>
          </cell>
        </row>
        <row r="1399">
          <cell r="A1399" t="str">
            <v>267-4200-10</v>
          </cell>
          <cell r="B1399" t="str">
            <v>4066 RTNS Lrg User &gt; 5,000 kw</v>
          </cell>
          <cell r="C1399">
            <v>-353971.77</v>
          </cell>
        </row>
        <row r="1400">
          <cell r="A1400" t="str">
            <v>267-4300-10</v>
          </cell>
          <cell r="B1400" t="str">
            <v>4066 RTNS Street Lights</v>
          </cell>
          <cell r="C1400">
            <v>-22808.79</v>
          </cell>
        </row>
        <row r="1401">
          <cell r="A1401" t="str">
            <v>267-4310-10</v>
          </cell>
          <cell r="B1401" t="str">
            <v>4066 RTNS Sent. Lights</v>
          </cell>
          <cell r="C1401">
            <v>-134.76</v>
          </cell>
        </row>
        <row r="1402">
          <cell r="A1402" t="str">
            <v>267-4400-10</v>
          </cell>
          <cell r="B1402" t="str">
            <v>4066 RTNS Unmetered</v>
          </cell>
          <cell r="C1402">
            <v>-18785.05</v>
          </cell>
        </row>
        <row r="1403">
          <cell r="A1403" t="str">
            <v>268-4000-10</v>
          </cell>
          <cell r="B1403" t="str">
            <v>4068 TCS Residential</v>
          </cell>
          <cell r="C1403">
            <v>-2935840.74</v>
          </cell>
        </row>
        <row r="1404">
          <cell r="A1404" t="str">
            <v>268-4001-10</v>
          </cell>
          <cell r="B1404" t="str">
            <v>4068 TCS Residential Unbilled Adj</v>
          </cell>
          <cell r="C1404">
            <v>-29343.4</v>
          </cell>
        </row>
        <row r="1405">
          <cell r="A1405" t="str">
            <v>268-4010-10</v>
          </cell>
          <cell r="B1405" t="str">
            <v>4068 TCS Comm &lt; 50 kw</v>
          </cell>
          <cell r="C1405">
            <v>-735946.15</v>
          </cell>
        </row>
        <row r="1406">
          <cell r="A1406" t="str">
            <v>268-4015-10</v>
          </cell>
          <cell r="B1406" t="str">
            <v>4068 TCS Ind &gt; 50 - 200 KW</v>
          </cell>
          <cell r="C1406">
            <v>-924666.26</v>
          </cell>
        </row>
        <row r="1407">
          <cell r="A1407" t="str">
            <v>268-4016-10</v>
          </cell>
          <cell r="B1407" t="str">
            <v>4068 TCS Ind Unbilled Adj</v>
          </cell>
          <cell r="C1407">
            <v>-49756.01</v>
          </cell>
        </row>
        <row r="1408">
          <cell r="A1408" t="str">
            <v>268-4020-10</v>
          </cell>
          <cell r="B1408" t="str">
            <v>4068 TCS Ind &gt; 200 - 1000 KW</v>
          </cell>
          <cell r="C1408">
            <v>-239183.52</v>
          </cell>
        </row>
        <row r="1409">
          <cell r="A1409" t="str">
            <v>268-4100-10</v>
          </cell>
          <cell r="B1409" t="str">
            <v>4068 TCS Ind &gt;50 kw &lt; 1,000 kw</v>
          </cell>
          <cell r="C1409">
            <v>0</v>
          </cell>
        </row>
        <row r="1410">
          <cell r="A1410" t="str">
            <v>268-4200-10</v>
          </cell>
          <cell r="B1410" t="str">
            <v>4068 TCS Lrg User &gt; 5,000 kw</v>
          </cell>
          <cell r="C1410">
            <v>0</v>
          </cell>
        </row>
        <row r="1411">
          <cell r="A1411" t="str">
            <v>268-4300-10</v>
          </cell>
          <cell r="B1411" t="str">
            <v>4068 TCS Street Lights</v>
          </cell>
          <cell r="C1411">
            <v>-396.26</v>
          </cell>
        </row>
        <row r="1412">
          <cell r="A1412" t="str">
            <v>268-4310-10</v>
          </cell>
          <cell r="B1412" t="str">
            <v>4068 TCS Sent. Lights</v>
          </cell>
          <cell r="C1412">
            <v>0</v>
          </cell>
        </row>
        <row r="1413">
          <cell r="A1413" t="str">
            <v>268-4400-10</v>
          </cell>
          <cell r="B1413" t="str">
            <v>4068 TCS Unmetered</v>
          </cell>
          <cell r="C1413">
            <v>-14149.27</v>
          </cell>
        </row>
        <row r="1414">
          <cell r="A1414" t="str">
            <v>268-4499-10</v>
          </cell>
          <cell r="B1414" t="str">
            <v>4068 TCS Billed Variance</v>
          </cell>
          <cell r="C1414">
            <v>825386.21</v>
          </cell>
        </row>
        <row r="1415">
          <cell r="A1415" t="str">
            <v>268-5000-10</v>
          </cell>
          <cell r="B1415" t="str">
            <v>4716 Transmission Connection Services Expense</v>
          </cell>
          <cell r="C1415">
            <v>7260138.3700000001</v>
          </cell>
        </row>
        <row r="1416">
          <cell r="A1416" t="str">
            <v>268-5001-10</v>
          </cell>
          <cell r="B1416" t="str">
            <v>4716 TCS Expense Variance</v>
          </cell>
          <cell r="C1416">
            <v>-188638.46</v>
          </cell>
        </row>
        <row r="1417">
          <cell r="A1417" t="str">
            <v>269-4000-10</v>
          </cell>
          <cell r="B1417" t="str">
            <v>4068 RTCS Residential</v>
          </cell>
          <cell r="C1417">
            <v>-140473.28</v>
          </cell>
        </row>
        <row r="1418">
          <cell r="A1418" t="str">
            <v>269-4010-10</v>
          </cell>
          <cell r="B1418" t="str">
            <v>4068 RTCS Comm &lt; 50 kw</v>
          </cell>
          <cell r="C1418">
            <v>-35380.22</v>
          </cell>
        </row>
        <row r="1419">
          <cell r="A1419" t="str">
            <v>269-4015-10</v>
          </cell>
          <cell r="B1419" t="str">
            <v>4068 RTCS Ind &gt; 50 - 200 KW</v>
          </cell>
          <cell r="C1419">
            <v>-852426.67</v>
          </cell>
        </row>
        <row r="1420">
          <cell r="A1420" t="str">
            <v>269-4020-10</v>
          </cell>
          <cell r="B1420" t="str">
            <v>4068 RTCS Ind &gt; 200 - 1000 KW</v>
          </cell>
          <cell r="C1420">
            <v>-1082945.1200000001</v>
          </cell>
        </row>
        <row r="1421">
          <cell r="A1421" t="str">
            <v>269-4100-10</v>
          </cell>
          <cell r="B1421" t="str">
            <v>4068 RTCS Ind &gt; 50 kw &lt; 1,000 kw</v>
          </cell>
          <cell r="C1421">
            <v>-517149.76</v>
          </cell>
        </row>
        <row r="1422">
          <cell r="A1422" t="str">
            <v>269-4200-10</v>
          </cell>
          <cell r="B1422" t="str">
            <v>4068 RTCS Lrg User &gt; 5,000 kw</v>
          </cell>
          <cell r="C1422">
            <v>-276892.58</v>
          </cell>
        </row>
        <row r="1423">
          <cell r="A1423" t="str">
            <v>269-4300-10</v>
          </cell>
          <cell r="B1423" t="str">
            <v>4068 RTCS Street Lights</v>
          </cell>
          <cell r="C1423">
            <v>-61478.5</v>
          </cell>
        </row>
        <row r="1424">
          <cell r="A1424" t="str">
            <v>269-4310-10</v>
          </cell>
          <cell r="B1424" t="str">
            <v>4068 RTCS Sent. Lights</v>
          </cell>
          <cell r="C1424">
            <v>-176.57</v>
          </cell>
        </row>
        <row r="1425">
          <cell r="A1425" t="str">
            <v>269-4400-10</v>
          </cell>
          <cell r="B1425" t="str">
            <v>4068 RTCS Unmetered</v>
          </cell>
          <cell r="C1425">
            <v>-681.82</v>
          </cell>
        </row>
        <row r="1426">
          <cell r="A1426" t="str">
            <v>272-4000-10</v>
          </cell>
          <cell r="B1426" t="str">
            <v>4080 Transformer Allowance Residential</v>
          </cell>
          <cell r="C1426">
            <v>0</v>
          </cell>
        </row>
        <row r="1427">
          <cell r="A1427" t="str">
            <v>272-4010-10</v>
          </cell>
          <cell r="B1427" t="str">
            <v>4080 Transformer Allowance Comm &lt; 50 kw</v>
          </cell>
          <cell r="C1427">
            <v>0</v>
          </cell>
        </row>
        <row r="1428">
          <cell r="A1428" t="str">
            <v>272-4015-10</v>
          </cell>
          <cell r="B1428" t="str">
            <v>4080 Transformer Allowance Ind &gt; 50 - 200 KW</v>
          </cell>
          <cell r="C1428">
            <v>119356.82</v>
          </cell>
        </row>
        <row r="1429">
          <cell r="A1429" t="str">
            <v>272-4020-10</v>
          </cell>
          <cell r="B1429" t="str">
            <v>4080 Transformer Allowance Ind &gt; 200 - 1000 KW</v>
          </cell>
          <cell r="C1429">
            <v>0</v>
          </cell>
        </row>
        <row r="1430">
          <cell r="A1430" t="str">
            <v>272-4100-10</v>
          </cell>
          <cell r="B1430" t="str">
            <v>4080 Transformer Allowance Ind &gt; 50 kw &lt; 1,000 kw</v>
          </cell>
          <cell r="C1430">
            <v>65685.440000000002</v>
          </cell>
        </row>
        <row r="1431">
          <cell r="A1431" t="str">
            <v>272-4200-10</v>
          </cell>
          <cell r="B1431" t="str">
            <v>4080 Transformer Allowance Lrg User &gt; 5,000 kw</v>
          </cell>
          <cell r="C1431">
            <v>59715.76</v>
          </cell>
        </row>
        <row r="1432">
          <cell r="A1432" t="str">
            <v>272-4300-10</v>
          </cell>
          <cell r="B1432" t="str">
            <v>4080 Transformer Allowance Street Lights</v>
          </cell>
          <cell r="C1432">
            <v>0</v>
          </cell>
        </row>
        <row r="1433">
          <cell r="A1433" t="str">
            <v>272-4310-10</v>
          </cell>
          <cell r="B1433" t="str">
            <v>4080 Transformer Allowance Sent. Lights</v>
          </cell>
          <cell r="C1433">
            <v>0</v>
          </cell>
        </row>
        <row r="1434">
          <cell r="A1434" t="str">
            <v>272-4900-10</v>
          </cell>
          <cell r="B1434" t="str">
            <v>4375 CDM-R Fixed Funding-Peaksaver H1 2011</v>
          </cell>
          <cell r="C1434">
            <v>0</v>
          </cell>
        </row>
        <row r="1435">
          <cell r="A1435" t="str">
            <v>272-4901-10</v>
          </cell>
          <cell r="B1435" t="str">
            <v>4375 CDM-R Incentives-Peaksaver H1 2011</v>
          </cell>
          <cell r="C1435">
            <v>0</v>
          </cell>
        </row>
        <row r="1436">
          <cell r="A1436" t="str">
            <v>272-4902-10</v>
          </cell>
          <cell r="B1436" t="str">
            <v>4375 CDM-R Variable Funding-Peaksaver H1 2011</v>
          </cell>
          <cell r="C1436">
            <v>0</v>
          </cell>
        </row>
        <row r="1437">
          <cell r="A1437" t="str">
            <v>272-4903-10</v>
          </cell>
          <cell r="B1437" t="str">
            <v>4380 CDM-R Variable Costs-Peaksaver H1 2011</v>
          </cell>
          <cell r="C1437">
            <v>0</v>
          </cell>
        </row>
        <row r="1438">
          <cell r="A1438" t="str">
            <v>272-4904-10</v>
          </cell>
          <cell r="B1438" t="str">
            <v>4380 CDM-R Fixed Costs-Peaksaver H1 2011</v>
          </cell>
          <cell r="C1438">
            <v>0</v>
          </cell>
        </row>
        <row r="1439">
          <cell r="A1439" t="str">
            <v>272-4905-10</v>
          </cell>
          <cell r="B1439" t="str">
            <v>4380 CDM-R Internal Allocations-Peaksaver H1 2011</v>
          </cell>
          <cell r="C1439">
            <v>0</v>
          </cell>
        </row>
        <row r="1440">
          <cell r="A1440" t="str">
            <v>272-4906-10</v>
          </cell>
          <cell r="B1440" t="str">
            <v>4375 CDM-R Fixed Funding-Peaksaver H2 2011</v>
          </cell>
          <cell r="C1440">
            <v>0</v>
          </cell>
        </row>
        <row r="1441">
          <cell r="A1441" t="str">
            <v>272-4907-10</v>
          </cell>
          <cell r="B1441" t="str">
            <v>4375 CDM-R Incentives-Peaksaver H2 2011</v>
          </cell>
          <cell r="C1441">
            <v>0</v>
          </cell>
        </row>
        <row r="1442">
          <cell r="A1442" t="str">
            <v>272-4908-10</v>
          </cell>
          <cell r="B1442" t="str">
            <v>4375 CDM-R Variable Funding-Peaksaver H2 2011</v>
          </cell>
          <cell r="C1442">
            <v>0</v>
          </cell>
        </row>
        <row r="1443">
          <cell r="A1443" t="str">
            <v>272-4909-10</v>
          </cell>
          <cell r="B1443" t="str">
            <v>4380 CDM-R Variable Costs-Peaksaver H2 2011</v>
          </cell>
          <cell r="C1443">
            <v>0</v>
          </cell>
        </row>
        <row r="1444">
          <cell r="A1444" t="str">
            <v>272-4910-10</v>
          </cell>
          <cell r="B1444" t="str">
            <v>4380 CDM-R Fixed Costs-Peaksaver H2 2011</v>
          </cell>
          <cell r="C1444">
            <v>0</v>
          </cell>
        </row>
        <row r="1445">
          <cell r="A1445" t="str">
            <v>272-4911-10</v>
          </cell>
          <cell r="B1445" t="str">
            <v>4380 CDM-R Internal Allocations-Peaksaver H2 2011</v>
          </cell>
          <cell r="C1445">
            <v>0</v>
          </cell>
        </row>
        <row r="1446">
          <cell r="A1446" t="str">
            <v>272-4912-10</v>
          </cell>
          <cell r="B1446" t="str">
            <v>4380 CDM-R 3rd Party Admin-Conservation Coupons</v>
          </cell>
          <cell r="C1446">
            <v>0</v>
          </cell>
        </row>
        <row r="1447">
          <cell r="A1447" t="str">
            <v>272-4913-10</v>
          </cell>
          <cell r="B1447" t="str">
            <v>4380 CDM-R Sponsorship-Conservation Coupons</v>
          </cell>
          <cell r="C1447">
            <v>0</v>
          </cell>
        </row>
        <row r="1448">
          <cell r="A1448" t="str">
            <v>272-4914-10</v>
          </cell>
          <cell r="B1448" t="str">
            <v>4375 CDM-R Variable Funding-Conservation Coupons</v>
          </cell>
          <cell r="C1448">
            <v>0</v>
          </cell>
        </row>
        <row r="1449">
          <cell r="A1449" t="str">
            <v>272-4915-10</v>
          </cell>
          <cell r="B1449" t="str">
            <v>4380 CDM-R Variable Costs-Conservation Coupons</v>
          </cell>
          <cell r="C1449">
            <v>0</v>
          </cell>
        </row>
        <row r="1450">
          <cell r="A1450" t="str">
            <v>272-4916-10</v>
          </cell>
          <cell r="B1450" t="str">
            <v>4380 CDM-R 3rd Party Markt-Conservation Coupons</v>
          </cell>
          <cell r="C1450">
            <v>0</v>
          </cell>
        </row>
        <row r="1451">
          <cell r="A1451" t="str">
            <v>272-4917-10</v>
          </cell>
          <cell r="B1451" t="str">
            <v>4380 CDM-R Internal Allocat'ns-ConservationCoupons</v>
          </cell>
          <cell r="C1451">
            <v>0</v>
          </cell>
        </row>
        <row r="1452">
          <cell r="A1452" t="str">
            <v>272-4918-10</v>
          </cell>
          <cell r="B1452" t="str">
            <v>4380 CDM-R 3rd Party Admin-HVAC Incentives</v>
          </cell>
          <cell r="C1452">
            <v>0</v>
          </cell>
        </row>
        <row r="1453">
          <cell r="A1453" t="str">
            <v>272-4919-10</v>
          </cell>
          <cell r="B1453" t="str">
            <v>4380 CDM-R Sponsorship-HVAC Incentives</v>
          </cell>
          <cell r="C1453">
            <v>0</v>
          </cell>
        </row>
        <row r="1454">
          <cell r="A1454" t="str">
            <v>272-4920-10</v>
          </cell>
          <cell r="B1454" t="str">
            <v>4375 CDM-R Variable Funding-HVAC Incentives</v>
          </cell>
          <cell r="C1454">
            <v>0</v>
          </cell>
        </row>
        <row r="1455">
          <cell r="A1455" t="str">
            <v>272-4921-10</v>
          </cell>
          <cell r="B1455" t="str">
            <v>4380 CDM-R Variable Costs-HVAC Incentives</v>
          </cell>
          <cell r="C1455">
            <v>0</v>
          </cell>
        </row>
        <row r="1456">
          <cell r="A1456" t="str">
            <v>272-4922-10</v>
          </cell>
          <cell r="B1456" t="str">
            <v>4380 CDM-R 3rd Party Markt-HVAC Incentives</v>
          </cell>
          <cell r="C1456">
            <v>0</v>
          </cell>
        </row>
        <row r="1457">
          <cell r="A1457" t="str">
            <v>272-4923-10</v>
          </cell>
          <cell r="B1457" t="str">
            <v>4380 CDM-R Internal Allocations-HVAC Incentives</v>
          </cell>
          <cell r="C1457">
            <v>0</v>
          </cell>
        </row>
        <row r="1458">
          <cell r="A1458" t="str">
            <v>272-4924-10</v>
          </cell>
          <cell r="B1458" t="str">
            <v>4380 CDM-R 3rd Party Admin-Retailer Events</v>
          </cell>
          <cell r="C1458">
            <v>0</v>
          </cell>
        </row>
        <row r="1459">
          <cell r="A1459" t="str">
            <v>272-4925-10</v>
          </cell>
          <cell r="B1459" t="str">
            <v>4380 CDM-R Sponsorship-Retailer Events</v>
          </cell>
          <cell r="C1459">
            <v>0</v>
          </cell>
        </row>
        <row r="1460">
          <cell r="A1460" t="str">
            <v>272-4926-10</v>
          </cell>
          <cell r="B1460" t="str">
            <v>4375 CDM-R Variable Funding-Retailer Events</v>
          </cell>
          <cell r="C1460">
            <v>0</v>
          </cell>
        </row>
        <row r="1461">
          <cell r="A1461" t="str">
            <v>272-4927-10</v>
          </cell>
          <cell r="B1461" t="str">
            <v>4380 CDM-R Variable Costs-Retailer Events</v>
          </cell>
          <cell r="C1461">
            <v>0</v>
          </cell>
        </row>
        <row r="1462">
          <cell r="A1462" t="str">
            <v>272-4928-10</v>
          </cell>
          <cell r="B1462" t="str">
            <v>4380 CDM-R 3rd Party Markt-Retailer Events</v>
          </cell>
          <cell r="C1462">
            <v>0</v>
          </cell>
        </row>
        <row r="1463">
          <cell r="A1463" t="str">
            <v>272-4929-10</v>
          </cell>
          <cell r="B1463" t="str">
            <v>4380 CDM-R Internal Allocations-Retailer Events</v>
          </cell>
          <cell r="C1463">
            <v>0</v>
          </cell>
        </row>
        <row r="1464">
          <cell r="A1464" t="str">
            <v>272-4930-10</v>
          </cell>
          <cell r="B1464" t="str">
            <v>4380 CDM-R 3rd Party Admin-Appliance Retirement</v>
          </cell>
          <cell r="C1464">
            <v>0</v>
          </cell>
        </row>
        <row r="1465">
          <cell r="A1465" t="str">
            <v>272-4931-10</v>
          </cell>
          <cell r="B1465" t="str">
            <v>4380 CDM-R Sponsorship-Appliance Retirement</v>
          </cell>
          <cell r="C1465">
            <v>0</v>
          </cell>
        </row>
        <row r="1466">
          <cell r="A1466" t="str">
            <v>272-4932-10</v>
          </cell>
          <cell r="B1466" t="str">
            <v>4375 CDM-R Variable Funding-Appliance Retirement</v>
          </cell>
          <cell r="C1466">
            <v>0</v>
          </cell>
        </row>
        <row r="1467">
          <cell r="A1467" t="str">
            <v>272-4933-10</v>
          </cell>
          <cell r="B1467" t="str">
            <v>4380 CDM-R Variable Costs-Appliance Retirement</v>
          </cell>
          <cell r="C1467">
            <v>0</v>
          </cell>
        </row>
        <row r="1468">
          <cell r="A1468" t="str">
            <v>272-4934-10</v>
          </cell>
          <cell r="B1468" t="str">
            <v>4380 CDM-R 3rd Party Markt-Appliance Retirement</v>
          </cell>
          <cell r="C1468">
            <v>0</v>
          </cell>
        </row>
        <row r="1469">
          <cell r="A1469" t="str">
            <v>272-4935-10</v>
          </cell>
          <cell r="B1469" t="str">
            <v>4380 CDM-R Internal Allocat'ns-ApplianceRetirement</v>
          </cell>
          <cell r="C1469">
            <v>0</v>
          </cell>
        </row>
        <row r="1470">
          <cell r="A1470" t="str">
            <v>272-4936-10</v>
          </cell>
          <cell r="B1470" t="str">
            <v>4380 CDM-R 3rd Party Admin-Appliance Exchange</v>
          </cell>
          <cell r="C1470">
            <v>0</v>
          </cell>
        </row>
        <row r="1471">
          <cell r="A1471" t="str">
            <v>272-4937-10</v>
          </cell>
          <cell r="B1471" t="str">
            <v>4380 CDM-R Sponsorship-Appliance Exchange</v>
          </cell>
          <cell r="C1471">
            <v>0</v>
          </cell>
        </row>
        <row r="1472">
          <cell r="A1472" t="str">
            <v>272-4938-10</v>
          </cell>
          <cell r="B1472" t="str">
            <v>4375 CDM-R Variable Funding-Appliance Exchange</v>
          </cell>
          <cell r="C1472">
            <v>0</v>
          </cell>
        </row>
        <row r="1473">
          <cell r="A1473" t="str">
            <v>272-4939-10</v>
          </cell>
          <cell r="B1473" t="str">
            <v>4380 CDM-R Variable Costs-Appliance Exchange</v>
          </cell>
          <cell r="C1473">
            <v>0</v>
          </cell>
        </row>
        <row r="1474">
          <cell r="A1474" t="str">
            <v>272-4940-10</v>
          </cell>
          <cell r="B1474" t="str">
            <v>4380 CDM-R 3rd Party Markt-Appliance Exchange</v>
          </cell>
          <cell r="C1474">
            <v>0</v>
          </cell>
        </row>
        <row r="1475">
          <cell r="A1475" t="str">
            <v>272-4941-10</v>
          </cell>
          <cell r="B1475" t="str">
            <v>4380 CDM-R Internal Allocations-Appliance Exchange</v>
          </cell>
          <cell r="C1475">
            <v>0</v>
          </cell>
        </row>
        <row r="1476">
          <cell r="A1476" t="str">
            <v>272-4942-10</v>
          </cell>
          <cell r="B1476" t="str">
            <v>4380 CDM-R 3rd Party Admin-Home Assessment</v>
          </cell>
          <cell r="C1476">
            <v>0</v>
          </cell>
        </row>
        <row r="1477">
          <cell r="A1477" t="str">
            <v>272-4943-10</v>
          </cell>
          <cell r="B1477" t="str">
            <v>4380 CDM-R Sponsorship-Home Assessment</v>
          </cell>
          <cell r="C1477">
            <v>0</v>
          </cell>
        </row>
        <row r="1478">
          <cell r="A1478" t="str">
            <v>272-4944-10</v>
          </cell>
          <cell r="B1478" t="str">
            <v>4375 CDM-R Variable Funding-Home Assessment</v>
          </cell>
          <cell r="C1478">
            <v>0</v>
          </cell>
        </row>
        <row r="1479">
          <cell r="A1479" t="str">
            <v>272-4945-10</v>
          </cell>
          <cell r="B1479" t="str">
            <v>4380 CDM-R Variable Costs-Home Assessment</v>
          </cell>
          <cell r="C1479">
            <v>0</v>
          </cell>
        </row>
        <row r="1480">
          <cell r="A1480" t="str">
            <v>272-4946-10</v>
          </cell>
          <cell r="B1480" t="str">
            <v>4380 CDM-R 3rd Party Markt-Home Assessment</v>
          </cell>
          <cell r="C1480">
            <v>0</v>
          </cell>
        </row>
        <row r="1481">
          <cell r="A1481" t="str">
            <v>272-4947-10</v>
          </cell>
          <cell r="B1481" t="str">
            <v>4380 CDM-R Internal Allocations-Home Assessment</v>
          </cell>
          <cell r="C1481">
            <v>0</v>
          </cell>
        </row>
        <row r="1482">
          <cell r="A1482" t="str">
            <v>272-4948-10</v>
          </cell>
          <cell r="B1482" t="str">
            <v>4380 CDM-R 3rd Party Admin-Midstream Electronics</v>
          </cell>
          <cell r="C1482">
            <v>0</v>
          </cell>
        </row>
        <row r="1483">
          <cell r="A1483" t="str">
            <v>272-4949-10</v>
          </cell>
          <cell r="B1483" t="str">
            <v>4380 CDM-R Sponsorship-Midstream Electronics</v>
          </cell>
          <cell r="C1483">
            <v>0</v>
          </cell>
        </row>
        <row r="1484">
          <cell r="A1484" t="str">
            <v>272-4950-10</v>
          </cell>
          <cell r="B1484" t="str">
            <v>4375 CDM-R Variable Funding-Midstream Electronics</v>
          </cell>
          <cell r="C1484">
            <v>0</v>
          </cell>
        </row>
        <row r="1485">
          <cell r="A1485" t="str">
            <v>272-4951-10</v>
          </cell>
          <cell r="B1485" t="str">
            <v>4380 CDM-R Variable Costs-Midstream Electronics</v>
          </cell>
          <cell r="C1485">
            <v>0</v>
          </cell>
        </row>
        <row r="1486">
          <cell r="A1486" t="str">
            <v>272-4952-10</v>
          </cell>
          <cell r="B1486" t="str">
            <v>4380 CDM-R 3rd Party Markt-Midstream Electronics</v>
          </cell>
          <cell r="C1486">
            <v>0</v>
          </cell>
        </row>
        <row r="1487">
          <cell r="A1487" t="str">
            <v>272-4953-10</v>
          </cell>
          <cell r="B1487" t="str">
            <v>4380 CDM-R Internal Alloc'ns-Midstream Electronics</v>
          </cell>
          <cell r="C1487">
            <v>0</v>
          </cell>
        </row>
        <row r="1488">
          <cell r="A1488" t="str">
            <v>272-4954-10</v>
          </cell>
          <cell r="B1488" t="str">
            <v>4380 CDM-R 3rd Party Admin-Midstream Pool Equip</v>
          </cell>
          <cell r="C1488">
            <v>0</v>
          </cell>
        </row>
        <row r="1489">
          <cell r="A1489" t="str">
            <v>272-4955-10</v>
          </cell>
          <cell r="B1489" t="str">
            <v>4380 CDM-R Sponsorship-Midstream Pool Equip</v>
          </cell>
          <cell r="C1489">
            <v>0</v>
          </cell>
        </row>
        <row r="1490">
          <cell r="A1490" t="str">
            <v>272-4956-10</v>
          </cell>
          <cell r="B1490" t="str">
            <v>4375 CDM-R Variable Funding-Midstream Pool Equip</v>
          </cell>
          <cell r="C1490">
            <v>0</v>
          </cell>
        </row>
        <row r="1491">
          <cell r="A1491" t="str">
            <v>272-4957-10</v>
          </cell>
          <cell r="B1491" t="str">
            <v>4380 CDM-R Variable Costs-Midstream Pool Equip</v>
          </cell>
          <cell r="C1491">
            <v>0</v>
          </cell>
        </row>
        <row r="1492">
          <cell r="A1492" t="str">
            <v>272-4958-10</v>
          </cell>
          <cell r="B1492" t="str">
            <v>4380 CDM-R 3rd Party Markt-Midstream Pool Equip</v>
          </cell>
          <cell r="C1492">
            <v>0</v>
          </cell>
        </row>
        <row r="1493">
          <cell r="A1493" t="str">
            <v>272-4959-10</v>
          </cell>
          <cell r="B1493" t="str">
            <v>4380 CDM-R Internal Allocations-MidstreamPoolEquip</v>
          </cell>
          <cell r="C1493">
            <v>0</v>
          </cell>
        </row>
        <row r="1494">
          <cell r="A1494" t="str">
            <v>272-4960-10</v>
          </cell>
          <cell r="B1494" t="str">
            <v>4380 CDM-R 3rd Party Admin-New Construction</v>
          </cell>
          <cell r="C1494">
            <v>0</v>
          </cell>
        </row>
        <row r="1495">
          <cell r="A1495" t="str">
            <v>272-4961-10</v>
          </cell>
          <cell r="B1495" t="str">
            <v>4380 CDM-R Sponsorship-New Construction</v>
          </cell>
          <cell r="C1495">
            <v>0</v>
          </cell>
        </row>
        <row r="1496">
          <cell r="A1496" t="str">
            <v>272-4962-10</v>
          </cell>
          <cell r="B1496" t="str">
            <v>4375 CDM-R Variable Funding-Resi New Construction</v>
          </cell>
          <cell r="C1496">
            <v>0</v>
          </cell>
        </row>
        <row r="1497">
          <cell r="A1497" t="str">
            <v>272-4963-10</v>
          </cell>
          <cell r="B1497" t="str">
            <v>4380 CDM-R Variable Costs-Resi New Construction</v>
          </cell>
          <cell r="C1497">
            <v>0</v>
          </cell>
        </row>
        <row r="1498">
          <cell r="A1498" t="str">
            <v>272-4964-10</v>
          </cell>
          <cell r="B1498" t="str">
            <v>4380 CDM-R 3rd Party Markt-New Construction</v>
          </cell>
          <cell r="C1498">
            <v>0</v>
          </cell>
        </row>
        <row r="1499">
          <cell r="A1499" t="str">
            <v>272-4965-10</v>
          </cell>
          <cell r="B1499" t="str">
            <v>4380 CDM-R Internal Allocations-New Construction</v>
          </cell>
          <cell r="C1499">
            <v>0</v>
          </cell>
        </row>
        <row r="1500">
          <cell r="A1500" t="str">
            <v>272-4966-10</v>
          </cell>
          <cell r="B1500" t="str">
            <v>4375 CDM-R Fixed Funding - Residential General</v>
          </cell>
          <cell r="C1500">
            <v>0</v>
          </cell>
        </row>
        <row r="1501">
          <cell r="A1501" t="str">
            <v>272-4967-10</v>
          </cell>
          <cell r="B1501" t="str">
            <v>4380 CDM-R 3rd Party Markt-General</v>
          </cell>
          <cell r="C1501">
            <v>0</v>
          </cell>
        </row>
        <row r="1502">
          <cell r="A1502" t="str">
            <v>272-4968-10</v>
          </cell>
          <cell r="B1502" t="str">
            <v>4380 CDM-R Internal Allocations-ResidentialGeneral</v>
          </cell>
          <cell r="C1502">
            <v>0</v>
          </cell>
        </row>
        <row r="1503">
          <cell r="A1503" t="str">
            <v>272-4969-10</v>
          </cell>
          <cell r="B1503" t="str">
            <v>4380 CDM-R Overtime-Conservation Coupons</v>
          </cell>
          <cell r="C1503">
            <v>0</v>
          </cell>
        </row>
        <row r="1504">
          <cell r="A1504" t="str">
            <v>272-4970-10</v>
          </cell>
          <cell r="B1504" t="str">
            <v>4380 CDM-R Overtime-HVAC Incentives</v>
          </cell>
          <cell r="C1504">
            <v>0</v>
          </cell>
        </row>
        <row r="1505">
          <cell r="A1505" t="str">
            <v>272-4971-10</v>
          </cell>
          <cell r="B1505" t="str">
            <v>4380 CDM-R Overtime-Retailer Events</v>
          </cell>
          <cell r="C1505">
            <v>0</v>
          </cell>
        </row>
        <row r="1506">
          <cell r="A1506" t="str">
            <v>272-4972-10</v>
          </cell>
          <cell r="B1506" t="str">
            <v>4380 CDM-R Overtime-Appliance Retirement</v>
          </cell>
          <cell r="C1506">
            <v>0</v>
          </cell>
        </row>
        <row r="1507">
          <cell r="A1507" t="str">
            <v>272-4973-10</v>
          </cell>
          <cell r="B1507" t="str">
            <v>4380 CDM-R Overtime-Appliance Exchange</v>
          </cell>
          <cell r="C1507">
            <v>0</v>
          </cell>
        </row>
        <row r="1508">
          <cell r="A1508" t="str">
            <v>272-4974-10</v>
          </cell>
          <cell r="B1508" t="str">
            <v>4380 CDM-R Overtime-Home Assessment</v>
          </cell>
          <cell r="C1508">
            <v>0</v>
          </cell>
        </row>
        <row r="1509">
          <cell r="A1509" t="str">
            <v>272-4975-10</v>
          </cell>
          <cell r="B1509" t="str">
            <v>4380 CDM-R Overtime-Midstream Electronics</v>
          </cell>
          <cell r="C1509">
            <v>0</v>
          </cell>
        </row>
        <row r="1510">
          <cell r="A1510" t="str">
            <v>272-4976-10</v>
          </cell>
          <cell r="B1510" t="str">
            <v>4380 CDM-R Overtime-Midstream Pool Equip</v>
          </cell>
          <cell r="C1510">
            <v>0</v>
          </cell>
        </row>
        <row r="1511">
          <cell r="A1511" t="str">
            <v>272-4977-10</v>
          </cell>
          <cell r="B1511" t="str">
            <v>4380 CDM-R Overtime-New Construction</v>
          </cell>
          <cell r="C1511">
            <v>0</v>
          </cell>
        </row>
        <row r="1512">
          <cell r="A1512" t="str">
            <v>272-4978-10</v>
          </cell>
          <cell r="B1512" t="str">
            <v>4380 CDM-R Overtime-Peaksaver H2 2011</v>
          </cell>
          <cell r="C1512">
            <v>0</v>
          </cell>
        </row>
        <row r="1513">
          <cell r="A1513" t="str">
            <v>272-4979-10</v>
          </cell>
          <cell r="B1513" t="str">
            <v>4380 CDM-R 3rd Party Admin-Peaksaver</v>
          </cell>
          <cell r="C1513">
            <v>0</v>
          </cell>
        </row>
        <row r="1514">
          <cell r="A1514" t="str">
            <v>272-4980-10</v>
          </cell>
          <cell r="B1514" t="str">
            <v>4380 CDM-R 3rd Party Markt-Peaksaver</v>
          </cell>
          <cell r="C1514">
            <v>0</v>
          </cell>
        </row>
        <row r="1515">
          <cell r="A1515" t="str">
            <v>272-4981-10</v>
          </cell>
          <cell r="B1515" t="str">
            <v>4380 CDM-R Sponsorship-Peaksaver</v>
          </cell>
          <cell r="C1515">
            <v>0</v>
          </cell>
        </row>
        <row r="1516">
          <cell r="A1516" t="str">
            <v>272-4982-10</v>
          </cell>
          <cell r="B1516" t="str">
            <v>4380 CDM-R Overtime-Peaksaver</v>
          </cell>
          <cell r="C1516">
            <v>0</v>
          </cell>
        </row>
        <row r="1517">
          <cell r="A1517" t="str">
            <v>272-4983-10</v>
          </cell>
          <cell r="B1517" t="str">
            <v>4380 CDM-R Internal Allocations-Peaksaver</v>
          </cell>
          <cell r="C1517">
            <v>0</v>
          </cell>
        </row>
        <row r="1518">
          <cell r="A1518" t="str">
            <v>272-4984-10</v>
          </cell>
          <cell r="B1518" t="str">
            <v>4380 CDM-R Variable Costs-Peaksaver</v>
          </cell>
          <cell r="C1518">
            <v>0</v>
          </cell>
        </row>
        <row r="1519">
          <cell r="A1519" t="str">
            <v>272-4985-10</v>
          </cell>
          <cell r="B1519" t="str">
            <v>4375 CDM-R Variable Funding-Peaksaver</v>
          </cell>
          <cell r="C1519">
            <v>0</v>
          </cell>
        </row>
        <row r="1520">
          <cell r="A1520" t="str">
            <v>272-4990-10</v>
          </cell>
          <cell r="B1520" t="str">
            <v>4380 CDM-R Peaksaver H1 2011 Revenue/Cost TrueUp</v>
          </cell>
          <cell r="C1520">
            <v>0</v>
          </cell>
        </row>
        <row r="1521">
          <cell r="A1521" t="str">
            <v>272-4991-10</v>
          </cell>
          <cell r="B1521" t="str">
            <v>4380 CDM-R Peaksaver H2 2011 Revenue/Cost TrueUp</v>
          </cell>
          <cell r="C1521">
            <v>0</v>
          </cell>
        </row>
        <row r="1522">
          <cell r="A1522" t="str">
            <v>272-4992-10</v>
          </cell>
          <cell r="B1522" t="str">
            <v>4380 CDM-C&amp;I ERIP 2010 Revenue/Cost TrueUp</v>
          </cell>
          <cell r="C1522">
            <v>-93663.05</v>
          </cell>
        </row>
        <row r="1523">
          <cell r="A1523" t="str">
            <v>272-4997-10</v>
          </cell>
          <cell r="B1523" t="str">
            <v>4380 CDM-R Residential Fixed Revenue/Cost TrueUp</v>
          </cell>
          <cell r="C1523">
            <v>0</v>
          </cell>
        </row>
        <row r="1524">
          <cell r="A1524" t="str">
            <v>272-4998-10</v>
          </cell>
          <cell r="B1524" t="str">
            <v>4380 CDM-R OPA Overtime Clearing Acct</v>
          </cell>
          <cell r="C1524">
            <v>0</v>
          </cell>
        </row>
        <row r="1525">
          <cell r="A1525" t="str">
            <v>272-4999-10</v>
          </cell>
          <cell r="B1525" t="str">
            <v>4380 CDM-R Residential Prog Incentive Revenue</v>
          </cell>
          <cell r="C1525">
            <v>0</v>
          </cell>
        </row>
        <row r="1526">
          <cell r="A1526" t="str">
            <v>273-4000-10</v>
          </cell>
          <cell r="B1526" t="str">
            <v>4375 DRC Residential</v>
          </cell>
          <cell r="C1526">
            <v>0</v>
          </cell>
        </row>
        <row r="1527">
          <cell r="A1527" t="str">
            <v>273-4010-10</v>
          </cell>
          <cell r="B1527" t="str">
            <v>4375 DRC Comm &lt; 50 kw</v>
          </cell>
          <cell r="C1527">
            <v>0</v>
          </cell>
        </row>
        <row r="1528">
          <cell r="A1528" t="str">
            <v>273-4015-10</v>
          </cell>
          <cell r="B1528" t="str">
            <v>4375 DRC Ind &gt; 50 kw</v>
          </cell>
          <cell r="C1528">
            <v>0</v>
          </cell>
        </row>
        <row r="1529">
          <cell r="A1529" t="str">
            <v>273-4100-10</v>
          </cell>
          <cell r="B1529" t="str">
            <v>4375 DRC Ind &gt; 50 kw &lt; 1,000 kw</v>
          </cell>
          <cell r="C1529">
            <v>0</v>
          </cell>
        </row>
        <row r="1530">
          <cell r="A1530" t="str">
            <v>273-4200-10</v>
          </cell>
          <cell r="B1530" t="str">
            <v>4375 DRC Lrg User &gt; 5,000 kw</v>
          </cell>
          <cell r="C1530">
            <v>0</v>
          </cell>
        </row>
        <row r="1531">
          <cell r="A1531" t="str">
            <v>273-4300-10</v>
          </cell>
          <cell r="B1531" t="str">
            <v>4375 DRC Street Lights</v>
          </cell>
          <cell r="C1531">
            <v>0</v>
          </cell>
        </row>
        <row r="1532">
          <cell r="A1532" t="str">
            <v>273-4900-10</v>
          </cell>
          <cell r="B1532" t="str">
            <v>4375 CDM Fixed Funding-Energy Audit</v>
          </cell>
          <cell r="C1532">
            <v>0</v>
          </cell>
        </row>
        <row r="1533">
          <cell r="A1533" t="str">
            <v>273-4901-10</v>
          </cell>
          <cell r="B1533" t="str">
            <v>4380 CDM-C&amp;I Sponsorhip-Energy Audit</v>
          </cell>
          <cell r="C1533">
            <v>0</v>
          </cell>
        </row>
        <row r="1534">
          <cell r="A1534" t="str">
            <v>273-4902-10</v>
          </cell>
          <cell r="B1534" t="str">
            <v>4375 CDM-C&amp;I Variable Funding-Energy Audit</v>
          </cell>
          <cell r="C1534">
            <v>0</v>
          </cell>
        </row>
        <row r="1535">
          <cell r="A1535" t="str">
            <v>273-4903-10</v>
          </cell>
          <cell r="B1535" t="str">
            <v>4380 CDM-C&amp;I Variable Costs-Energy Audit</v>
          </cell>
          <cell r="C1535">
            <v>0</v>
          </cell>
        </row>
        <row r="1536">
          <cell r="A1536" t="str">
            <v>273-4904-10</v>
          </cell>
          <cell r="B1536" t="str">
            <v>4380 CDM-C&amp;I 3rd Party Markt-Energy Audit</v>
          </cell>
          <cell r="C1536">
            <v>0</v>
          </cell>
        </row>
        <row r="1537">
          <cell r="A1537" t="str">
            <v>273-4905-10</v>
          </cell>
          <cell r="B1537" t="str">
            <v>4380 CDM-C&amp;I Internal Allocations-Energy Audit</v>
          </cell>
          <cell r="C1537">
            <v>0</v>
          </cell>
        </row>
        <row r="1538">
          <cell r="A1538" t="str">
            <v>273-4906-10</v>
          </cell>
          <cell r="B1538" t="str">
            <v>4380 CDM-C&amp;I 3rd Party Adm-Equip. Replacement</v>
          </cell>
          <cell r="C1538">
            <v>0</v>
          </cell>
        </row>
        <row r="1539">
          <cell r="A1539" t="str">
            <v>273-4907-10</v>
          </cell>
          <cell r="B1539" t="str">
            <v>4380 CDM-C&amp;I Sponsorship-Equip. Replacement</v>
          </cell>
          <cell r="C1539">
            <v>0</v>
          </cell>
        </row>
        <row r="1540">
          <cell r="A1540" t="str">
            <v>273-4908-10</v>
          </cell>
          <cell r="B1540" t="str">
            <v>4375 CDM-C&amp;I Variable Funding-Equip. Replacement</v>
          </cell>
          <cell r="C1540">
            <v>0</v>
          </cell>
        </row>
        <row r="1541">
          <cell r="A1541" t="str">
            <v>273-4909-10</v>
          </cell>
          <cell r="B1541" t="str">
            <v>4380 CDM-C&amp;I Variable Costs-Equip. Replacement</v>
          </cell>
          <cell r="C1541">
            <v>0</v>
          </cell>
        </row>
        <row r="1542">
          <cell r="A1542" t="str">
            <v>273-4910-10</v>
          </cell>
          <cell r="B1542" t="str">
            <v>4380 CDM-C&amp;I 3rd Party Markt-Equip. Replacement</v>
          </cell>
          <cell r="C1542">
            <v>0</v>
          </cell>
        </row>
        <row r="1543">
          <cell r="A1543" t="str">
            <v>273-4911-10</v>
          </cell>
          <cell r="B1543" t="str">
            <v>4380 CDM-C&amp;I Internal Allocations-Equip. Replace</v>
          </cell>
          <cell r="C1543">
            <v>0</v>
          </cell>
        </row>
        <row r="1544">
          <cell r="A1544" t="str">
            <v>273-4912-10</v>
          </cell>
          <cell r="B1544" t="str">
            <v>4375 CDM-C&amp;I Fixed Funding-DI Lighting/Water Heat</v>
          </cell>
          <cell r="C1544">
            <v>0</v>
          </cell>
        </row>
        <row r="1545">
          <cell r="A1545" t="str">
            <v>273-4913-10</v>
          </cell>
          <cell r="B1545" t="str">
            <v>4380 CDM-C&amp;I Sponsorship-DI Lighting/WaterHeating</v>
          </cell>
          <cell r="C1545">
            <v>0</v>
          </cell>
        </row>
        <row r="1546">
          <cell r="A1546" t="str">
            <v>273-4914-10</v>
          </cell>
          <cell r="B1546" t="str">
            <v>4375 CDM-C&amp;I Variable Funding-DI Light'g/WaterHeat</v>
          </cell>
          <cell r="C1546">
            <v>0</v>
          </cell>
        </row>
        <row r="1547">
          <cell r="A1547" t="str">
            <v>273-4915-10</v>
          </cell>
          <cell r="B1547" t="str">
            <v>4380 CDM-C&amp;I Variable Costs-DI Lighting/WaterHeat</v>
          </cell>
          <cell r="C1547">
            <v>0</v>
          </cell>
        </row>
        <row r="1548">
          <cell r="A1548" t="str">
            <v>273-4916-10</v>
          </cell>
          <cell r="B1548" t="str">
            <v>4380 CDM-C&amp;I 3rd Party Markt-DI Light/Water Heat</v>
          </cell>
          <cell r="C1548">
            <v>0</v>
          </cell>
        </row>
        <row r="1549">
          <cell r="A1549" t="str">
            <v>273-4917-10</v>
          </cell>
          <cell r="B1549" t="str">
            <v>4380 CDM-C&amp;I Internal Allocations-DI Light/WaterH</v>
          </cell>
          <cell r="C1549">
            <v>0</v>
          </cell>
        </row>
        <row r="1550">
          <cell r="A1550" t="str">
            <v>273-4918-10</v>
          </cell>
          <cell r="B1550" t="str">
            <v>4380 CDM-C&amp;I 3rd Party Adm-C&amp;I New Construction</v>
          </cell>
          <cell r="C1550">
            <v>0</v>
          </cell>
        </row>
        <row r="1551">
          <cell r="A1551" t="str">
            <v>273-4919-10</v>
          </cell>
          <cell r="B1551" t="str">
            <v>4380 CDM-C&amp;I Sponsorship-C&amp;I New Construction</v>
          </cell>
          <cell r="C1551">
            <v>0</v>
          </cell>
        </row>
        <row r="1552">
          <cell r="A1552" t="str">
            <v>273-4920-10</v>
          </cell>
          <cell r="B1552" t="str">
            <v>4375 CDM-C&amp;I Variable Funding-New Construction</v>
          </cell>
          <cell r="C1552">
            <v>0</v>
          </cell>
        </row>
        <row r="1553">
          <cell r="A1553" t="str">
            <v>273-4921-10</v>
          </cell>
          <cell r="B1553" t="str">
            <v>4380 CDM-C&amp;I Variable Costs-New Construction</v>
          </cell>
          <cell r="C1553">
            <v>0</v>
          </cell>
        </row>
        <row r="1554">
          <cell r="A1554" t="str">
            <v>273-4922-10</v>
          </cell>
          <cell r="B1554" t="str">
            <v>4380 CDM-C&amp;I 3rd Party Markt-New Construction</v>
          </cell>
          <cell r="C1554">
            <v>0</v>
          </cell>
        </row>
        <row r="1555">
          <cell r="A1555" t="str">
            <v>273-4923-10</v>
          </cell>
          <cell r="B1555" t="str">
            <v>4380 CDM-C&amp;I Internal Allocations-New Construction</v>
          </cell>
          <cell r="C1555">
            <v>0</v>
          </cell>
        </row>
        <row r="1556">
          <cell r="A1556" t="str">
            <v>273-4924-10</v>
          </cell>
          <cell r="B1556" t="str">
            <v>4380 CDM-C&amp;I 3rd Party Adm-DI Space Cooling</v>
          </cell>
          <cell r="C1556">
            <v>0</v>
          </cell>
        </row>
        <row r="1557">
          <cell r="A1557" t="str">
            <v>273-4925-10</v>
          </cell>
          <cell r="B1557" t="str">
            <v>4380 CDM-C&amp;I Sponsorship-DI Space Cooling</v>
          </cell>
          <cell r="C1557">
            <v>0</v>
          </cell>
        </row>
        <row r="1558">
          <cell r="A1558" t="str">
            <v>273-4926-10</v>
          </cell>
          <cell r="B1558" t="str">
            <v>4375 CDM-C&amp;I Variable Funding-DI Space Cooling</v>
          </cell>
          <cell r="C1558">
            <v>0</v>
          </cell>
        </row>
        <row r="1559">
          <cell r="A1559" t="str">
            <v>273-4927-10</v>
          </cell>
          <cell r="B1559" t="str">
            <v>4380 CDM-C&amp;I Variable Costs-DI Space Cooling</v>
          </cell>
          <cell r="C1559">
            <v>0</v>
          </cell>
        </row>
        <row r="1560">
          <cell r="A1560" t="str">
            <v>273-4928-10</v>
          </cell>
          <cell r="B1560" t="str">
            <v>4380 CDM-C&amp;I 3rd Party Markt-DI Space Cooling</v>
          </cell>
          <cell r="C1560">
            <v>0</v>
          </cell>
        </row>
        <row r="1561">
          <cell r="A1561" t="str">
            <v>273-4929-10</v>
          </cell>
          <cell r="B1561" t="str">
            <v>4380 CDM-C&amp;I Internal Allocations-DI SpaceCooling</v>
          </cell>
          <cell r="C1561">
            <v>0</v>
          </cell>
        </row>
        <row r="1562">
          <cell r="A1562" t="str">
            <v>273-4930-10</v>
          </cell>
          <cell r="B1562" t="str">
            <v>4380 CDM-C&amp;I 3rd Party Adm-Building Commissioning</v>
          </cell>
          <cell r="C1562">
            <v>0</v>
          </cell>
        </row>
        <row r="1563">
          <cell r="A1563" t="str">
            <v>273-4931-10</v>
          </cell>
          <cell r="B1563" t="str">
            <v>4380 CDM-C&amp;I Sponsorship-Building Commissioning</v>
          </cell>
          <cell r="C1563">
            <v>0</v>
          </cell>
        </row>
        <row r="1564">
          <cell r="A1564" t="str">
            <v>273-4932-10</v>
          </cell>
          <cell r="B1564" t="str">
            <v>4375 CDM-C&amp;I Variable Funding-Build'g Commission'g</v>
          </cell>
          <cell r="C1564">
            <v>0</v>
          </cell>
        </row>
        <row r="1565">
          <cell r="A1565" t="str">
            <v>273-4933-10</v>
          </cell>
          <cell r="B1565" t="str">
            <v>4380 CDM-C&amp;I Variable Costs-BuildingCommission'g</v>
          </cell>
          <cell r="C1565">
            <v>0</v>
          </cell>
        </row>
        <row r="1566">
          <cell r="A1566" t="str">
            <v>273-4934-10</v>
          </cell>
          <cell r="B1566" t="str">
            <v>4380 CDM-C&amp;I 3rd Party Markt-Building Commission</v>
          </cell>
          <cell r="C1566">
            <v>0</v>
          </cell>
        </row>
        <row r="1567">
          <cell r="A1567" t="str">
            <v>273-4935-10</v>
          </cell>
          <cell r="B1567" t="str">
            <v>4380 CDM-C&amp;I Internal Allocations-BuildingCommiss</v>
          </cell>
          <cell r="C1567">
            <v>0</v>
          </cell>
        </row>
        <row r="1568">
          <cell r="A1568" t="str">
            <v>273-4936-10</v>
          </cell>
          <cell r="B1568" t="str">
            <v>4375 CDM-C&amp;I Fixed Funding-General</v>
          </cell>
          <cell r="C1568">
            <v>0</v>
          </cell>
        </row>
        <row r="1569">
          <cell r="A1569" t="str">
            <v>273-4937-10</v>
          </cell>
          <cell r="B1569" t="str">
            <v>4375 CDM-C&amp;I Variable Funding-General</v>
          </cell>
          <cell r="C1569">
            <v>0</v>
          </cell>
        </row>
        <row r="1570">
          <cell r="A1570" t="str">
            <v>273-4938-10</v>
          </cell>
          <cell r="B1570" t="str">
            <v>4380 CDM-C&amp;I ERIP 2010 Variable Costs</v>
          </cell>
          <cell r="C1570">
            <v>0</v>
          </cell>
        </row>
        <row r="1571">
          <cell r="A1571" t="str">
            <v>273-4939-10</v>
          </cell>
          <cell r="B1571" t="str">
            <v>4380 CDM-C&amp;I 3rd Party Markt-General</v>
          </cell>
          <cell r="C1571">
            <v>0</v>
          </cell>
        </row>
        <row r="1572">
          <cell r="A1572" t="str">
            <v>273-4940-10</v>
          </cell>
          <cell r="B1572" t="str">
            <v>4380 CDM-C&amp;I Variable Costs-General</v>
          </cell>
          <cell r="C1572">
            <v>0</v>
          </cell>
        </row>
        <row r="1573">
          <cell r="A1573" t="str">
            <v>273-4941-10</v>
          </cell>
          <cell r="B1573" t="str">
            <v>4375 CDM-C&amp;I ERIP 2010 Variable Funding</v>
          </cell>
          <cell r="C1573">
            <v>0</v>
          </cell>
        </row>
        <row r="1574">
          <cell r="A1574" t="str">
            <v>273-4942-10</v>
          </cell>
          <cell r="B1574" t="str">
            <v>4380 CDM-C&amp;I Internal Allocations-General</v>
          </cell>
          <cell r="C1574">
            <v>0</v>
          </cell>
        </row>
        <row r="1575">
          <cell r="A1575" t="str">
            <v>273-4943-10</v>
          </cell>
          <cell r="B1575" t="str">
            <v>4380 CDM-C&amp;I 3rd Party Adm-Energy Audit</v>
          </cell>
          <cell r="C1575">
            <v>0</v>
          </cell>
        </row>
        <row r="1576">
          <cell r="A1576" t="str">
            <v>273-4955-10</v>
          </cell>
          <cell r="B1576" t="str">
            <v>4380 CDM-C&amp;I Overtime-Energy Audit</v>
          </cell>
          <cell r="C1576">
            <v>0</v>
          </cell>
        </row>
        <row r="1577">
          <cell r="A1577" t="str">
            <v>273-4956-10</v>
          </cell>
          <cell r="B1577" t="str">
            <v>4380 CDM-C&amp;I Overtime-Equip. Replacement</v>
          </cell>
          <cell r="C1577">
            <v>0</v>
          </cell>
        </row>
        <row r="1578">
          <cell r="A1578" t="str">
            <v>273-4957-10</v>
          </cell>
          <cell r="B1578" t="str">
            <v>4380 CDM-C&amp;I Overtime-DI Lighting/Water Heating</v>
          </cell>
          <cell r="C1578">
            <v>0</v>
          </cell>
        </row>
        <row r="1579">
          <cell r="A1579" t="str">
            <v>273-4958-10</v>
          </cell>
          <cell r="B1579" t="str">
            <v>4380 CDM-C&amp;I Overtime-New Construction</v>
          </cell>
          <cell r="C1579">
            <v>0</v>
          </cell>
        </row>
        <row r="1580">
          <cell r="A1580" t="str">
            <v>273-4959-10</v>
          </cell>
          <cell r="B1580" t="str">
            <v>4380 CDM-C&amp;I Overtime-DI Space Cooling</v>
          </cell>
          <cell r="C1580">
            <v>0</v>
          </cell>
        </row>
        <row r="1581">
          <cell r="A1581" t="str">
            <v>273-4960-10</v>
          </cell>
          <cell r="B1581" t="str">
            <v>4380 CDM-C&amp;I Overtime-Building Commissioning</v>
          </cell>
          <cell r="C1581">
            <v>0</v>
          </cell>
        </row>
        <row r="1582">
          <cell r="A1582" t="str">
            <v>273-4961-10</v>
          </cell>
          <cell r="B1582" t="str">
            <v>4380 CDM-C&amp;I Overtime-General</v>
          </cell>
          <cell r="C1582">
            <v>0</v>
          </cell>
        </row>
        <row r="1583">
          <cell r="A1583" t="str">
            <v>273-4962-10</v>
          </cell>
          <cell r="B1583" t="str">
            <v>4380 CDM-C&amp;I 3rd Party Adm-DI Light/Water Heat</v>
          </cell>
          <cell r="C1583">
            <v>0</v>
          </cell>
        </row>
        <row r="1584">
          <cell r="A1584" t="str">
            <v>273-4997-10</v>
          </cell>
          <cell r="B1584" t="str">
            <v>4380 CDM-C&amp;I Fixed Revenue/Cost TrueUp</v>
          </cell>
          <cell r="C1584">
            <v>0</v>
          </cell>
        </row>
        <row r="1585">
          <cell r="A1585" t="str">
            <v>273-4999-10</v>
          </cell>
          <cell r="B1585" t="str">
            <v>4380 CDM-C&amp;I Prog Incentive Revenue</v>
          </cell>
          <cell r="C1585">
            <v>0</v>
          </cell>
        </row>
        <row r="1586">
          <cell r="A1586" t="str">
            <v>274-4000-10</v>
          </cell>
          <cell r="B1586" t="str">
            <v>1005 FP -Retailers Offset Account</v>
          </cell>
          <cell r="C1586">
            <v>0</v>
          </cell>
        </row>
        <row r="1587">
          <cell r="A1587" t="str">
            <v>274-4010-10</v>
          </cell>
          <cell r="B1587" t="str">
            <v>1005 FP- Retailers Offset Account</v>
          </cell>
          <cell r="C1587">
            <v>0</v>
          </cell>
        </row>
        <row r="1588">
          <cell r="A1588" t="str">
            <v>274-4015-10</v>
          </cell>
          <cell r="B1588" t="str">
            <v>1005 FP Retailers Offset Account</v>
          </cell>
          <cell r="C1588">
            <v>0</v>
          </cell>
        </row>
        <row r="1589">
          <cell r="A1589" t="str">
            <v>274-4200-10</v>
          </cell>
          <cell r="B1589" t="str">
            <v>1005 FP Retailers Offset Account</v>
          </cell>
          <cell r="C1589">
            <v>0</v>
          </cell>
        </row>
        <row r="1590">
          <cell r="A1590" t="str">
            <v>274-4900-10</v>
          </cell>
          <cell r="B1590" t="str">
            <v>4380 CDM-I 3rd Party Admin-Prelim Eng. Study</v>
          </cell>
          <cell r="C1590">
            <v>0</v>
          </cell>
        </row>
        <row r="1591">
          <cell r="A1591" t="str">
            <v>274-4901-10</v>
          </cell>
          <cell r="B1591" t="str">
            <v>4380 CDM-I Sponsorship-Prelim Eng. Study</v>
          </cell>
          <cell r="C1591">
            <v>0</v>
          </cell>
        </row>
        <row r="1592">
          <cell r="A1592" t="str">
            <v>274-4902-10</v>
          </cell>
          <cell r="B1592" t="str">
            <v>4375 CDM-I Variable Funding-Prelim Eng. Study</v>
          </cell>
          <cell r="C1592">
            <v>0</v>
          </cell>
        </row>
        <row r="1593">
          <cell r="A1593" t="str">
            <v>274-4903-10</v>
          </cell>
          <cell r="B1593" t="str">
            <v>4380 CDM-I Variable Costs-Prelim Eng. Study</v>
          </cell>
          <cell r="C1593">
            <v>0</v>
          </cell>
        </row>
        <row r="1594">
          <cell r="A1594" t="str">
            <v>274-4904-10</v>
          </cell>
          <cell r="B1594" t="str">
            <v>4380 CDM-I 3rd Party Markt-Prelim Eng. Study</v>
          </cell>
          <cell r="C1594">
            <v>0</v>
          </cell>
        </row>
        <row r="1595">
          <cell r="A1595" t="str">
            <v>274-4905-10</v>
          </cell>
          <cell r="B1595" t="str">
            <v>4380 CDM-I Internal Allocations-Prelim Eng. Study</v>
          </cell>
          <cell r="C1595">
            <v>0</v>
          </cell>
        </row>
        <row r="1596">
          <cell r="A1596" t="str">
            <v>274-4906-10</v>
          </cell>
          <cell r="B1596" t="str">
            <v>4380 CDM-I 3rd Party Admin-Detailed Eng. Study</v>
          </cell>
          <cell r="C1596">
            <v>0</v>
          </cell>
        </row>
        <row r="1597">
          <cell r="A1597" t="str">
            <v>274-4907-10</v>
          </cell>
          <cell r="B1597" t="str">
            <v>4380 CDM-I Sponsorship-Detailed Eng. Study</v>
          </cell>
          <cell r="C1597">
            <v>0</v>
          </cell>
        </row>
        <row r="1598">
          <cell r="A1598" t="str">
            <v>274-4908-10</v>
          </cell>
          <cell r="B1598" t="str">
            <v>4375 CDM-I Variable Funding-Detailed Eng. Study</v>
          </cell>
          <cell r="C1598">
            <v>0</v>
          </cell>
        </row>
        <row r="1599">
          <cell r="A1599" t="str">
            <v>274-4909-10</v>
          </cell>
          <cell r="B1599" t="str">
            <v>4380 CDM-I Variable Costs-Detailed Eng. Study</v>
          </cell>
          <cell r="C1599">
            <v>0</v>
          </cell>
        </row>
        <row r="1600">
          <cell r="A1600" t="str">
            <v>274-4910-10</v>
          </cell>
          <cell r="B1600" t="str">
            <v>4380 CDM-I 3rd Party Markt-Detailed Eng. Study</v>
          </cell>
          <cell r="C1600">
            <v>0</v>
          </cell>
        </row>
        <row r="1601">
          <cell r="A1601" t="str">
            <v>274-4911-10</v>
          </cell>
          <cell r="B1601" t="str">
            <v>4380 CDM-I Internal Allocations-DetailedEng. Study</v>
          </cell>
          <cell r="C1601">
            <v>0</v>
          </cell>
        </row>
        <row r="1602">
          <cell r="A1602" t="str">
            <v>274-4912-10</v>
          </cell>
          <cell r="B1602" t="str">
            <v>4380 CDM-I 3rd Party Admin-Project Incentive</v>
          </cell>
          <cell r="C1602">
            <v>0</v>
          </cell>
        </row>
        <row r="1603">
          <cell r="A1603" t="str">
            <v>274-4913-10</v>
          </cell>
          <cell r="B1603" t="str">
            <v>4380 CDM-I Sponsorship-Project Incentive</v>
          </cell>
          <cell r="C1603">
            <v>0</v>
          </cell>
        </row>
        <row r="1604">
          <cell r="A1604" t="str">
            <v>274-4914-10</v>
          </cell>
          <cell r="B1604" t="str">
            <v>4375 CDM-I Variable Funding-Project Incentive</v>
          </cell>
          <cell r="C1604">
            <v>0</v>
          </cell>
        </row>
        <row r="1605">
          <cell r="A1605" t="str">
            <v>274-4915-10</v>
          </cell>
          <cell r="B1605" t="str">
            <v>4380 CDM-I Variable Costs-Project Incentive</v>
          </cell>
          <cell r="C1605">
            <v>0</v>
          </cell>
        </row>
        <row r="1606">
          <cell r="A1606" t="str">
            <v>274-4916-10</v>
          </cell>
          <cell r="B1606" t="str">
            <v>4380 CDM-I 3rd Party Markt-Project Incentive</v>
          </cell>
          <cell r="C1606">
            <v>0</v>
          </cell>
        </row>
        <row r="1607">
          <cell r="A1607" t="str">
            <v>274-4917-10</v>
          </cell>
          <cell r="B1607" t="str">
            <v>4380 CDM-I Internal Allocations-Project Incentive</v>
          </cell>
          <cell r="C1607">
            <v>0</v>
          </cell>
        </row>
        <row r="1608">
          <cell r="A1608" t="str">
            <v>274-4918-10</v>
          </cell>
          <cell r="B1608" t="str">
            <v>4380 CDM-I 3rd Party Admin-Monitoring &amp; Targeting</v>
          </cell>
          <cell r="C1608">
            <v>0</v>
          </cell>
        </row>
        <row r="1609">
          <cell r="A1609" t="str">
            <v>274-4919-10</v>
          </cell>
          <cell r="B1609" t="str">
            <v>4380 CDM-I Sponsorship-Monitoring &amp; Targeting</v>
          </cell>
          <cell r="C1609">
            <v>0</v>
          </cell>
        </row>
        <row r="1610">
          <cell r="A1610" t="str">
            <v>274-4920-10</v>
          </cell>
          <cell r="B1610" t="str">
            <v>4375 CDM-I Variable Funding-Monitoring &amp; Targeting</v>
          </cell>
          <cell r="C1610">
            <v>0</v>
          </cell>
        </row>
        <row r="1611">
          <cell r="A1611" t="str">
            <v>274-4921-10</v>
          </cell>
          <cell r="B1611" t="str">
            <v>4380 CDM-I Variable Costs-Monitoring &amp; Targeting</v>
          </cell>
          <cell r="C1611">
            <v>0</v>
          </cell>
        </row>
        <row r="1612">
          <cell r="A1612" t="str">
            <v>274-4922-10</v>
          </cell>
          <cell r="B1612" t="str">
            <v>4380 CDM-I 3rd Party Markt-Monitoring &amp; Target</v>
          </cell>
          <cell r="C1612">
            <v>0</v>
          </cell>
        </row>
        <row r="1613">
          <cell r="A1613" t="str">
            <v>274-4923-10</v>
          </cell>
          <cell r="B1613" t="str">
            <v>4380 CDM-I Internal Allocations-Monitor'g&amp;Target'g</v>
          </cell>
          <cell r="C1613">
            <v>0</v>
          </cell>
        </row>
        <row r="1614">
          <cell r="A1614" t="str">
            <v>274-4924-10</v>
          </cell>
          <cell r="B1614" t="str">
            <v>4380 CDM-I 3rd Party Admin-Metering &amp; Instrument</v>
          </cell>
          <cell r="C1614">
            <v>0</v>
          </cell>
        </row>
        <row r="1615">
          <cell r="A1615" t="str">
            <v>274-4925-10</v>
          </cell>
          <cell r="B1615" t="str">
            <v>4380 CDM-I Sponsorship-Metering &amp; Instrumentation</v>
          </cell>
          <cell r="C1615">
            <v>0</v>
          </cell>
        </row>
        <row r="1616">
          <cell r="A1616" t="str">
            <v>274-4926-10</v>
          </cell>
          <cell r="B1616" t="str">
            <v>4375 CDM-I Variable Funding-Metering&amp;Instrument'n</v>
          </cell>
          <cell r="C1616">
            <v>0</v>
          </cell>
        </row>
        <row r="1617">
          <cell r="A1617" t="str">
            <v>274-4927-10</v>
          </cell>
          <cell r="B1617" t="str">
            <v>4380 CDM-I Variable Costs-Metering&amp;Instrumentation</v>
          </cell>
          <cell r="C1617">
            <v>0</v>
          </cell>
        </row>
        <row r="1618">
          <cell r="A1618" t="str">
            <v>274-4928-10</v>
          </cell>
          <cell r="B1618" t="str">
            <v>4380 CDM-I 3rd Party Markt-Metering &amp; Instrument</v>
          </cell>
          <cell r="C1618">
            <v>0</v>
          </cell>
        </row>
        <row r="1619">
          <cell r="A1619" t="str">
            <v>274-4929-10</v>
          </cell>
          <cell r="B1619" t="str">
            <v>4380 CDM-I Int Allocations-Metering &amp; Instrument'n</v>
          </cell>
          <cell r="C1619">
            <v>0</v>
          </cell>
        </row>
        <row r="1620">
          <cell r="A1620" t="str">
            <v>274-4930-10</v>
          </cell>
          <cell r="B1620" t="str">
            <v>4380 CDM-I 3rd Party Admin-Energy Manager</v>
          </cell>
          <cell r="C1620">
            <v>0</v>
          </cell>
        </row>
        <row r="1621">
          <cell r="A1621" t="str">
            <v>274-4931-10</v>
          </cell>
          <cell r="B1621" t="str">
            <v>4380 CDM-I Sponsorship-Energy Manager</v>
          </cell>
          <cell r="C1621">
            <v>0</v>
          </cell>
        </row>
        <row r="1622">
          <cell r="A1622" t="str">
            <v>274-4932-10</v>
          </cell>
          <cell r="B1622" t="str">
            <v>4375 CDM-I Variable Funding-Energy Manager</v>
          </cell>
          <cell r="C1622">
            <v>0</v>
          </cell>
        </row>
        <row r="1623">
          <cell r="A1623" t="str">
            <v>274-4933-10</v>
          </cell>
          <cell r="B1623" t="str">
            <v>4380 CDM-I Variable Costs-Energy Manager</v>
          </cell>
          <cell r="C1623">
            <v>0</v>
          </cell>
        </row>
        <row r="1624">
          <cell r="A1624" t="str">
            <v>274-4934-10</v>
          </cell>
          <cell r="B1624" t="str">
            <v>4380 CDM-I 3rd Party Markt-Energy Manager</v>
          </cell>
          <cell r="C1624">
            <v>0</v>
          </cell>
        </row>
        <row r="1625">
          <cell r="A1625" t="str">
            <v>274-4935-10</v>
          </cell>
          <cell r="B1625" t="str">
            <v>4380 CDM-I Internal Allocations-Energy Manager</v>
          </cell>
          <cell r="C1625">
            <v>0</v>
          </cell>
        </row>
        <row r="1626">
          <cell r="A1626" t="str">
            <v>274-4936-10</v>
          </cell>
          <cell r="B1626" t="str">
            <v>4380 CDM-I 3rd Party Admin-Key Account Manager</v>
          </cell>
          <cell r="C1626">
            <v>0</v>
          </cell>
        </row>
        <row r="1627">
          <cell r="A1627" t="str">
            <v>274-4937-10</v>
          </cell>
          <cell r="B1627" t="str">
            <v>4380 CDM-I Sponsorship-Key Account Manager</v>
          </cell>
          <cell r="C1627">
            <v>0</v>
          </cell>
        </row>
        <row r="1628">
          <cell r="A1628" t="str">
            <v>274-4938-10</v>
          </cell>
          <cell r="B1628" t="str">
            <v>4375 CDM-I Variable Funding-Key Account Manager</v>
          </cell>
          <cell r="C1628">
            <v>0</v>
          </cell>
        </row>
        <row r="1629">
          <cell r="A1629" t="str">
            <v>274-4939-10</v>
          </cell>
          <cell r="B1629" t="str">
            <v>4380 CDM-I Variable Costs-Key Account Manager</v>
          </cell>
          <cell r="C1629">
            <v>0</v>
          </cell>
        </row>
        <row r="1630">
          <cell r="A1630" t="str">
            <v>274-4940-10</v>
          </cell>
          <cell r="B1630" t="str">
            <v>4380 CDM-I 3rd Party Markt-Key Account Manager</v>
          </cell>
          <cell r="C1630">
            <v>0</v>
          </cell>
        </row>
        <row r="1631">
          <cell r="A1631" t="str">
            <v>274-4941-10</v>
          </cell>
          <cell r="B1631" t="str">
            <v>4380 CDM-I Internal Allocations-KeyAccountManager</v>
          </cell>
          <cell r="C1631">
            <v>0</v>
          </cell>
        </row>
        <row r="1632">
          <cell r="A1632" t="str">
            <v>274-4954-10</v>
          </cell>
          <cell r="B1632" t="str">
            <v>4375 CDM-I Fixed Funding General &amp; Other</v>
          </cell>
          <cell r="C1632">
            <v>0</v>
          </cell>
        </row>
        <row r="1633">
          <cell r="A1633" t="str">
            <v>274-4955-10</v>
          </cell>
          <cell r="B1633" t="str">
            <v>4380 CDM-I Overtime-Prelim Eng. Study</v>
          </cell>
          <cell r="C1633">
            <v>0</v>
          </cell>
        </row>
        <row r="1634">
          <cell r="A1634" t="str">
            <v>274-4956-10</v>
          </cell>
          <cell r="B1634" t="str">
            <v>4380 CDM-I Overtime-Detailed Eng. Study</v>
          </cell>
          <cell r="C1634">
            <v>0</v>
          </cell>
        </row>
        <row r="1635">
          <cell r="A1635" t="str">
            <v>274-4957-10</v>
          </cell>
          <cell r="B1635" t="str">
            <v>4380 CDM-I Internal Allocations-General</v>
          </cell>
          <cell r="C1635">
            <v>0</v>
          </cell>
        </row>
        <row r="1636">
          <cell r="A1636" t="str">
            <v>274-4958-10</v>
          </cell>
          <cell r="B1636" t="str">
            <v>4380 CDM-I Variable Costs-Industrial General</v>
          </cell>
          <cell r="C1636">
            <v>0</v>
          </cell>
        </row>
        <row r="1637">
          <cell r="A1637" t="str">
            <v>274-4959-10</v>
          </cell>
          <cell r="B1637" t="str">
            <v>4380 CDM-I Overtime-Project Incentive</v>
          </cell>
          <cell r="C1637">
            <v>0</v>
          </cell>
        </row>
        <row r="1638">
          <cell r="A1638" t="str">
            <v>274-4960-10</v>
          </cell>
          <cell r="B1638" t="str">
            <v>4380 CDM-I Overtime-Monitoring &amp; Targeting</v>
          </cell>
          <cell r="C1638">
            <v>0</v>
          </cell>
        </row>
        <row r="1639">
          <cell r="A1639" t="str">
            <v>274-4961-10</v>
          </cell>
          <cell r="B1639" t="str">
            <v>4380 CDM-I Overtime-Metering &amp; Instrumentation</v>
          </cell>
          <cell r="C1639">
            <v>0</v>
          </cell>
        </row>
        <row r="1640">
          <cell r="A1640" t="str">
            <v>274-4962-10</v>
          </cell>
          <cell r="B1640" t="str">
            <v>4380 CDM-I Overtime-Energy Manager</v>
          </cell>
          <cell r="C1640">
            <v>0</v>
          </cell>
        </row>
        <row r="1641">
          <cell r="A1641" t="str">
            <v>274-4963-10</v>
          </cell>
          <cell r="B1641" t="str">
            <v>4380 CDM-I Overtime-Key Account Manager</v>
          </cell>
          <cell r="C1641">
            <v>0</v>
          </cell>
        </row>
        <row r="1642">
          <cell r="A1642" t="str">
            <v>274-4997-10</v>
          </cell>
          <cell r="B1642" t="str">
            <v>4380 CDM-I Fixed Costs/Revenue TrueUp</v>
          </cell>
          <cell r="C1642">
            <v>0</v>
          </cell>
        </row>
        <row r="1643">
          <cell r="A1643" t="str">
            <v>274-4999-10</v>
          </cell>
          <cell r="B1643" t="str">
            <v>4380 CDM-l Industrial Prog Incentive Revenue</v>
          </cell>
          <cell r="C1643">
            <v>0</v>
          </cell>
        </row>
        <row r="1644">
          <cell r="A1644" t="str">
            <v>275-4000-10</v>
          </cell>
          <cell r="B1644" t="str">
            <v>4006 RSVA Power Residential</v>
          </cell>
          <cell r="C1644">
            <v>0</v>
          </cell>
        </row>
        <row r="1645">
          <cell r="A1645" t="str">
            <v>275-4010-10</v>
          </cell>
          <cell r="B1645" t="str">
            <v>4010 RSVA Power Comm &lt; 50 kw</v>
          </cell>
          <cell r="C1645">
            <v>0</v>
          </cell>
        </row>
        <row r="1646">
          <cell r="A1646" t="str">
            <v>275-4015-10</v>
          </cell>
          <cell r="B1646" t="str">
            <v>4015 RSVA Power Ind &gt; 50 kw</v>
          </cell>
          <cell r="C1646">
            <v>0</v>
          </cell>
        </row>
        <row r="1647">
          <cell r="A1647" t="str">
            <v>275-4100-10</v>
          </cell>
          <cell r="B1647" t="str">
            <v>4015 RSVA Power Ind &gt; 50 kw &lt; 1,000 kw</v>
          </cell>
          <cell r="C1647">
            <v>0</v>
          </cell>
        </row>
        <row r="1648">
          <cell r="A1648" t="str">
            <v>275-4200-10</v>
          </cell>
          <cell r="B1648" t="str">
            <v>4020 RSVA Power Lrg User &gt; 5,000 kw</v>
          </cell>
          <cell r="C1648">
            <v>0</v>
          </cell>
        </row>
        <row r="1649">
          <cell r="A1649" t="str">
            <v>275-4300-10</v>
          </cell>
          <cell r="B1649" t="str">
            <v>4025 RSVA Power Street Lights</v>
          </cell>
          <cell r="C1649">
            <v>0</v>
          </cell>
        </row>
        <row r="1650">
          <cell r="A1650" t="str">
            <v>275-4310-10</v>
          </cell>
          <cell r="B1650" t="str">
            <v>4030 RSVA Power Sent. Lights</v>
          </cell>
          <cell r="C1650">
            <v>0</v>
          </cell>
        </row>
        <row r="1651">
          <cell r="A1651" t="str">
            <v>275-4900-10</v>
          </cell>
          <cell r="B1651" t="str">
            <v>4375 CDM-LI Fixed Funding</v>
          </cell>
          <cell r="C1651">
            <v>0</v>
          </cell>
        </row>
        <row r="1652">
          <cell r="A1652" t="str">
            <v>275-4910-10</v>
          </cell>
          <cell r="B1652" t="str">
            <v>4375 CDM-LI Variable Funding</v>
          </cell>
          <cell r="C1652">
            <v>0</v>
          </cell>
        </row>
        <row r="1653">
          <cell r="A1653" t="str">
            <v>275-4920-10</v>
          </cell>
          <cell r="B1653" t="str">
            <v>4380 CDM-LI 3rd Party Admin</v>
          </cell>
          <cell r="C1653">
            <v>0</v>
          </cell>
        </row>
        <row r="1654">
          <cell r="A1654" t="str">
            <v>275-4930-10</v>
          </cell>
          <cell r="B1654" t="str">
            <v>4380 CDM-LI 3rd Party Marketing</v>
          </cell>
          <cell r="C1654">
            <v>0</v>
          </cell>
        </row>
        <row r="1655">
          <cell r="A1655" t="str">
            <v>275-4940-10</v>
          </cell>
          <cell r="B1655" t="str">
            <v>4380 CDM-LI Sponsorship</v>
          </cell>
          <cell r="C1655">
            <v>0</v>
          </cell>
        </row>
        <row r="1656">
          <cell r="A1656" t="str">
            <v>275-4950-10</v>
          </cell>
          <cell r="B1656" t="str">
            <v>4380 CDM-LI Overtime</v>
          </cell>
          <cell r="C1656">
            <v>0</v>
          </cell>
        </row>
        <row r="1657">
          <cell r="A1657" t="str">
            <v>275-4960-10</v>
          </cell>
          <cell r="B1657" t="str">
            <v>4380 CDM-LI Internal Allocations</v>
          </cell>
          <cell r="C1657">
            <v>0</v>
          </cell>
        </row>
        <row r="1658">
          <cell r="A1658" t="str">
            <v>275-4970-10</v>
          </cell>
          <cell r="B1658" t="str">
            <v>4380 CDM-LI Variable Costs</v>
          </cell>
          <cell r="C1658">
            <v>-85055</v>
          </cell>
        </row>
        <row r="1659">
          <cell r="A1659" t="str">
            <v>275-4997-10</v>
          </cell>
          <cell r="B1659" t="str">
            <v>4380 CDM-LI Fixed Revenue/Cost TrueUP</v>
          </cell>
          <cell r="C1659">
            <v>0</v>
          </cell>
        </row>
        <row r="1660">
          <cell r="A1660" t="str">
            <v>275-4999-10</v>
          </cell>
          <cell r="B1660" t="str">
            <v>4380 CDM- ALL PROGRAM TRUEUP</v>
          </cell>
          <cell r="C1660">
            <v>0</v>
          </cell>
        </row>
        <row r="1661">
          <cell r="A1661" t="str">
            <v>276-4000-10</v>
          </cell>
          <cell r="B1661" t="str">
            <v>4062 RSVA-WMS Residential</v>
          </cell>
          <cell r="C1661">
            <v>0</v>
          </cell>
        </row>
        <row r="1662">
          <cell r="A1662" t="str">
            <v>276-4010-10</v>
          </cell>
          <cell r="B1662" t="str">
            <v>4062 RSVA-WMS Comm &lt; 50 kw</v>
          </cell>
          <cell r="C1662">
            <v>0</v>
          </cell>
        </row>
        <row r="1663">
          <cell r="A1663" t="str">
            <v>276-4015-10</v>
          </cell>
          <cell r="B1663" t="str">
            <v>4062 RSVA-WMS Ind &gt; 50 kw</v>
          </cell>
          <cell r="C1663">
            <v>0</v>
          </cell>
        </row>
        <row r="1664">
          <cell r="A1664" t="str">
            <v>276-4100-10</v>
          </cell>
          <cell r="B1664" t="str">
            <v>4062 RSVA-WMS Ind &gt; 50 kw &lt; 1,000 kw</v>
          </cell>
          <cell r="C1664">
            <v>0</v>
          </cell>
        </row>
        <row r="1665">
          <cell r="A1665" t="str">
            <v>276-4200-10</v>
          </cell>
          <cell r="B1665" t="str">
            <v>4062 RSVA-WMS Lrg User &gt; 5,000 kw</v>
          </cell>
          <cell r="C1665">
            <v>0</v>
          </cell>
        </row>
        <row r="1666">
          <cell r="A1666" t="str">
            <v>276-4300-10</v>
          </cell>
          <cell r="B1666" t="str">
            <v>4062 RSVA-WMS Street Lights</v>
          </cell>
          <cell r="C1666">
            <v>0</v>
          </cell>
        </row>
        <row r="1667">
          <cell r="A1667" t="str">
            <v>276-4310-10</v>
          </cell>
          <cell r="B1667" t="str">
            <v>4062 RSVA-WMS Sent. Lights</v>
          </cell>
          <cell r="C1667">
            <v>0</v>
          </cell>
        </row>
        <row r="1668">
          <cell r="A1668" t="str">
            <v>277-4000-10</v>
          </cell>
          <cell r="B1668" t="str">
            <v>4062 RSVA-NRWMS Residential</v>
          </cell>
          <cell r="C1668">
            <v>0</v>
          </cell>
        </row>
        <row r="1669">
          <cell r="A1669" t="str">
            <v>277-4010-10</v>
          </cell>
          <cell r="B1669" t="str">
            <v>4062 RSVA-NRWMS Comm &lt; 50 kw</v>
          </cell>
          <cell r="C1669">
            <v>0</v>
          </cell>
        </row>
        <row r="1670">
          <cell r="A1670" t="str">
            <v>277-4015-10</v>
          </cell>
          <cell r="B1670" t="str">
            <v>4062 RSVA-NRWMS Ind &gt; 50 kw</v>
          </cell>
          <cell r="C1670">
            <v>0</v>
          </cell>
        </row>
        <row r="1671">
          <cell r="A1671" t="str">
            <v>277-4100-10</v>
          </cell>
          <cell r="B1671" t="str">
            <v>4062 RSVA-NRWMS Ind &gt; 50 kw &lt; 1,000 kw</v>
          </cell>
          <cell r="C1671">
            <v>0</v>
          </cell>
        </row>
        <row r="1672">
          <cell r="A1672" t="str">
            <v>277-4200-10</v>
          </cell>
          <cell r="B1672" t="str">
            <v>4062 RSVA-NRWMS Lrg User &gt; 5,000 kw</v>
          </cell>
          <cell r="C1672">
            <v>0</v>
          </cell>
        </row>
        <row r="1673">
          <cell r="A1673" t="str">
            <v>277-4300-10</v>
          </cell>
          <cell r="B1673" t="str">
            <v>4062 RSVA-NRWMS Street Lights</v>
          </cell>
          <cell r="C1673">
            <v>0</v>
          </cell>
        </row>
        <row r="1674">
          <cell r="A1674" t="str">
            <v>277-4310-10</v>
          </cell>
          <cell r="B1674" t="str">
            <v>4062 RSVA-NRWMS Sent. Lights</v>
          </cell>
          <cell r="C1674">
            <v>0</v>
          </cell>
        </row>
        <row r="1675">
          <cell r="A1675" t="str">
            <v>278-4000-10</v>
          </cell>
          <cell r="B1675" t="str">
            <v>4066 RSVA-RTNS Residential</v>
          </cell>
          <cell r="C1675">
            <v>0</v>
          </cell>
        </row>
        <row r="1676">
          <cell r="A1676" t="str">
            <v>278-4010-10</v>
          </cell>
          <cell r="B1676" t="str">
            <v>4066 RSVA-RTNS Comm &lt; 50 kw</v>
          </cell>
          <cell r="C1676">
            <v>0</v>
          </cell>
        </row>
        <row r="1677">
          <cell r="A1677" t="str">
            <v>278-4015-10</v>
          </cell>
          <cell r="B1677" t="str">
            <v>4066 RSVA-RTNS Ind &gt;50 kw</v>
          </cell>
          <cell r="C1677">
            <v>0</v>
          </cell>
        </row>
        <row r="1678">
          <cell r="A1678" t="str">
            <v>278-4100-10</v>
          </cell>
          <cell r="B1678" t="str">
            <v>4066 RSVA-RTNS &gt; 50 kw &lt; 1,000 kw</v>
          </cell>
          <cell r="C1678">
            <v>0</v>
          </cell>
        </row>
        <row r="1679">
          <cell r="A1679" t="str">
            <v>278-4200-10</v>
          </cell>
          <cell r="B1679" t="str">
            <v>4066 RSVA-RTNS Lrg. User &gt; 5,000 kw</v>
          </cell>
          <cell r="C1679">
            <v>0</v>
          </cell>
        </row>
        <row r="1680">
          <cell r="A1680" t="str">
            <v>278-4300-10</v>
          </cell>
          <cell r="B1680" t="str">
            <v>4066 RSVA-RTNS Street Lights</v>
          </cell>
          <cell r="C1680">
            <v>0</v>
          </cell>
        </row>
        <row r="1681">
          <cell r="A1681" t="str">
            <v>278-4310-10</v>
          </cell>
          <cell r="B1681" t="str">
            <v>4066 RSVA-RTNS Sent. Lights</v>
          </cell>
          <cell r="C1681">
            <v>0</v>
          </cell>
        </row>
        <row r="1682">
          <cell r="A1682" t="str">
            <v>279-4000-10</v>
          </cell>
          <cell r="B1682" t="str">
            <v>4066 RSVA - RTCS Residential</v>
          </cell>
          <cell r="C1682">
            <v>0</v>
          </cell>
        </row>
        <row r="1683">
          <cell r="A1683" t="str">
            <v>279-4010-10</v>
          </cell>
          <cell r="B1683" t="str">
            <v>4066 RSVA-RTNS Comm &lt; 50 kw</v>
          </cell>
          <cell r="C1683">
            <v>0</v>
          </cell>
        </row>
        <row r="1684">
          <cell r="A1684" t="str">
            <v>279-4015-10</v>
          </cell>
          <cell r="B1684" t="str">
            <v>4066 RSVA-RTNS Ind &gt; 50 kw</v>
          </cell>
          <cell r="C1684">
            <v>0</v>
          </cell>
        </row>
        <row r="1685">
          <cell r="A1685" t="str">
            <v>279-4100-10</v>
          </cell>
          <cell r="B1685" t="str">
            <v>4066 RSVA-RTNS &gt;50 kw &lt;1,000 kw</v>
          </cell>
          <cell r="C1685">
            <v>0</v>
          </cell>
        </row>
        <row r="1686">
          <cell r="A1686" t="str">
            <v>279-4200-10</v>
          </cell>
          <cell r="B1686" t="str">
            <v>4066 RSVA-RTNS &gt; Lrg User 5,000 kw</v>
          </cell>
          <cell r="C1686">
            <v>0</v>
          </cell>
        </row>
        <row r="1687">
          <cell r="A1687" t="str">
            <v>279-4300-10</v>
          </cell>
          <cell r="B1687" t="str">
            <v>4066 RSVA-RTNS Street Lights</v>
          </cell>
          <cell r="C1687">
            <v>0</v>
          </cell>
        </row>
        <row r="1688">
          <cell r="A1688" t="str">
            <v>279-4310-10</v>
          </cell>
          <cell r="B1688" t="str">
            <v>4066 RSVA-RTNS Sent. Lights</v>
          </cell>
          <cell r="C1688">
            <v>0</v>
          </cell>
        </row>
        <row r="1689">
          <cell r="A1689" t="str">
            <v>280-4000-10</v>
          </cell>
          <cell r="B1689" t="str">
            <v>4006 RSVA-RRA Residential</v>
          </cell>
          <cell r="C1689">
            <v>0</v>
          </cell>
        </row>
        <row r="1690">
          <cell r="A1690" t="str">
            <v>280-4010-10</v>
          </cell>
          <cell r="B1690" t="str">
            <v>4010 RSVA-RRA Comm &lt; 50 kw</v>
          </cell>
          <cell r="C1690">
            <v>0</v>
          </cell>
        </row>
        <row r="1691">
          <cell r="A1691" t="str">
            <v>280-4015-10</v>
          </cell>
          <cell r="B1691" t="str">
            <v>4015 RSVA-RRA Ind &gt; 50 kw</v>
          </cell>
          <cell r="C1691">
            <v>0</v>
          </cell>
        </row>
        <row r="1692">
          <cell r="A1692" t="str">
            <v>280-4100-10</v>
          </cell>
          <cell r="B1692" t="str">
            <v>4015 RSVA-RRA &gt;50 kw &lt; 1,000 kw</v>
          </cell>
          <cell r="C1692">
            <v>0</v>
          </cell>
        </row>
        <row r="1693">
          <cell r="A1693" t="str">
            <v>280-4200-10</v>
          </cell>
          <cell r="B1693" t="str">
            <v>4020 RSVA-RRA Lrg User &gt; 5,000 kw</v>
          </cell>
          <cell r="C1693">
            <v>0</v>
          </cell>
        </row>
        <row r="1694">
          <cell r="A1694" t="str">
            <v>280-4300-10</v>
          </cell>
          <cell r="B1694" t="str">
            <v>4025 RSVA-RRA Street Lights</v>
          </cell>
          <cell r="C1694">
            <v>0</v>
          </cell>
        </row>
        <row r="1695">
          <cell r="A1695" t="str">
            <v>280-4310-10</v>
          </cell>
          <cell r="B1695" t="str">
            <v>4030 RSVA-RRA Sent. Lights</v>
          </cell>
          <cell r="C1695">
            <v>0</v>
          </cell>
        </row>
        <row r="1696">
          <cell r="A1696" t="str">
            <v>281-4000-10</v>
          </cell>
          <cell r="B1696" t="str">
            <v>4086 SSS Admin Charge Residential</v>
          </cell>
          <cell r="C1696">
            <v>-148667.84</v>
          </cell>
        </row>
        <row r="1697">
          <cell r="A1697" t="str">
            <v>281-4010-10</v>
          </cell>
          <cell r="B1697" t="str">
            <v>4086 SSS Admin Charge Comm &lt; 50 kw</v>
          </cell>
          <cell r="C1697">
            <v>-11030.49</v>
          </cell>
        </row>
        <row r="1698">
          <cell r="A1698" t="str">
            <v>281-4015-10</v>
          </cell>
          <cell r="B1698" t="str">
            <v>4086 SSS Ind &gt; 50 - 200 KW</v>
          </cell>
          <cell r="C1698">
            <v>-855.58</v>
          </cell>
        </row>
        <row r="1699">
          <cell r="A1699" t="str">
            <v>281-4020-10</v>
          </cell>
          <cell r="B1699" t="str">
            <v>4086 SSS Admin Charge Ind &gt; 200 - 1000 KW</v>
          </cell>
          <cell r="C1699">
            <v>-368.67</v>
          </cell>
        </row>
        <row r="1700">
          <cell r="A1700" t="str">
            <v>281-4100-10</v>
          </cell>
          <cell r="B1700" t="str">
            <v>4086 SSS Admin Charge Ind &gt; 50 kw &lt; 1,000 kw</v>
          </cell>
          <cell r="C1700">
            <v>-35.96</v>
          </cell>
        </row>
        <row r="1701">
          <cell r="A1701" t="str">
            <v>281-4200-10</v>
          </cell>
          <cell r="B1701" t="str">
            <v>4086 SSS Admin Charge Lrg User &gt; 5,000 kw</v>
          </cell>
          <cell r="C1701">
            <v>0</v>
          </cell>
        </row>
        <row r="1702">
          <cell r="A1702" t="str">
            <v>281-4300-10</v>
          </cell>
          <cell r="B1702" t="str">
            <v>4086 SSS Admin Charge Street Lights</v>
          </cell>
          <cell r="C1702">
            <v>-34.799999999999997</v>
          </cell>
        </row>
        <row r="1703">
          <cell r="A1703" t="str">
            <v>281-4310-10</v>
          </cell>
          <cell r="B1703" t="str">
            <v>4086 SSS Admin Charge Sent. Lights</v>
          </cell>
          <cell r="C1703">
            <v>-54.77</v>
          </cell>
        </row>
        <row r="1704">
          <cell r="A1704" t="str">
            <v>281-4400-10</v>
          </cell>
          <cell r="B1704" t="str">
            <v>4086 SSS Admin - Unmetered</v>
          </cell>
          <cell r="C1704">
            <v>-758.04</v>
          </cell>
        </row>
        <row r="1705">
          <cell r="A1705" t="str">
            <v>282-4000-10</v>
          </cell>
          <cell r="B1705" t="str">
            <v>4050 Commodity Revenue Adj</v>
          </cell>
          <cell r="C1705">
            <v>3433435.35</v>
          </cell>
        </row>
        <row r="1706">
          <cell r="A1706" t="str">
            <v>282-4010-10</v>
          </cell>
          <cell r="B1706" t="str">
            <v>4050 Retail Commercial &lt; 50kw Adj</v>
          </cell>
          <cell r="C1706">
            <v>0</v>
          </cell>
        </row>
        <row r="1707">
          <cell r="A1707" t="str">
            <v>282-4015-10</v>
          </cell>
          <cell r="B1707" t="str">
            <v>4015 Retail Industrial &gt; 50 kw Adj</v>
          </cell>
          <cell r="C1707">
            <v>0</v>
          </cell>
        </row>
        <row r="1708">
          <cell r="A1708" t="str">
            <v>282-4100-10</v>
          </cell>
          <cell r="B1708" t="str">
            <v>4015 Retail Industrial &gt; 50&gt;1000kw Adj</v>
          </cell>
          <cell r="C1708">
            <v>0</v>
          </cell>
        </row>
        <row r="1709">
          <cell r="A1709" t="str">
            <v>282-4200-10</v>
          </cell>
          <cell r="B1709" t="str">
            <v>4020 Retail Large User Adj</v>
          </cell>
          <cell r="C1709">
            <v>0</v>
          </cell>
        </row>
        <row r="1710">
          <cell r="A1710" t="str">
            <v>282-4300-10</v>
          </cell>
          <cell r="B1710" t="str">
            <v>4025 Retail Street Lighting Adj</v>
          </cell>
          <cell r="C1710">
            <v>0</v>
          </cell>
        </row>
        <row r="1711">
          <cell r="A1711" t="str">
            <v>283-4000-10</v>
          </cell>
          <cell r="B1711" t="str">
            <v>4050 Retailer Account Adjustment</v>
          </cell>
          <cell r="C1711">
            <v>0</v>
          </cell>
        </row>
        <row r="1712">
          <cell r="A1712" t="str">
            <v>284-4000-10</v>
          </cell>
          <cell r="B1712" t="str">
            <v>4084 STR-Req Fee Residential</v>
          </cell>
          <cell r="C1712">
            <v>-313.25</v>
          </cell>
        </row>
        <row r="1713">
          <cell r="A1713" t="str">
            <v>284-4010-10</v>
          </cell>
          <cell r="B1713" t="str">
            <v>4084 STR-Req Fee Comm &lt; 50 kw</v>
          </cell>
          <cell r="C1713">
            <v>0</v>
          </cell>
        </row>
        <row r="1714">
          <cell r="A1714" t="str">
            <v>284-4015-10</v>
          </cell>
          <cell r="B1714" t="str">
            <v>4084 STR-Req Fee Ind &lt; 50 kw</v>
          </cell>
          <cell r="C1714">
            <v>0</v>
          </cell>
        </row>
        <row r="1715">
          <cell r="A1715" t="str">
            <v>284-4100-10</v>
          </cell>
          <cell r="B1715" t="str">
            <v>4084 STR-Req Fee Ind &gt; 50 kw &lt; 1,000 kw</v>
          </cell>
          <cell r="C1715">
            <v>0</v>
          </cell>
        </row>
        <row r="1716">
          <cell r="A1716" t="str">
            <v>284-4200-10</v>
          </cell>
          <cell r="B1716" t="str">
            <v>4084 STR-Req Fee Lrg User &gt; 5,000 kw</v>
          </cell>
          <cell r="C1716">
            <v>0</v>
          </cell>
        </row>
        <row r="1717">
          <cell r="A1717" t="str">
            <v>284-4300-10</v>
          </cell>
          <cell r="B1717" t="str">
            <v>4084 STR-Req Fee Street Lights</v>
          </cell>
          <cell r="C1717">
            <v>0</v>
          </cell>
        </row>
        <row r="1718">
          <cell r="A1718" t="str">
            <v>284-4310-10</v>
          </cell>
          <cell r="B1718" t="str">
            <v>4084 STR-Req Fee Sent. Lights</v>
          </cell>
          <cell r="C1718">
            <v>0</v>
          </cell>
        </row>
        <row r="1719">
          <cell r="A1719" t="str">
            <v>285-4000-10</v>
          </cell>
          <cell r="B1719" t="str">
            <v>4084 STR-Proc Fee Residential</v>
          </cell>
          <cell r="C1719">
            <v>-457</v>
          </cell>
        </row>
        <row r="1720">
          <cell r="A1720" t="str">
            <v>285-4010-10</v>
          </cell>
          <cell r="B1720" t="str">
            <v>4084 STR-Proc Fee Comm &lt; 50 kw</v>
          </cell>
          <cell r="C1720">
            <v>0</v>
          </cell>
        </row>
        <row r="1721">
          <cell r="A1721" t="str">
            <v>285-4015-10</v>
          </cell>
          <cell r="B1721" t="str">
            <v>4084 STR-Proc Fee Ind &gt; 50 kw</v>
          </cell>
          <cell r="C1721">
            <v>0</v>
          </cell>
        </row>
        <row r="1722">
          <cell r="A1722" t="str">
            <v>285-4100-10</v>
          </cell>
          <cell r="B1722" t="str">
            <v>4084 STR-Proc Fee Ind &gt; 50 kw &lt; 1,000 kw</v>
          </cell>
          <cell r="C1722">
            <v>0</v>
          </cell>
        </row>
        <row r="1723">
          <cell r="A1723" t="str">
            <v>285-4200-10</v>
          </cell>
          <cell r="B1723" t="str">
            <v>4084 STR-Proc Fee Lrg User &gt; 5,000 kw</v>
          </cell>
          <cell r="C1723">
            <v>0</v>
          </cell>
        </row>
        <row r="1724">
          <cell r="A1724" t="str">
            <v>285-4300-10</v>
          </cell>
          <cell r="B1724" t="str">
            <v>4084 STR-Proc Fee Street Lights</v>
          </cell>
          <cell r="C1724">
            <v>0</v>
          </cell>
        </row>
        <row r="1725">
          <cell r="A1725" t="str">
            <v>285-4310-10</v>
          </cell>
          <cell r="B1725" t="str">
            <v>4084 STR-Proc Fee Sent. Lights</v>
          </cell>
          <cell r="C1725">
            <v>0</v>
          </cell>
        </row>
        <row r="1726">
          <cell r="A1726" t="str">
            <v>286-4000-10</v>
          </cell>
          <cell r="B1726" t="str">
            <v>4006 TLF - Resident</v>
          </cell>
          <cell r="C1726">
            <v>0</v>
          </cell>
        </row>
        <row r="1727">
          <cell r="A1727" t="str">
            <v>286-4010-10</v>
          </cell>
          <cell r="B1727" t="str">
            <v>4010 TLF - Comm &lt; 50 kw</v>
          </cell>
          <cell r="C1727">
            <v>0</v>
          </cell>
        </row>
        <row r="1728">
          <cell r="A1728" t="str">
            <v>286-4015-10</v>
          </cell>
          <cell r="B1728" t="str">
            <v>4015 TLF - Ind &gt; 50 kw</v>
          </cell>
          <cell r="C1728">
            <v>0</v>
          </cell>
        </row>
        <row r="1729">
          <cell r="A1729" t="str">
            <v>286-4100-10</v>
          </cell>
          <cell r="B1729" t="str">
            <v>4015 TLF - Ind &gt; 50 kw &lt; 1,000 kw</v>
          </cell>
          <cell r="C1729">
            <v>0</v>
          </cell>
        </row>
        <row r="1730">
          <cell r="A1730" t="str">
            <v>286-4200-10</v>
          </cell>
          <cell r="B1730" t="str">
            <v>4020 TLF - Lrg User &gt; 5,000 kw</v>
          </cell>
          <cell r="C1730">
            <v>0</v>
          </cell>
        </row>
        <row r="1731">
          <cell r="A1731" t="str">
            <v>286-4300-10</v>
          </cell>
          <cell r="B1731" t="str">
            <v>4025 TLF - Street Lights</v>
          </cell>
          <cell r="C1731">
            <v>0</v>
          </cell>
        </row>
        <row r="1732">
          <cell r="A1732" t="str">
            <v>286-4310-10</v>
          </cell>
          <cell r="B1732" t="str">
            <v>4030 TLF - Sent. Lights</v>
          </cell>
          <cell r="C1732">
            <v>0</v>
          </cell>
        </row>
        <row r="1733">
          <cell r="A1733" t="str">
            <v>287-4000-10</v>
          </cell>
          <cell r="B1733" t="str">
            <v>4235 Ret F/C Monthly Resident</v>
          </cell>
          <cell r="C1733">
            <v>-4860</v>
          </cell>
        </row>
        <row r="1734">
          <cell r="A1734" t="str">
            <v>287-4010-10</v>
          </cell>
          <cell r="B1734" t="str">
            <v>4235 Ret F/C Monthly Comm &lt; 50 kw</v>
          </cell>
          <cell r="C1734">
            <v>0</v>
          </cell>
        </row>
        <row r="1735">
          <cell r="A1735" t="str">
            <v>287-4015-10</v>
          </cell>
          <cell r="B1735" t="str">
            <v>4235 Ret F/C Monthly nd &lt; 50 kw</v>
          </cell>
          <cell r="C1735">
            <v>0</v>
          </cell>
        </row>
        <row r="1736">
          <cell r="A1736" t="str">
            <v>287-4100-10</v>
          </cell>
          <cell r="B1736" t="str">
            <v>4235 Ret F/C Monthly Ind &gt; 50 kw &lt; 1,000 kw</v>
          </cell>
          <cell r="C1736">
            <v>0</v>
          </cell>
        </row>
        <row r="1737">
          <cell r="A1737" t="str">
            <v>287-4200-10</v>
          </cell>
          <cell r="B1737" t="str">
            <v>4235 Ret F/C Monthly Lrg User &gt; 5,000 kw</v>
          </cell>
          <cell r="C1737">
            <v>0</v>
          </cell>
        </row>
        <row r="1738">
          <cell r="A1738" t="str">
            <v>287-4300-10</v>
          </cell>
          <cell r="B1738" t="str">
            <v>4235 Ret F/C Monthly Street Lights</v>
          </cell>
          <cell r="C1738">
            <v>0</v>
          </cell>
        </row>
        <row r="1739">
          <cell r="A1739" t="str">
            <v>287-4310-10</v>
          </cell>
          <cell r="B1739" t="str">
            <v>4235 Ret F/C Monthly Sent. Lights</v>
          </cell>
          <cell r="C1739">
            <v>0</v>
          </cell>
        </row>
        <row r="1740">
          <cell r="A1740" t="str">
            <v>288-4000-10</v>
          </cell>
          <cell r="B1740" t="str">
            <v>4235 Ret Var Charge Residential</v>
          </cell>
          <cell r="C1740">
            <v>-35734.1</v>
          </cell>
        </row>
        <row r="1741">
          <cell r="A1741" t="str">
            <v>288-4010-10</v>
          </cell>
          <cell r="B1741" t="str">
            <v>4235 Ret Var Charge Comm &lt; 50 kw</v>
          </cell>
          <cell r="C1741">
            <v>0</v>
          </cell>
        </row>
        <row r="1742">
          <cell r="A1742" t="str">
            <v>288-4015-10</v>
          </cell>
          <cell r="B1742" t="str">
            <v>4235 Ret Var Charge Ind &gt; 50 kw</v>
          </cell>
          <cell r="C1742">
            <v>0</v>
          </cell>
        </row>
        <row r="1743">
          <cell r="A1743" t="str">
            <v>288-4100-10</v>
          </cell>
          <cell r="B1743" t="str">
            <v>4235 Ret Var Charge Ind &gt;5,000 kw</v>
          </cell>
          <cell r="C1743">
            <v>0</v>
          </cell>
        </row>
        <row r="1744">
          <cell r="A1744" t="str">
            <v>288-4200-10</v>
          </cell>
          <cell r="B1744" t="str">
            <v>4235 Ret Var Charge Lrg User &gt; 5,000 kw</v>
          </cell>
          <cell r="C1744">
            <v>0</v>
          </cell>
        </row>
        <row r="1745">
          <cell r="A1745" t="str">
            <v>288-4300-10</v>
          </cell>
          <cell r="B1745" t="str">
            <v>4235 Ret Var Charge Street Lights</v>
          </cell>
          <cell r="C1745">
            <v>0</v>
          </cell>
        </row>
        <row r="1746">
          <cell r="A1746" t="str">
            <v>288-4310-10</v>
          </cell>
          <cell r="B1746" t="str">
            <v>4235 Ret Var Charge Sent. Lights</v>
          </cell>
          <cell r="C1746">
            <v>0</v>
          </cell>
        </row>
        <row r="1747">
          <cell r="A1747" t="str">
            <v>289-4000-10</v>
          </cell>
          <cell r="B1747" t="str">
            <v>4080 Dist Demand Resident</v>
          </cell>
          <cell r="C1747">
            <v>0</v>
          </cell>
        </row>
        <row r="1748">
          <cell r="A1748" t="str">
            <v>289-4010-10</v>
          </cell>
          <cell r="B1748" t="str">
            <v>4080 Dist Demand Comm &lt; 50 kw</v>
          </cell>
          <cell r="C1748">
            <v>0</v>
          </cell>
        </row>
        <row r="1749">
          <cell r="A1749" t="str">
            <v>289-4015-10</v>
          </cell>
          <cell r="B1749" t="str">
            <v>4080 Dist Demand Ind &gt; 50 - 200 KW</v>
          </cell>
          <cell r="C1749">
            <v>-1795891.88</v>
          </cell>
        </row>
        <row r="1750">
          <cell r="A1750" t="str">
            <v>289-4020-10</v>
          </cell>
          <cell r="B1750" t="str">
            <v>4080 Dist Demand Ind &gt; 200 - 1000 KW</v>
          </cell>
          <cell r="C1750">
            <v>-1961955.05</v>
          </cell>
        </row>
        <row r="1751">
          <cell r="A1751" t="str">
            <v>289-4100-10</v>
          </cell>
          <cell r="B1751" t="str">
            <v>4080 Dist Demand Ind &gt; 50 kw &lt; 1,000 kw</v>
          </cell>
          <cell r="C1751">
            <v>-486598.94</v>
          </cell>
        </row>
        <row r="1752">
          <cell r="A1752" t="str">
            <v>289-4200-10</v>
          </cell>
          <cell r="B1752" t="str">
            <v>4080 Dist Demand Lrg User &gt; 5,000 kw</v>
          </cell>
          <cell r="C1752">
            <v>-205589.39</v>
          </cell>
        </row>
        <row r="1753">
          <cell r="A1753" t="str">
            <v>289-4300-10</v>
          </cell>
          <cell r="B1753" t="str">
            <v>4080 Dist Demand Street Lights</v>
          </cell>
          <cell r="C1753">
            <v>-331359.71999999997</v>
          </cell>
        </row>
        <row r="1754">
          <cell r="A1754" t="str">
            <v>289-4310-10</v>
          </cell>
          <cell r="B1754" t="str">
            <v>4080 Dist Demand Sent. Lights</v>
          </cell>
          <cell r="C1754">
            <v>0</v>
          </cell>
        </row>
        <row r="1755">
          <cell r="A1755" t="str">
            <v>289-4400-10</v>
          </cell>
          <cell r="B1755" t="str">
            <v>4080 Dist Demand Unmetered</v>
          </cell>
          <cell r="C1755">
            <v>0</v>
          </cell>
        </row>
        <row r="1756">
          <cell r="A1756" t="str">
            <v>290-4000-10</v>
          </cell>
          <cell r="B1756" t="str">
            <v>4055 Retail Adjustment</v>
          </cell>
          <cell r="C1756">
            <v>0</v>
          </cell>
        </row>
        <row r="1757">
          <cell r="A1757" t="str">
            <v>290-4010-10</v>
          </cell>
          <cell r="B1757" t="str">
            <v>4055 Retail Adjustment</v>
          </cell>
          <cell r="C1757">
            <v>0</v>
          </cell>
        </row>
        <row r="1758">
          <cell r="A1758" t="str">
            <v>290-4015-10</v>
          </cell>
          <cell r="B1758" t="str">
            <v>4055 Retail Adjustment</v>
          </cell>
          <cell r="C1758">
            <v>0</v>
          </cell>
        </row>
        <row r="1759">
          <cell r="A1759" t="str">
            <v>290-4100-10</v>
          </cell>
          <cell r="B1759" t="str">
            <v>4055 Ret One Time Charge Ind &gt; 50 kw &lt; 1,000 kw</v>
          </cell>
          <cell r="C1759">
            <v>0</v>
          </cell>
        </row>
        <row r="1760">
          <cell r="A1760" t="str">
            <v>290-4200-10</v>
          </cell>
          <cell r="B1760" t="str">
            <v>4055 Ret One Time Chg Lrg User &gt; 5,000 kw</v>
          </cell>
          <cell r="C1760">
            <v>0</v>
          </cell>
        </row>
        <row r="1761">
          <cell r="A1761" t="str">
            <v>290-4300-10</v>
          </cell>
          <cell r="B1761" t="str">
            <v>4055 Ret One Time Charge Street Lights</v>
          </cell>
          <cell r="C1761">
            <v>0</v>
          </cell>
        </row>
        <row r="1762">
          <cell r="A1762" t="str">
            <v>290-4310-10</v>
          </cell>
          <cell r="B1762" t="str">
            <v>4055 Ret One Time Charge Sent. Lights</v>
          </cell>
          <cell r="C1762">
            <v>0</v>
          </cell>
        </row>
        <row r="1763">
          <cell r="A1763" t="str">
            <v>291-4000-10</v>
          </cell>
          <cell r="B1763" t="str">
            <v>4055 Retail Adjustment</v>
          </cell>
          <cell r="C1763">
            <v>0</v>
          </cell>
        </row>
        <row r="1764">
          <cell r="A1764" t="str">
            <v>291-4010-10</v>
          </cell>
          <cell r="B1764" t="str">
            <v>4055 Retail Adjustment</v>
          </cell>
          <cell r="C1764">
            <v>0</v>
          </cell>
        </row>
        <row r="1765">
          <cell r="A1765" t="str">
            <v>291-4015-10</v>
          </cell>
          <cell r="B1765" t="str">
            <v>4055 Retailer Adjustment</v>
          </cell>
          <cell r="C1765">
            <v>0</v>
          </cell>
        </row>
        <row r="1766">
          <cell r="A1766" t="str">
            <v>291-4100-10</v>
          </cell>
          <cell r="B1766" t="str">
            <v>4055 Retail Adjustment</v>
          </cell>
          <cell r="C1766">
            <v>0</v>
          </cell>
        </row>
        <row r="1767">
          <cell r="A1767" t="str">
            <v>291-4200-10</v>
          </cell>
          <cell r="B1767" t="str">
            <v>4055 Retail Adjustment</v>
          </cell>
          <cell r="C1767">
            <v>0</v>
          </cell>
        </row>
        <row r="1768">
          <cell r="A1768" t="str">
            <v>291-4300-10</v>
          </cell>
          <cell r="B1768" t="str">
            <v>4055 Retail Adjustment</v>
          </cell>
          <cell r="C1768">
            <v>0</v>
          </cell>
        </row>
        <row r="1769">
          <cell r="A1769" t="str">
            <v>291-4310-10</v>
          </cell>
          <cell r="B1769" t="str">
            <v>4055 Retail Adjustment</v>
          </cell>
          <cell r="C1769">
            <v>0</v>
          </cell>
        </row>
        <row r="1770">
          <cell r="A1770" t="str">
            <v>292-4000-10</v>
          </cell>
          <cell r="B1770" t="str">
            <v>4082 Ret Sales - Direct Energy R1</v>
          </cell>
          <cell r="C1770">
            <v>0</v>
          </cell>
        </row>
        <row r="1771">
          <cell r="A1771" t="str">
            <v>292-4010-10</v>
          </cell>
          <cell r="B1771" t="str">
            <v>4082 Ret Sales - Direct Energy C1</v>
          </cell>
          <cell r="C1771">
            <v>0</v>
          </cell>
        </row>
        <row r="1772">
          <cell r="A1772" t="str">
            <v>292-4015-10</v>
          </cell>
          <cell r="B1772" t="str">
            <v>4082 Ret Sales - Direct Energy I1</v>
          </cell>
          <cell r="C1772">
            <v>0</v>
          </cell>
        </row>
        <row r="1773">
          <cell r="A1773" t="str">
            <v>292-4100-10</v>
          </cell>
          <cell r="B1773" t="str">
            <v>4082 Ret Sales - Direct Energy I2</v>
          </cell>
          <cell r="C1773">
            <v>0</v>
          </cell>
        </row>
        <row r="1774">
          <cell r="A1774" t="str">
            <v>292-4200-10</v>
          </cell>
          <cell r="B1774" t="str">
            <v>4082 Ret Sales - Direct Energy I3</v>
          </cell>
          <cell r="C1774">
            <v>0</v>
          </cell>
        </row>
        <row r="1775">
          <cell r="A1775" t="str">
            <v>292-4300-10</v>
          </cell>
          <cell r="B1775" t="str">
            <v>4082 Ret Sales - Direct Energy S</v>
          </cell>
          <cell r="C1775">
            <v>0</v>
          </cell>
        </row>
        <row r="1776">
          <cell r="A1776" t="str">
            <v>293-4000-10</v>
          </cell>
          <cell r="B1776" t="str">
            <v>4082 Ret Sales - THESI  R1</v>
          </cell>
          <cell r="C1776">
            <v>0</v>
          </cell>
        </row>
        <row r="1777">
          <cell r="A1777" t="str">
            <v>293-4010-10</v>
          </cell>
          <cell r="B1777" t="str">
            <v>4082 Ret Sales - THESI  C1</v>
          </cell>
          <cell r="C1777">
            <v>0</v>
          </cell>
        </row>
        <row r="1778">
          <cell r="A1778" t="str">
            <v>293-4015-10</v>
          </cell>
          <cell r="B1778" t="str">
            <v>4082 Ret Sales - THESI  I1</v>
          </cell>
          <cell r="C1778">
            <v>0</v>
          </cell>
        </row>
        <row r="1779">
          <cell r="A1779" t="str">
            <v>293-4100-10</v>
          </cell>
          <cell r="B1779" t="str">
            <v>4082 Ret Sales - THESI  I2</v>
          </cell>
          <cell r="C1779">
            <v>0</v>
          </cell>
        </row>
        <row r="1780">
          <cell r="A1780" t="str">
            <v>293-4200-10</v>
          </cell>
          <cell r="B1780" t="str">
            <v>4082 Ret Sales - THESI  I3</v>
          </cell>
          <cell r="C1780">
            <v>0</v>
          </cell>
        </row>
        <row r="1781">
          <cell r="A1781" t="str">
            <v>293-4300-10</v>
          </cell>
          <cell r="B1781" t="str">
            <v>4082 Ret Sales - THESI  S</v>
          </cell>
          <cell r="C1781">
            <v>0</v>
          </cell>
        </row>
        <row r="1782">
          <cell r="A1782" t="str">
            <v>294-4000-10</v>
          </cell>
          <cell r="B1782" t="str">
            <v>4082 Ret Sales - OES R1</v>
          </cell>
          <cell r="C1782">
            <v>0</v>
          </cell>
        </row>
        <row r="1783">
          <cell r="A1783" t="str">
            <v>294-4010-10</v>
          </cell>
          <cell r="B1783" t="str">
            <v>4082 Ret Sales - OES C1</v>
          </cell>
          <cell r="C1783">
            <v>0</v>
          </cell>
        </row>
        <row r="1784">
          <cell r="A1784" t="str">
            <v>294-4015-10</v>
          </cell>
          <cell r="B1784" t="str">
            <v>4082 Ret Sales - OES I1</v>
          </cell>
          <cell r="C1784">
            <v>0</v>
          </cell>
        </row>
        <row r="1785">
          <cell r="A1785" t="str">
            <v>294-4100-10</v>
          </cell>
          <cell r="B1785" t="str">
            <v>4082 Ret Sales - OES I2</v>
          </cell>
          <cell r="C1785">
            <v>0</v>
          </cell>
        </row>
        <row r="1786">
          <cell r="A1786" t="str">
            <v>294-4200-10</v>
          </cell>
          <cell r="B1786" t="str">
            <v>4082 Ret Sales - OES I3</v>
          </cell>
          <cell r="C1786">
            <v>0</v>
          </cell>
        </row>
        <row r="1787">
          <cell r="A1787" t="str">
            <v>294-4300-10</v>
          </cell>
          <cell r="B1787" t="str">
            <v>4082 Ret Sales - OES S</v>
          </cell>
          <cell r="C1787">
            <v>0</v>
          </cell>
        </row>
        <row r="1788">
          <cell r="A1788" t="str">
            <v>295-4000-10</v>
          </cell>
          <cell r="B1788" t="str">
            <v>4082 Ret Sales - OHEI  R1</v>
          </cell>
          <cell r="C1788">
            <v>0</v>
          </cell>
        </row>
        <row r="1789">
          <cell r="A1789" t="str">
            <v>295-4010-10</v>
          </cell>
          <cell r="B1789" t="str">
            <v>4082 Ret Sales - OHEI C1</v>
          </cell>
          <cell r="C1789">
            <v>0</v>
          </cell>
        </row>
        <row r="1790">
          <cell r="A1790" t="str">
            <v>295-4015-10</v>
          </cell>
          <cell r="B1790" t="str">
            <v>4082 Ret Sales - OHEI  I1</v>
          </cell>
          <cell r="C1790">
            <v>0</v>
          </cell>
        </row>
        <row r="1791">
          <cell r="A1791" t="str">
            <v>295-4100-10</v>
          </cell>
          <cell r="B1791" t="str">
            <v>4082 Ret Sales - OHEI  I2</v>
          </cell>
          <cell r="C1791">
            <v>0</v>
          </cell>
        </row>
        <row r="1792">
          <cell r="A1792" t="str">
            <v>295-4200-10</v>
          </cell>
          <cell r="B1792" t="str">
            <v>4082 Ret Sales - OHEI  I3</v>
          </cell>
          <cell r="C1792">
            <v>0</v>
          </cell>
        </row>
        <row r="1793">
          <cell r="A1793" t="str">
            <v>295-4300-10</v>
          </cell>
          <cell r="B1793" t="str">
            <v>4082 Ret Sales - OHEI  S</v>
          </cell>
          <cell r="C1793">
            <v>0</v>
          </cell>
        </row>
        <row r="1794">
          <cell r="A1794" t="str">
            <v>296-4000-10</v>
          </cell>
          <cell r="B1794" t="str">
            <v>4082 Ret Sales - OHEI  R1</v>
          </cell>
          <cell r="C1794">
            <v>0</v>
          </cell>
        </row>
        <row r="1795">
          <cell r="A1795" t="str">
            <v>296-4010-10</v>
          </cell>
          <cell r="B1795" t="str">
            <v>4082 Ret Sales - OPG  C1</v>
          </cell>
          <cell r="C1795">
            <v>0</v>
          </cell>
        </row>
        <row r="1796">
          <cell r="A1796" t="str">
            <v>296-4015-10</v>
          </cell>
          <cell r="B1796" t="str">
            <v>4082 Ret Sales - OHEI  I1</v>
          </cell>
          <cell r="C1796">
            <v>0</v>
          </cell>
        </row>
        <row r="1797">
          <cell r="A1797" t="str">
            <v>296-4100-10</v>
          </cell>
          <cell r="B1797" t="str">
            <v>4082 Ret Sales - OHEI   I2</v>
          </cell>
          <cell r="C1797">
            <v>0</v>
          </cell>
        </row>
        <row r="1798">
          <cell r="A1798" t="str">
            <v>296-4200-10</v>
          </cell>
          <cell r="B1798" t="str">
            <v>4082 Ret Sales - OHEI  I3</v>
          </cell>
          <cell r="C1798">
            <v>0</v>
          </cell>
        </row>
        <row r="1799">
          <cell r="A1799" t="str">
            <v>296-4300-10</v>
          </cell>
          <cell r="B1799" t="str">
            <v>4082 Ret Sales - OHEI  S</v>
          </cell>
          <cell r="C1799">
            <v>0</v>
          </cell>
        </row>
        <row r="1800">
          <cell r="A1800" t="str">
            <v>297-4000-10</v>
          </cell>
          <cell r="B1800" t="str">
            <v>4082 Ret Sales - First Source R1</v>
          </cell>
          <cell r="C1800">
            <v>0</v>
          </cell>
        </row>
        <row r="1801">
          <cell r="A1801" t="str">
            <v>297-4010-10</v>
          </cell>
          <cell r="B1801" t="str">
            <v>4082 Ret Sales - First Source C1</v>
          </cell>
          <cell r="C1801">
            <v>0</v>
          </cell>
        </row>
        <row r="1802">
          <cell r="A1802" t="str">
            <v>297-4015-10</v>
          </cell>
          <cell r="B1802" t="str">
            <v>4082 Ret Sales - First Source I1</v>
          </cell>
          <cell r="C1802">
            <v>0</v>
          </cell>
        </row>
        <row r="1803">
          <cell r="A1803" t="str">
            <v>297-4100-10</v>
          </cell>
          <cell r="B1803" t="str">
            <v>4082 Ret Sales - First Source I2</v>
          </cell>
          <cell r="C1803">
            <v>0</v>
          </cell>
        </row>
        <row r="1804">
          <cell r="A1804" t="str">
            <v>297-4200-10</v>
          </cell>
          <cell r="B1804" t="str">
            <v>4082 Ret Sales - First Source I3</v>
          </cell>
          <cell r="C1804">
            <v>0</v>
          </cell>
        </row>
        <row r="1805">
          <cell r="A1805" t="str">
            <v>297-4300-10</v>
          </cell>
          <cell r="B1805" t="str">
            <v>4082 Ret Sales - First Source S</v>
          </cell>
          <cell r="C1805">
            <v>0</v>
          </cell>
        </row>
        <row r="1806">
          <cell r="A1806" t="str">
            <v>298-4000-10</v>
          </cell>
          <cell r="B1806" t="str">
            <v>4082 Ret Sales:Energy   R1</v>
          </cell>
          <cell r="C1806">
            <v>0</v>
          </cell>
        </row>
        <row r="1807">
          <cell r="A1807" t="str">
            <v>298-4010-10</v>
          </cell>
          <cell r="B1807" t="str">
            <v>4082 Ret Sales:Energy   C1</v>
          </cell>
          <cell r="C1807">
            <v>0</v>
          </cell>
        </row>
        <row r="1808">
          <cell r="A1808" t="str">
            <v>298-4015-10</v>
          </cell>
          <cell r="B1808" t="str">
            <v>4082 Ret Sales Ind &gt; 50 - 200 KW</v>
          </cell>
          <cell r="C1808">
            <v>0</v>
          </cell>
        </row>
        <row r="1809">
          <cell r="A1809" t="str">
            <v>298-4020-10</v>
          </cell>
          <cell r="B1809" t="str">
            <v>4082 Ret Sales Ind &gt; 200 - 1000 KW</v>
          </cell>
          <cell r="C1809">
            <v>0</v>
          </cell>
        </row>
        <row r="1810">
          <cell r="A1810" t="str">
            <v>298-4100-10</v>
          </cell>
          <cell r="B1810" t="str">
            <v>4082 Ret Sales:Energy   I2</v>
          </cell>
          <cell r="C1810">
            <v>0</v>
          </cell>
        </row>
        <row r="1811">
          <cell r="A1811" t="str">
            <v>298-4200-10</v>
          </cell>
          <cell r="B1811" t="str">
            <v>4082 Ret Sales:Energy   I3</v>
          </cell>
          <cell r="C1811">
            <v>0</v>
          </cell>
        </row>
        <row r="1812">
          <cell r="A1812" t="str">
            <v>298-4300-10</v>
          </cell>
          <cell r="B1812" t="str">
            <v>4082 Ret Sales:Energy   S</v>
          </cell>
          <cell r="C1812">
            <v>0</v>
          </cell>
        </row>
        <row r="1813">
          <cell r="A1813" t="str">
            <v>298-4400-10</v>
          </cell>
          <cell r="B1813" t="str">
            <v>4082 Retailer Sales - Unmetered</v>
          </cell>
          <cell r="C1813">
            <v>0</v>
          </cell>
        </row>
        <row r="1814">
          <cell r="A1814" t="str">
            <v>299-4000-10</v>
          </cell>
          <cell r="B1814" t="str">
            <v>4082 Ret Sales-Corel/Constellation R1</v>
          </cell>
          <cell r="C1814">
            <v>0</v>
          </cell>
        </row>
        <row r="1815">
          <cell r="A1815" t="str">
            <v>299-4010-10</v>
          </cell>
          <cell r="B1815" t="str">
            <v>4082 Ret Sales-Corel/Constellation C1</v>
          </cell>
          <cell r="C1815">
            <v>0</v>
          </cell>
        </row>
        <row r="1816">
          <cell r="A1816" t="str">
            <v>299-4015-10</v>
          </cell>
          <cell r="B1816" t="str">
            <v>4082 Ret Sales-Corel/Constellation I1</v>
          </cell>
          <cell r="C1816">
            <v>0</v>
          </cell>
        </row>
        <row r="1817">
          <cell r="A1817" t="str">
            <v>299-4100-10</v>
          </cell>
          <cell r="B1817" t="str">
            <v>4082 Ret Sales-Corel/Constellation I2</v>
          </cell>
          <cell r="C1817">
            <v>0</v>
          </cell>
        </row>
        <row r="1818">
          <cell r="A1818" t="str">
            <v>299-4200-10</v>
          </cell>
          <cell r="B1818" t="str">
            <v>4082 Ret Sales-Corel/Constellation I3</v>
          </cell>
          <cell r="C1818">
            <v>0</v>
          </cell>
        </row>
        <row r="1819">
          <cell r="A1819" t="str">
            <v>299-4300-10</v>
          </cell>
          <cell r="B1819" t="str">
            <v>4082 Ret Sales-Corel/Constellation S</v>
          </cell>
          <cell r="C1819">
            <v>0</v>
          </cell>
        </row>
        <row r="1820">
          <cell r="A1820" t="str">
            <v>300-6010-10</v>
          </cell>
          <cell r="B1820" t="str">
            <v>5615 Labour - Salaries</v>
          </cell>
          <cell r="C1820">
            <v>93530.42</v>
          </cell>
        </row>
        <row r="1821">
          <cell r="A1821" t="str">
            <v>300-6020-10</v>
          </cell>
          <cell r="B1821" t="str">
            <v>5615 Labour - Hourly</v>
          </cell>
          <cell r="C1821">
            <v>0</v>
          </cell>
        </row>
        <row r="1822">
          <cell r="A1822" t="str">
            <v>300-6030-10</v>
          </cell>
          <cell r="B1822" t="str">
            <v>5615 Labour - Overtime</v>
          </cell>
          <cell r="C1822">
            <v>0</v>
          </cell>
        </row>
        <row r="1823">
          <cell r="A1823" t="str">
            <v>300-6050-10</v>
          </cell>
          <cell r="B1823" t="str">
            <v>5615 Labour - Subcontract</v>
          </cell>
          <cell r="C1823">
            <v>27648</v>
          </cell>
        </row>
        <row r="1824">
          <cell r="A1824" t="str">
            <v>300-6070-10</v>
          </cell>
          <cell r="B1824" t="str">
            <v>5615 Labour Vacation</v>
          </cell>
          <cell r="C1824">
            <v>5611.39</v>
          </cell>
        </row>
        <row r="1825">
          <cell r="A1825" t="str">
            <v>300-6120-10</v>
          </cell>
          <cell r="B1825" t="str">
            <v>5615 Labour - Sick Leave</v>
          </cell>
          <cell r="C1825">
            <v>1490.73</v>
          </cell>
        </row>
        <row r="1826">
          <cell r="A1826" t="str">
            <v>300-6122-10</v>
          </cell>
          <cell r="B1826" t="str">
            <v>5615 Labour - Family Leave</v>
          </cell>
          <cell r="C1826">
            <v>186.14</v>
          </cell>
        </row>
        <row r="1827">
          <cell r="A1827" t="str">
            <v>300-6145-10</v>
          </cell>
          <cell r="B1827" t="str">
            <v>5615 Labour - Bereavement</v>
          </cell>
          <cell r="C1827">
            <v>0</v>
          </cell>
        </row>
        <row r="1828">
          <cell r="A1828" t="str">
            <v>300-6160-10</v>
          </cell>
          <cell r="B1828" t="str">
            <v>5615 Labour - Other</v>
          </cell>
          <cell r="C1828">
            <v>0</v>
          </cell>
        </row>
        <row r="1829">
          <cell r="A1829" t="str">
            <v>300-6170-10</v>
          </cell>
          <cell r="B1829" t="str">
            <v>5615 Benefits - Pension</v>
          </cell>
          <cell r="C1829">
            <v>11995.35</v>
          </cell>
        </row>
        <row r="1830">
          <cell r="A1830" t="str">
            <v>300-6180-10</v>
          </cell>
          <cell r="B1830" t="str">
            <v>5615 Benefits - EHT</v>
          </cell>
          <cell r="C1830">
            <v>2099.59</v>
          </cell>
        </row>
        <row r="1831">
          <cell r="A1831" t="str">
            <v>300-6190-10</v>
          </cell>
          <cell r="B1831" t="str">
            <v>5615 Benefits -WCB</v>
          </cell>
          <cell r="C1831">
            <v>1079.97</v>
          </cell>
        </row>
        <row r="1832">
          <cell r="A1832" t="str">
            <v>300-6200-10</v>
          </cell>
          <cell r="B1832" t="str">
            <v>5615 Benefits - CPP</v>
          </cell>
          <cell r="C1832">
            <v>3019.3</v>
          </cell>
        </row>
        <row r="1833">
          <cell r="A1833" t="str">
            <v>300-6210-10</v>
          </cell>
          <cell r="B1833" t="str">
            <v>5615 Benefits - UIC</v>
          </cell>
          <cell r="C1833">
            <v>1473.05</v>
          </cell>
        </row>
        <row r="1834">
          <cell r="A1834" t="str">
            <v>300-6220-10</v>
          </cell>
          <cell r="B1834" t="str">
            <v>5615 Benefits - MEDICAL</v>
          </cell>
          <cell r="C1834">
            <v>6122</v>
          </cell>
        </row>
        <row r="1835">
          <cell r="A1835" t="str">
            <v>300-6310-10</v>
          </cell>
          <cell r="B1835" t="str">
            <v>5615 Supplies - Office</v>
          </cell>
          <cell r="C1835">
            <v>0</v>
          </cell>
        </row>
        <row r="1836">
          <cell r="A1836" t="str">
            <v>300-6330-10</v>
          </cell>
          <cell r="B1836" t="str">
            <v>5615 Supp;ies - Safety</v>
          </cell>
          <cell r="C1836">
            <v>0</v>
          </cell>
        </row>
        <row r="1837">
          <cell r="A1837" t="str">
            <v>300-6500-10</v>
          </cell>
          <cell r="B1837" t="str">
            <v>5085 Employee memberships</v>
          </cell>
          <cell r="C1837">
            <v>960</v>
          </cell>
        </row>
        <row r="1838">
          <cell r="A1838" t="str">
            <v>300-6540-10</v>
          </cell>
          <cell r="B1838" t="str">
            <v>5620 Employee Training - Course Fees</v>
          </cell>
          <cell r="C1838">
            <v>0</v>
          </cell>
        </row>
        <row r="1839">
          <cell r="A1839" t="str">
            <v>300-6550-10</v>
          </cell>
          <cell r="B1839" t="str">
            <v>5615 Employee Training - Travel</v>
          </cell>
          <cell r="C1839">
            <v>0</v>
          </cell>
        </row>
        <row r="1840">
          <cell r="A1840" t="str">
            <v>300-6560-10</v>
          </cell>
          <cell r="B1840" t="str">
            <v>5615 Employee Training - Accomodation &amp; Meals</v>
          </cell>
          <cell r="C1840">
            <v>0</v>
          </cell>
        </row>
        <row r="1841">
          <cell r="A1841" t="str">
            <v>300-6590-10</v>
          </cell>
          <cell r="B1841" t="str">
            <v>5620 Travel - Accommodation</v>
          </cell>
          <cell r="C1841">
            <v>0</v>
          </cell>
        </row>
        <row r="1842">
          <cell r="A1842" t="str">
            <v>300-6600-10</v>
          </cell>
          <cell r="B1842" t="str">
            <v>5620 Travel - Car Allowance &amp; Mileage</v>
          </cell>
          <cell r="C1842">
            <v>290.87</v>
          </cell>
        </row>
        <row r="1843">
          <cell r="A1843" t="str">
            <v>300-6610-10</v>
          </cell>
          <cell r="B1843" t="str">
            <v>5620 Travel - Conference Fees</v>
          </cell>
          <cell r="C1843">
            <v>0</v>
          </cell>
        </row>
        <row r="1844">
          <cell r="A1844" t="str">
            <v>300-6620-10</v>
          </cell>
          <cell r="B1844" t="str">
            <v>5605 Travel - Meals (Subsistence)</v>
          </cell>
          <cell r="C1844">
            <v>0</v>
          </cell>
        </row>
        <row r="1845">
          <cell r="A1845" t="str">
            <v>300-6650-10</v>
          </cell>
          <cell r="B1845" t="str">
            <v>5605 Communications - Courier \ Security PickUup</v>
          </cell>
          <cell r="C1845">
            <v>3.92</v>
          </cell>
        </row>
        <row r="1846">
          <cell r="A1846" t="str">
            <v>300-6700-10</v>
          </cell>
          <cell r="B1846" t="str">
            <v>5620 Communications - Telephone, Fax &amp; Pagers</v>
          </cell>
          <cell r="C1846">
            <v>640.5</v>
          </cell>
        </row>
        <row r="1847">
          <cell r="A1847" t="str">
            <v>300-6901-10</v>
          </cell>
          <cell r="B1847" t="str">
            <v>5620 ALLOCATED PAYROLL MAINT JOB RECOVERY</v>
          </cell>
          <cell r="C1847">
            <v>0</v>
          </cell>
        </row>
        <row r="1848">
          <cell r="A1848" t="str">
            <v>300-6903-10</v>
          </cell>
          <cell r="B1848" t="str">
            <v>5615 Allocated WIP Job Payroll Recovery</v>
          </cell>
          <cell r="C1848">
            <v>0</v>
          </cell>
        </row>
        <row r="1849">
          <cell r="A1849" t="str">
            <v>310-6010-10</v>
          </cell>
          <cell r="B1849" t="str">
            <v>5615 Labour - Salaries</v>
          </cell>
          <cell r="C1849">
            <v>0</v>
          </cell>
        </row>
        <row r="1850">
          <cell r="A1850" t="str">
            <v>310-6020-10</v>
          </cell>
          <cell r="B1850" t="str">
            <v>5615 Labour - Hourly</v>
          </cell>
          <cell r="C1850">
            <v>175702.16</v>
          </cell>
        </row>
        <row r="1851">
          <cell r="A1851" t="str">
            <v>310-6030-10</v>
          </cell>
          <cell r="B1851" t="str">
            <v>5615 Labour - Overtime</v>
          </cell>
          <cell r="C1851">
            <v>8237.58</v>
          </cell>
        </row>
        <row r="1852">
          <cell r="A1852" t="str">
            <v>310-6040-10</v>
          </cell>
          <cell r="B1852" t="str">
            <v>5615 Labour - Student Labour</v>
          </cell>
          <cell r="C1852">
            <v>27806.75</v>
          </cell>
        </row>
        <row r="1853">
          <cell r="A1853" t="str">
            <v>310-6050-10</v>
          </cell>
          <cell r="B1853" t="str">
            <v>5615 Labour - Subcontract</v>
          </cell>
          <cell r="C1853">
            <v>26599.72</v>
          </cell>
        </row>
        <row r="1854">
          <cell r="A1854" t="str">
            <v>310-6060-10</v>
          </cell>
          <cell r="B1854" t="str">
            <v>5615 Labour - Temporary</v>
          </cell>
          <cell r="C1854">
            <v>22975.3</v>
          </cell>
        </row>
        <row r="1855">
          <cell r="A1855" t="str">
            <v>310-6070-10</v>
          </cell>
          <cell r="B1855" t="str">
            <v>5615 Labour - Vacation</v>
          </cell>
          <cell r="C1855">
            <v>20845.349999999999</v>
          </cell>
        </row>
        <row r="1856">
          <cell r="A1856" t="str">
            <v>310-6080-10</v>
          </cell>
          <cell r="B1856" t="str">
            <v>5615 Labour - Safety &amp; Training</v>
          </cell>
          <cell r="C1856">
            <v>0</v>
          </cell>
        </row>
        <row r="1857">
          <cell r="A1857" t="str">
            <v>310-6110-10</v>
          </cell>
          <cell r="B1857" t="str">
            <v>5615 Labour - Sundry Lost Time</v>
          </cell>
          <cell r="C1857">
            <v>0</v>
          </cell>
        </row>
        <row r="1858">
          <cell r="A1858" t="str">
            <v>310-6120-10</v>
          </cell>
          <cell r="B1858" t="str">
            <v>5615 Labour - Sick Leave</v>
          </cell>
          <cell r="C1858">
            <v>7410.32</v>
          </cell>
        </row>
        <row r="1859">
          <cell r="A1859" t="str">
            <v>310-6122-10</v>
          </cell>
          <cell r="B1859" t="str">
            <v>5615 Labour - Family Leave</v>
          </cell>
          <cell r="C1859">
            <v>1601.45</v>
          </cell>
        </row>
        <row r="1860">
          <cell r="A1860" t="str">
            <v>310-6140-10</v>
          </cell>
          <cell r="B1860" t="str">
            <v>5615 Labour - Union Business</v>
          </cell>
          <cell r="C1860">
            <v>0</v>
          </cell>
        </row>
        <row r="1861">
          <cell r="A1861" t="str">
            <v>310-6145-10</v>
          </cell>
          <cell r="B1861" t="str">
            <v>5615 Labour - Bereavement</v>
          </cell>
          <cell r="C1861">
            <v>0</v>
          </cell>
        </row>
        <row r="1862">
          <cell r="A1862" t="str">
            <v>310-6150-10</v>
          </cell>
          <cell r="B1862" t="str">
            <v>5615 Labour - Retiring Allowance</v>
          </cell>
          <cell r="C1862">
            <v>0</v>
          </cell>
        </row>
        <row r="1863">
          <cell r="A1863" t="str">
            <v>310-6160-10</v>
          </cell>
          <cell r="B1863" t="str">
            <v>5615 Labour - Other</v>
          </cell>
          <cell r="C1863">
            <v>0</v>
          </cell>
        </row>
        <row r="1864">
          <cell r="A1864" t="str">
            <v>310-6170-10</v>
          </cell>
          <cell r="B1864" t="str">
            <v>5615 Benefits - Pension</v>
          </cell>
          <cell r="C1864">
            <v>21162.55</v>
          </cell>
        </row>
        <row r="1865">
          <cell r="A1865" t="str">
            <v>310-6180-10</v>
          </cell>
          <cell r="B1865" t="str">
            <v>5615 Benefits - EHT</v>
          </cell>
          <cell r="C1865">
            <v>4967.92</v>
          </cell>
        </row>
        <row r="1866">
          <cell r="A1866" t="str">
            <v>310-6190-10</v>
          </cell>
          <cell r="B1866" t="str">
            <v>5615 Benefits - WCB</v>
          </cell>
          <cell r="C1866">
            <v>2726.1</v>
          </cell>
        </row>
        <row r="1867">
          <cell r="A1867" t="str">
            <v>310-6200-10</v>
          </cell>
          <cell r="B1867" t="str">
            <v>5615 Benefits - CPP</v>
          </cell>
          <cell r="C1867">
            <v>9563.58</v>
          </cell>
        </row>
        <row r="1868">
          <cell r="A1868" t="str">
            <v>310-6210-10</v>
          </cell>
          <cell r="B1868" t="str">
            <v>5615 Benefits - UIC</v>
          </cell>
          <cell r="C1868">
            <v>4876.18</v>
          </cell>
        </row>
        <row r="1869">
          <cell r="A1869" t="str">
            <v>310-6220-10</v>
          </cell>
          <cell r="B1869" t="str">
            <v>5615 Benefits - Medical</v>
          </cell>
          <cell r="C1869">
            <v>15307</v>
          </cell>
        </row>
        <row r="1870">
          <cell r="A1870" t="str">
            <v>310-6225-10</v>
          </cell>
          <cell r="B1870" t="str">
            <v>5615 BENEFITS - MEAL ALLOWANCE</v>
          </cell>
          <cell r="C1870">
            <v>0</v>
          </cell>
        </row>
        <row r="1871">
          <cell r="A1871" t="str">
            <v>310-6230-10</v>
          </cell>
          <cell r="B1871" t="str">
            <v>5615 Benefits - Other</v>
          </cell>
          <cell r="C1871">
            <v>100</v>
          </cell>
        </row>
        <row r="1872">
          <cell r="A1872" t="str">
            <v>310-6240-10</v>
          </cell>
          <cell r="B1872" t="str">
            <v>5620 Materials - Inventoried</v>
          </cell>
          <cell r="C1872">
            <v>0</v>
          </cell>
        </row>
        <row r="1873">
          <cell r="A1873" t="str">
            <v>310-6250-10</v>
          </cell>
          <cell r="B1873" t="str">
            <v>5620 Materials - Consumables</v>
          </cell>
          <cell r="C1873">
            <v>0</v>
          </cell>
        </row>
        <row r="1874">
          <cell r="A1874" t="str">
            <v>310-6260-10</v>
          </cell>
          <cell r="B1874" t="str">
            <v>5620 Materials - Tools Less Than $500</v>
          </cell>
          <cell r="C1874">
            <v>0</v>
          </cell>
        </row>
        <row r="1875">
          <cell r="A1875" t="str">
            <v>310-6310-10</v>
          </cell>
          <cell r="B1875" t="str">
            <v>5620 Supplies - Office</v>
          </cell>
          <cell r="C1875">
            <v>4139.16</v>
          </cell>
        </row>
        <row r="1876">
          <cell r="A1876" t="str">
            <v>310-6320-10</v>
          </cell>
          <cell r="B1876" t="str">
            <v>5620 Supplies - Computer</v>
          </cell>
          <cell r="C1876">
            <v>0</v>
          </cell>
        </row>
        <row r="1877">
          <cell r="A1877" t="str">
            <v>310-6330-10</v>
          </cell>
          <cell r="B1877" t="str">
            <v>5620 Supplies - Safety</v>
          </cell>
          <cell r="C1877">
            <v>0</v>
          </cell>
        </row>
        <row r="1878">
          <cell r="A1878" t="str">
            <v>310-6340-10</v>
          </cell>
          <cell r="B1878" t="str">
            <v>5620 Supplies - Stationary</v>
          </cell>
          <cell r="C1878">
            <v>990</v>
          </cell>
        </row>
        <row r="1879">
          <cell r="A1879" t="str">
            <v>310-6342-10</v>
          </cell>
          <cell r="B1879" t="str">
            <v>5620 Licenses/Permits</v>
          </cell>
          <cell r="C1879">
            <v>31233.119999999999</v>
          </cell>
        </row>
        <row r="1880">
          <cell r="A1880" t="str">
            <v>310-6460-10</v>
          </cell>
          <cell r="B1880" t="str">
            <v>5620 R &amp; M - OPUC Equipment/Facility</v>
          </cell>
          <cell r="C1880">
            <v>0</v>
          </cell>
        </row>
        <row r="1881">
          <cell r="A1881" t="str">
            <v>310-6463-10</v>
          </cell>
          <cell r="B1881" t="str">
            <v>5620 Computer Software</v>
          </cell>
          <cell r="C1881">
            <v>0</v>
          </cell>
        </row>
        <row r="1882">
          <cell r="A1882" t="str">
            <v>310-6470-10</v>
          </cell>
          <cell r="B1882" t="str">
            <v>5620 R &amp; M - Cleaning And Janitorial</v>
          </cell>
          <cell r="C1882">
            <v>0</v>
          </cell>
        </row>
        <row r="1883">
          <cell r="A1883" t="str">
            <v>310-6500-10</v>
          </cell>
          <cell r="B1883" t="str">
            <v>5620 Employee - Memberships</v>
          </cell>
          <cell r="C1883">
            <v>0</v>
          </cell>
        </row>
        <row r="1884">
          <cell r="A1884" t="str">
            <v>310-6510-10</v>
          </cell>
          <cell r="B1884" t="str">
            <v>5620 Employee - Recruitment</v>
          </cell>
          <cell r="C1884">
            <v>0</v>
          </cell>
        </row>
        <row r="1885">
          <cell r="A1885" t="str">
            <v>310-6540-10</v>
          </cell>
          <cell r="B1885" t="str">
            <v>5620 Employee Training - Course Fees</v>
          </cell>
          <cell r="C1885">
            <v>0</v>
          </cell>
        </row>
        <row r="1886">
          <cell r="A1886" t="str">
            <v>310-6560-10</v>
          </cell>
          <cell r="B1886" t="str">
            <v>5620 Employee Training - Accommodation &amp; Meals</v>
          </cell>
          <cell r="C1886">
            <v>0</v>
          </cell>
        </row>
        <row r="1887">
          <cell r="A1887" t="str">
            <v>310-6570-10</v>
          </cell>
          <cell r="B1887" t="str">
            <v>5620 Employee Training - Materials</v>
          </cell>
          <cell r="C1887">
            <v>0</v>
          </cell>
        </row>
        <row r="1888">
          <cell r="A1888" t="str">
            <v>310-6580-10</v>
          </cell>
          <cell r="B1888" t="str">
            <v>5620 Employee Training - Instructors</v>
          </cell>
          <cell r="C1888">
            <v>0</v>
          </cell>
        </row>
        <row r="1889">
          <cell r="A1889" t="str">
            <v>310-6590-10</v>
          </cell>
          <cell r="B1889" t="str">
            <v>5620 Travel - Accommodation</v>
          </cell>
          <cell r="C1889">
            <v>0</v>
          </cell>
        </row>
        <row r="1890">
          <cell r="A1890" t="str">
            <v>310-6600-10</v>
          </cell>
          <cell r="B1890" t="str">
            <v>5620 Travel - Car Allowance &amp; Mileage</v>
          </cell>
          <cell r="C1890">
            <v>0</v>
          </cell>
        </row>
        <row r="1891">
          <cell r="A1891" t="str">
            <v>310-6610-10</v>
          </cell>
          <cell r="B1891" t="str">
            <v>5620 Travel - Conference Fees</v>
          </cell>
          <cell r="C1891">
            <v>0</v>
          </cell>
        </row>
        <row r="1892">
          <cell r="A1892" t="str">
            <v>310-6620-10</v>
          </cell>
          <cell r="B1892" t="str">
            <v>5605 Travel - Meals (Subsistence)</v>
          </cell>
          <cell r="C1892">
            <v>191.2</v>
          </cell>
        </row>
        <row r="1893">
          <cell r="A1893" t="str">
            <v>310-6630-10</v>
          </cell>
          <cell r="B1893" t="str">
            <v>5620 Travel - Promotional Entertainment</v>
          </cell>
          <cell r="C1893">
            <v>0</v>
          </cell>
        </row>
        <row r="1894">
          <cell r="A1894" t="str">
            <v>310-6640-10</v>
          </cell>
          <cell r="B1894" t="str">
            <v>5620 Travel - Public Transit &amp; Taxi</v>
          </cell>
          <cell r="C1894">
            <v>0</v>
          </cell>
        </row>
        <row r="1895">
          <cell r="A1895" t="str">
            <v>310-6650-10</v>
          </cell>
          <cell r="B1895" t="str">
            <v>5620 Communications - Courier\Security Pickup</v>
          </cell>
          <cell r="C1895">
            <v>146.07</v>
          </cell>
        </row>
        <row r="1896">
          <cell r="A1896" t="str">
            <v>310-6660-10</v>
          </cell>
          <cell r="B1896" t="str">
            <v>5620 Cimmunications - Other</v>
          </cell>
          <cell r="C1896">
            <v>0</v>
          </cell>
        </row>
        <row r="1897">
          <cell r="A1897" t="str">
            <v>310-6670-10</v>
          </cell>
          <cell r="B1897" t="str">
            <v>5620 Communications - Postage</v>
          </cell>
          <cell r="C1897">
            <v>0</v>
          </cell>
        </row>
        <row r="1898">
          <cell r="A1898" t="str">
            <v>310-6680-10</v>
          </cell>
          <cell r="B1898" t="str">
            <v>5620 Communications - Postage Customers</v>
          </cell>
          <cell r="C1898">
            <v>0</v>
          </cell>
        </row>
        <row r="1899">
          <cell r="A1899" t="str">
            <v>310-6690-10</v>
          </cell>
          <cell r="B1899" t="str">
            <v>5620 Communications - Printing &amp; Copying</v>
          </cell>
          <cell r="C1899">
            <v>0</v>
          </cell>
        </row>
        <row r="1900">
          <cell r="A1900" t="str">
            <v>310-6700-10</v>
          </cell>
          <cell r="B1900" t="str">
            <v>5620 Communications - Telephone, Fax &amp; Pagers</v>
          </cell>
          <cell r="C1900">
            <v>84.31</v>
          </cell>
        </row>
        <row r="1901">
          <cell r="A1901" t="str">
            <v>310-6710-10</v>
          </cell>
          <cell r="B1901" t="str">
            <v>5620 Advertising</v>
          </cell>
          <cell r="C1901">
            <v>0</v>
          </cell>
        </row>
        <row r="1902">
          <cell r="A1902" t="str">
            <v>310-6720-10</v>
          </cell>
          <cell r="B1902" t="str">
            <v>5620 Community Relations</v>
          </cell>
          <cell r="C1902">
            <v>0</v>
          </cell>
        </row>
        <row r="1903">
          <cell r="A1903" t="str">
            <v>310-6730-10</v>
          </cell>
          <cell r="B1903" t="str">
            <v>5620 Corporate Memberships, Licenses</v>
          </cell>
          <cell r="C1903">
            <v>0</v>
          </cell>
        </row>
        <row r="1904">
          <cell r="A1904" t="str">
            <v>310-6740-10</v>
          </cell>
          <cell r="B1904" t="str">
            <v>5630 Professional - Consulting</v>
          </cell>
          <cell r="C1904">
            <v>0</v>
          </cell>
        </row>
        <row r="1905">
          <cell r="A1905" t="str">
            <v>310-6901-10</v>
          </cell>
          <cell r="B1905" t="str">
            <v>5615 Allocated Payroll Maint Job Recovery</v>
          </cell>
          <cell r="C1905">
            <v>-65.13</v>
          </cell>
        </row>
        <row r="1906">
          <cell r="A1906" t="str">
            <v>310-6902-10</v>
          </cell>
          <cell r="B1906" t="str">
            <v>5615 Allocated Maintenance Job Overhead Recovery</v>
          </cell>
          <cell r="C1906">
            <v>-153.82</v>
          </cell>
        </row>
        <row r="1907">
          <cell r="A1907" t="str">
            <v>310-6903-10</v>
          </cell>
          <cell r="B1907" t="str">
            <v>5620  ALLOCATED PAYROLL WIP JOB RECOVERY</v>
          </cell>
          <cell r="C1907">
            <v>0</v>
          </cell>
        </row>
        <row r="1908">
          <cell r="A1908" t="str">
            <v>310-6905-10</v>
          </cell>
          <cell r="B1908" t="str">
            <v>5620 Allocated Recovery - Services</v>
          </cell>
          <cell r="C1908">
            <v>-51701</v>
          </cell>
        </row>
        <row r="1909">
          <cell r="A1909" t="str">
            <v>320-6010-10</v>
          </cell>
          <cell r="B1909" t="str">
            <v>5610 Labour - Salaries</v>
          </cell>
          <cell r="C1909">
            <v>277517.83</v>
          </cell>
        </row>
        <row r="1910">
          <cell r="A1910" t="str">
            <v>320-6020-10</v>
          </cell>
          <cell r="B1910" t="str">
            <v>5610 Labour - Hourly</v>
          </cell>
          <cell r="C1910">
            <v>0</v>
          </cell>
        </row>
        <row r="1911">
          <cell r="A1911" t="str">
            <v>320-6030-10</v>
          </cell>
          <cell r="B1911" t="str">
            <v>5610 Labour - Overtime</v>
          </cell>
          <cell r="C1911">
            <v>0</v>
          </cell>
        </row>
        <row r="1912">
          <cell r="A1912" t="str">
            <v>320-6050-10</v>
          </cell>
          <cell r="B1912" t="str">
            <v>5615 Labour - Subcontract</v>
          </cell>
          <cell r="C1912">
            <v>24187.06</v>
          </cell>
        </row>
        <row r="1913">
          <cell r="A1913" t="str">
            <v>320-6070-10</v>
          </cell>
          <cell r="B1913" t="str">
            <v>5610 Labour - Vacation</v>
          </cell>
          <cell r="C1913">
            <v>22027.38</v>
          </cell>
        </row>
        <row r="1914">
          <cell r="A1914" t="str">
            <v>320-6120-10</v>
          </cell>
          <cell r="B1914" t="str">
            <v>5610 Labour - Sick Leave</v>
          </cell>
          <cell r="C1914">
            <v>3711.65</v>
          </cell>
        </row>
        <row r="1915">
          <cell r="A1915" t="str">
            <v>320-6122-10</v>
          </cell>
          <cell r="B1915" t="str">
            <v>5610 Labour - Family Leave</v>
          </cell>
          <cell r="C1915">
            <v>169.76</v>
          </cell>
        </row>
        <row r="1916">
          <cell r="A1916" t="str">
            <v>320-6145-10</v>
          </cell>
          <cell r="B1916" t="str">
            <v>5610 Labour - Bereavement</v>
          </cell>
          <cell r="C1916">
            <v>0</v>
          </cell>
        </row>
        <row r="1917">
          <cell r="A1917" t="str">
            <v>320-6160-10</v>
          </cell>
          <cell r="B1917" t="str">
            <v>5610 Labour - Other</v>
          </cell>
          <cell r="C1917">
            <v>0</v>
          </cell>
        </row>
        <row r="1918">
          <cell r="A1918" t="str">
            <v>320-6170-10</v>
          </cell>
          <cell r="B1918" t="str">
            <v>5610 Benefits - Pension</v>
          </cell>
          <cell r="C1918">
            <v>37994.78</v>
          </cell>
        </row>
        <row r="1919">
          <cell r="A1919" t="str">
            <v>320-6180-10</v>
          </cell>
          <cell r="B1919" t="str">
            <v>5610 Benefits - EHT</v>
          </cell>
          <cell r="C1919">
            <v>6373.38</v>
          </cell>
        </row>
        <row r="1920">
          <cell r="A1920" t="str">
            <v>320-6190-10</v>
          </cell>
          <cell r="B1920" t="str">
            <v>5610 Benefits - WCB</v>
          </cell>
          <cell r="C1920">
            <v>2824.82</v>
          </cell>
        </row>
        <row r="1921">
          <cell r="A1921" t="str">
            <v>320-6200-10</v>
          </cell>
          <cell r="B1921" t="str">
            <v>5610 Benefits - CPP</v>
          </cell>
          <cell r="C1921">
            <v>7632.9</v>
          </cell>
        </row>
        <row r="1922">
          <cell r="A1922" t="str">
            <v>320-6210-10</v>
          </cell>
          <cell r="B1922" t="str">
            <v>5610 Benefits - UIC</v>
          </cell>
          <cell r="C1922">
            <v>3713.15</v>
          </cell>
        </row>
        <row r="1923">
          <cell r="A1923" t="str">
            <v>320-6220-10</v>
          </cell>
          <cell r="B1923" t="str">
            <v>5610 Benefits - Medical</v>
          </cell>
          <cell r="C1923">
            <v>15307</v>
          </cell>
        </row>
        <row r="1924">
          <cell r="A1924" t="str">
            <v>320-6230-10</v>
          </cell>
          <cell r="B1924" t="str">
            <v>5610 Benefits - Other</v>
          </cell>
          <cell r="C1924">
            <v>0</v>
          </cell>
        </row>
        <row r="1925">
          <cell r="A1925" t="str">
            <v>320-6250-10</v>
          </cell>
          <cell r="B1925" t="str">
            <v>5610 Materials - Consumables</v>
          </cell>
          <cell r="C1925">
            <v>0</v>
          </cell>
        </row>
        <row r="1926">
          <cell r="A1926" t="str">
            <v>320-6310-10</v>
          </cell>
          <cell r="B1926" t="str">
            <v>5610 Supplies - Office</v>
          </cell>
          <cell r="C1926">
            <v>370.73</v>
          </cell>
        </row>
        <row r="1927">
          <cell r="A1927" t="str">
            <v>320-6330-10</v>
          </cell>
          <cell r="B1927" t="str">
            <v>5610 Supplies - Safety</v>
          </cell>
          <cell r="C1927">
            <v>0</v>
          </cell>
        </row>
        <row r="1928">
          <cell r="A1928" t="str">
            <v>320-6340-10</v>
          </cell>
          <cell r="B1928" t="str">
            <v>5610 Supplies - Stationary</v>
          </cell>
          <cell r="C1928">
            <v>0</v>
          </cell>
        </row>
        <row r="1929">
          <cell r="A1929" t="str">
            <v>320-6460-10</v>
          </cell>
          <cell r="B1929" t="str">
            <v>5610 R &amp; M - OPUC Equipment / Facility</v>
          </cell>
          <cell r="C1929">
            <v>0</v>
          </cell>
        </row>
        <row r="1930">
          <cell r="A1930" t="str">
            <v>320-6500-10</v>
          </cell>
          <cell r="B1930" t="str">
            <v>5610 Employee - Memberships</v>
          </cell>
          <cell r="C1930">
            <v>1920</v>
          </cell>
        </row>
        <row r="1931">
          <cell r="A1931" t="str">
            <v>320-6540-10</v>
          </cell>
          <cell r="B1931" t="str">
            <v>5610 Employee Training - Course Fees</v>
          </cell>
          <cell r="C1931">
            <v>1714</v>
          </cell>
        </row>
        <row r="1932">
          <cell r="A1932" t="str">
            <v>320-6550-10</v>
          </cell>
          <cell r="B1932" t="str">
            <v>5610 Employee Training - Travel</v>
          </cell>
          <cell r="C1932">
            <v>0</v>
          </cell>
        </row>
        <row r="1933">
          <cell r="A1933" t="str">
            <v>320-6560-10</v>
          </cell>
          <cell r="B1933" t="str">
            <v>5610 Employee Training - Accommodation &amp; Meals</v>
          </cell>
          <cell r="C1933">
            <v>0</v>
          </cell>
        </row>
        <row r="1934">
          <cell r="A1934" t="str">
            <v>320-6570-10</v>
          </cell>
          <cell r="B1934" t="str">
            <v>5610 Employee Training - Material</v>
          </cell>
          <cell r="C1934">
            <v>0</v>
          </cell>
        </row>
        <row r="1935">
          <cell r="A1935" t="str">
            <v>320-6580-10</v>
          </cell>
          <cell r="B1935" t="str">
            <v>5610 Employee Training - Instructors</v>
          </cell>
          <cell r="C1935">
            <v>0</v>
          </cell>
        </row>
        <row r="1936">
          <cell r="A1936" t="str">
            <v>320-6590-10</v>
          </cell>
          <cell r="B1936" t="str">
            <v>5610 Travel - Accommodation</v>
          </cell>
          <cell r="C1936">
            <v>0</v>
          </cell>
        </row>
        <row r="1937">
          <cell r="A1937" t="str">
            <v>320-6600-10</v>
          </cell>
          <cell r="B1937" t="str">
            <v>5610 Travel - Car Allowance &amp; Mileage</v>
          </cell>
          <cell r="C1937">
            <v>316.98</v>
          </cell>
        </row>
        <row r="1938">
          <cell r="A1938" t="str">
            <v>320-6610-10</v>
          </cell>
          <cell r="B1938" t="str">
            <v>5610 Travel - Conference Fees</v>
          </cell>
          <cell r="C1938">
            <v>0</v>
          </cell>
        </row>
        <row r="1939">
          <cell r="A1939" t="str">
            <v>320-6620-10</v>
          </cell>
          <cell r="B1939" t="str">
            <v>5605 Travel - Meals (Subsistence)</v>
          </cell>
          <cell r="C1939">
            <v>759.42</v>
          </cell>
        </row>
        <row r="1940">
          <cell r="A1940" t="str">
            <v>320-6630-10</v>
          </cell>
          <cell r="B1940" t="str">
            <v>5610 Travel - Promotional Entertainment</v>
          </cell>
          <cell r="C1940">
            <v>0</v>
          </cell>
        </row>
        <row r="1941">
          <cell r="A1941" t="str">
            <v>320-6640-10</v>
          </cell>
          <cell r="B1941" t="str">
            <v>5610 Travel - Public Transit &amp; Taxi</v>
          </cell>
          <cell r="C1941">
            <v>0</v>
          </cell>
        </row>
        <row r="1942">
          <cell r="A1942" t="str">
            <v>320-6650-10</v>
          </cell>
          <cell r="B1942" t="str">
            <v>5610 Communications - Courier\Security PickUp</v>
          </cell>
          <cell r="C1942">
            <v>111.62</v>
          </cell>
        </row>
        <row r="1943">
          <cell r="A1943" t="str">
            <v>320-6670-10</v>
          </cell>
          <cell r="B1943" t="str">
            <v>5610 Communications - Postage</v>
          </cell>
          <cell r="C1943">
            <v>0</v>
          </cell>
        </row>
        <row r="1944">
          <cell r="A1944" t="str">
            <v>320-6700-10</v>
          </cell>
          <cell r="B1944" t="str">
            <v>5610 Communications - Telephone, Fax &amp; Pagers</v>
          </cell>
          <cell r="C1944">
            <v>1992.96</v>
          </cell>
        </row>
        <row r="1945">
          <cell r="A1945" t="str">
            <v>320-6720-10</v>
          </cell>
          <cell r="B1945" t="str">
            <v>5610 Community Relations</v>
          </cell>
          <cell r="C1945">
            <v>0</v>
          </cell>
        </row>
        <row r="1946">
          <cell r="A1946" t="str">
            <v>320-6740-10</v>
          </cell>
          <cell r="B1946" t="str">
            <v>5610 Professional - Consulting</v>
          </cell>
          <cell r="C1946">
            <v>0</v>
          </cell>
        </row>
        <row r="1947">
          <cell r="A1947" t="str">
            <v>330-6010-10</v>
          </cell>
          <cell r="B1947" t="str">
            <v>5615 Labour - Salaries</v>
          </cell>
          <cell r="C1947">
            <v>147803.9</v>
          </cell>
        </row>
        <row r="1948">
          <cell r="A1948" t="str">
            <v>330-6020-10</v>
          </cell>
          <cell r="B1948" t="str">
            <v>5615 Labour - Hourly</v>
          </cell>
          <cell r="C1948">
            <v>0</v>
          </cell>
        </row>
        <row r="1949">
          <cell r="A1949" t="str">
            <v>330-6030-10</v>
          </cell>
          <cell r="B1949" t="str">
            <v>5615 Labour - Overtime</v>
          </cell>
          <cell r="C1949">
            <v>0</v>
          </cell>
        </row>
        <row r="1950">
          <cell r="A1950" t="str">
            <v>330-6040-10</v>
          </cell>
          <cell r="B1950" t="str">
            <v>5615 Labour - Student Labour</v>
          </cell>
          <cell r="C1950">
            <v>0</v>
          </cell>
        </row>
        <row r="1951">
          <cell r="A1951" t="str">
            <v>330-6050-10</v>
          </cell>
          <cell r="B1951" t="str">
            <v>5615 LABOUR - SUBCONTRACT</v>
          </cell>
          <cell r="C1951">
            <v>0</v>
          </cell>
        </row>
        <row r="1952">
          <cell r="A1952" t="str">
            <v>330-6060-10</v>
          </cell>
          <cell r="B1952" t="str">
            <v>5615 Labour - Temporary</v>
          </cell>
          <cell r="C1952">
            <v>0</v>
          </cell>
        </row>
        <row r="1953">
          <cell r="A1953" t="str">
            <v>330-6070-10</v>
          </cell>
          <cell r="B1953" t="str">
            <v>5615 Labour - Vacation</v>
          </cell>
          <cell r="C1953">
            <v>11882.97</v>
          </cell>
        </row>
        <row r="1954">
          <cell r="A1954" t="str">
            <v>330-6080-10</v>
          </cell>
          <cell r="B1954" t="str">
            <v>5615 Labour - Safety &amp; Training</v>
          </cell>
          <cell r="C1954">
            <v>0</v>
          </cell>
        </row>
        <row r="1955">
          <cell r="A1955" t="str">
            <v>330-6110-10</v>
          </cell>
          <cell r="B1955" t="str">
            <v>5615 Labour -Sundry Lost Time</v>
          </cell>
          <cell r="C1955">
            <v>0</v>
          </cell>
        </row>
        <row r="1956">
          <cell r="A1956" t="str">
            <v>330-6120-10</v>
          </cell>
          <cell r="B1956" t="str">
            <v>5615 Labour - Sick Leave</v>
          </cell>
          <cell r="C1956">
            <v>0</v>
          </cell>
        </row>
        <row r="1957">
          <cell r="A1957" t="str">
            <v>330-6122-10</v>
          </cell>
          <cell r="B1957" t="str">
            <v>5615 Labour - Family Leave</v>
          </cell>
          <cell r="C1957">
            <v>0</v>
          </cell>
        </row>
        <row r="1958">
          <cell r="A1958" t="str">
            <v>330-6140-10</v>
          </cell>
          <cell r="B1958" t="str">
            <v>5615 Labour - Union/Bereavement</v>
          </cell>
          <cell r="C1958">
            <v>0</v>
          </cell>
        </row>
        <row r="1959">
          <cell r="A1959" t="str">
            <v>330-6145-10</v>
          </cell>
          <cell r="B1959" t="str">
            <v>5615 Labour - Bereavement</v>
          </cell>
          <cell r="C1959">
            <v>0</v>
          </cell>
        </row>
        <row r="1960">
          <cell r="A1960" t="str">
            <v>330-6150-10</v>
          </cell>
          <cell r="B1960" t="str">
            <v>5615 Labour - Retiring Allowance</v>
          </cell>
          <cell r="C1960">
            <v>0</v>
          </cell>
        </row>
        <row r="1961">
          <cell r="A1961" t="str">
            <v>330-6160-10</v>
          </cell>
          <cell r="B1961" t="str">
            <v>5615 Labour - Other</v>
          </cell>
          <cell r="C1961">
            <v>0</v>
          </cell>
        </row>
        <row r="1962">
          <cell r="A1962" t="str">
            <v>330-6170-10</v>
          </cell>
          <cell r="B1962" t="str">
            <v>5615 Benefits - Pension</v>
          </cell>
          <cell r="C1962">
            <v>18168.78</v>
          </cell>
        </row>
        <row r="1963">
          <cell r="A1963" t="str">
            <v>330-6180-10</v>
          </cell>
          <cell r="B1963" t="str">
            <v>5615 Benefits - EHT</v>
          </cell>
          <cell r="C1963">
            <v>3290.14</v>
          </cell>
        </row>
        <row r="1964">
          <cell r="A1964" t="str">
            <v>330-6190-10</v>
          </cell>
          <cell r="B1964" t="str">
            <v>5615 Benefits - WCB</v>
          </cell>
          <cell r="C1964">
            <v>1672.16</v>
          </cell>
        </row>
        <row r="1965">
          <cell r="A1965" t="str">
            <v>330-6200-10</v>
          </cell>
          <cell r="B1965" t="str">
            <v>5615 Benefits - CPP</v>
          </cell>
          <cell r="C1965">
            <v>5088.6000000000004</v>
          </cell>
        </row>
        <row r="1966">
          <cell r="A1966" t="str">
            <v>330-6210-10</v>
          </cell>
          <cell r="B1966" t="str">
            <v>5615 Benefits - UIC</v>
          </cell>
          <cell r="C1966">
            <v>2475.5</v>
          </cell>
        </row>
        <row r="1967">
          <cell r="A1967" t="str">
            <v>330-6220-10</v>
          </cell>
          <cell r="B1967" t="str">
            <v>5615 Benefits - Medical</v>
          </cell>
          <cell r="C1967">
            <v>10206</v>
          </cell>
        </row>
        <row r="1968">
          <cell r="A1968" t="str">
            <v>330-6225-10</v>
          </cell>
          <cell r="B1968" t="str">
            <v>5615 BENEFITS - MEAL ALLOWANCE</v>
          </cell>
          <cell r="C1968">
            <v>0</v>
          </cell>
        </row>
        <row r="1969">
          <cell r="A1969" t="str">
            <v>330-6230-10</v>
          </cell>
          <cell r="B1969" t="str">
            <v>5615 Benefits - Other</v>
          </cell>
          <cell r="C1969">
            <v>0</v>
          </cell>
        </row>
        <row r="1970">
          <cell r="A1970" t="str">
            <v>330-6240-10</v>
          </cell>
          <cell r="B1970" t="str">
            <v>5620 Materials - Inventoried</v>
          </cell>
          <cell r="C1970">
            <v>0</v>
          </cell>
        </row>
        <row r="1971">
          <cell r="A1971" t="str">
            <v>330-6250-10</v>
          </cell>
          <cell r="B1971" t="str">
            <v>5620 Materials - Consumables</v>
          </cell>
          <cell r="C1971">
            <v>0</v>
          </cell>
        </row>
        <row r="1972">
          <cell r="A1972" t="str">
            <v>330-6260-10</v>
          </cell>
          <cell r="B1972" t="str">
            <v>5620 Materials - Tools Less Than $500</v>
          </cell>
          <cell r="C1972">
            <v>0</v>
          </cell>
        </row>
        <row r="1973">
          <cell r="A1973" t="str">
            <v>330-6310-10</v>
          </cell>
          <cell r="B1973" t="str">
            <v>5620 Supplies - Office</v>
          </cell>
          <cell r="C1973">
            <v>25.67</v>
          </cell>
        </row>
        <row r="1974">
          <cell r="A1974" t="str">
            <v>330-6320-10</v>
          </cell>
          <cell r="B1974" t="str">
            <v>5620 Supplies - Computer</v>
          </cell>
          <cell r="C1974">
            <v>340.36</v>
          </cell>
        </row>
        <row r="1975">
          <cell r="A1975" t="str">
            <v>330-6330-10</v>
          </cell>
          <cell r="B1975" t="str">
            <v>5620 Supplies - Safety</v>
          </cell>
          <cell r="C1975">
            <v>0</v>
          </cell>
        </row>
        <row r="1976">
          <cell r="A1976" t="str">
            <v>330-6340-10</v>
          </cell>
          <cell r="B1976" t="str">
            <v>5620 Supplies - Stationary</v>
          </cell>
          <cell r="C1976">
            <v>0</v>
          </cell>
        </row>
        <row r="1977">
          <cell r="A1977" t="str">
            <v>330-6342-10</v>
          </cell>
          <cell r="B1977" t="str">
            <v>5620 Licenses/Permits</v>
          </cell>
          <cell r="C1977">
            <v>46920.55</v>
          </cell>
        </row>
        <row r="1978">
          <cell r="A1978" t="str">
            <v>330-6420-10</v>
          </cell>
          <cell r="B1978" t="str">
            <v>5620 Rent - Tools</v>
          </cell>
          <cell r="C1978">
            <v>0</v>
          </cell>
        </row>
        <row r="1979">
          <cell r="A1979" t="str">
            <v>330-6430-10</v>
          </cell>
          <cell r="B1979" t="str">
            <v>5620 Rent - Property</v>
          </cell>
          <cell r="C1979">
            <v>0</v>
          </cell>
        </row>
        <row r="1980">
          <cell r="A1980" t="str">
            <v>330-6440-10</v>
          </cell>
          <cell r="B1980" t="str">
            <v>5620 Rent - Vehicles &amp; Mobile Equipment</v>
          </cell>
          <cell r="C1980">
            <v>0</v>
          </cell>
        </row>
        <row r="1981">
          <cell r="A1981" t="str">
            <v>330-6450-10</v>
          </cell>
          <cell r="B1981" t="str">
            <v>5620 R &amp; M - Non-OPUC Equipment/Property</v>
          </cell>
          <cell r="C1981">
            <v>2853.96</v>
          </cell>
        </row>
        <row r="1982">
          <cell r="A1982" t="str">
            <v>330-6460-10</v>
          </cell>
          <cell r="B1982" t="str">
            <v>5620 R &amp; M - OPUC Equipment/Facility</v>
          </cell>
          <cell r="C1982">
            <v>240.37</v>
          </cell>
        </row>
        <row r="1983">
          <cell r="A1983" t="str">
            <v>330-6462-10</v>
          </cell>
          <cell r="B1983" t="str">
            <v>5620 R&amp;M- HARDWARE MAINTENANCE FEES</v>
          </cell>
          <cell r="C1983">
            <v>4986.2700000000004</v>
          </cell>
        </row>
        <row r="1984">
          <cell r="A1984" t="str">
            <v>330-6463-10</v>
          </cell>
          <cell r="B1984" t="str">
            <v>5620 R&amp;M COMPUTER SOFTWARE MAINTENANCE FEES</v>
          </cell>
          <cell r="C1984">
            <v>46476.160000000003</v>
          </cell>
        </row>
        <row r="1985">
          <cell r="A1985" t="str">
            <v>330-6470-10</v>
          </cell>
          <cell r="B1985" t="str">
            <v>5620 R &amp; M - Cleaning And Janitorial</v>
          </cell>
          <cell r="C1985">
            <v>0</v>
          </cell>
        </row>
        <row r="1986">
          <cell r="A1986" t="str">
            <v>330-6500-10</v>
          </cell>
          <cell r="B1986" t="str">
            <v>5620 Employee - Memberships</v>
          </cell>
          <cell r="C1986">
            <v>0</v>
          </cell>
        </row>
        <row r="1987">
          <cell r="A1987" t="str">
            <v>330-6540-10</v>
          </cell>
          <cell r="B1987" t="str">
            <v>5620 Employee Training - Course Fees</v>
          </cell>
          <cell r="C1987">
            <v>0</v>
          </cell>
        </row>
        <row r="1988">
          <cell r="A1988" t="str">
            <v>330-6550-10</v>
          </cell>
          <cell r="B1988" t="str">
            <v>5620 Employee Training - Travel</v>
          </cell>
          <cell r="C1988">
            <v>0</v>
          </cell>
        </row>
        <row r="1989">
          <cell r="A1989" t="str">
            <v>330-6560-10</v>
          </cell>
          <cell r="B1989" t="str">
            <v>5620 Employee Training - Accommodation &amp; Meals</v>
          </cell>
          <cell r="C1989">
            <v>0</v>
          </cell>
        </row>
        <row r="1990">
          <cell r="A1990" t="str">
            <v>330-6570-10</v>
          </cell>
          <cell r="B1990" t="str">
            <v>5620 Employee Training - Materials</v>
          </cell>
          <cell r="C1990">
            <v>0</v>
          </cell>
        </row>
        <row r="1991">
          <cell r="A1991" t="str">
            <v>330-6580-10</v>
          </cell>
          <cell r="B1991" t="str">
            <v>5620 Employee Training - Instructors</v>
          </cell>
          <cell r="C1991">
            <v>0</v>
          </cell>
        </row>
        <row r="1992">
          <cell r="A1992" t="str">
            <v>330-6590-10</v>
          </cell>
          <cell r="B1992" t="str">
            <v>5620 Travel - Accommodation</v>
          </cell>
          <cell r="C1992">
            <v>0</v>
          </cell>
        </row>
        <row r="1993">
          <cell r="A1993" t="str">
            <v>330-6600-10</v>
          </cell>
          <cell r="B1993" t="str">
            <v>5620 Travel - Car Allowance &amp; Mileage</v>
          </cell>
          <cell r="C1993">
            <v>5.3</v>
          </cell>
        </row>
        <row r="1994">
          <cell r="A1994" t="str">
            <v>330-6610-10</v>
          </cell>
          <cell r="B1994" t="str">
            <v>5620 Travel - Conference Fees</v>
          </cell>
          <cell r="C1994">
            <v>394.98</v>
          </cell>
        </row>
        <row r="1995">
          <cell r="A1995" t="str">
            <v>330-6620-10</v>
          </cell>
          <cell r="B1995" t="str">
            <v>5605 Travel - Meals (Subsistence)</v>
          </cell>
          <cell r="C1995">
            <v>43.17</v>
          </cell>
        </row>
        <row r="1996">
          <cell r="A1996" t="str">
            <v>330-6630-10</v>
          </cell>
          <cell r="B1996" t="str">
            <v>5620 Travel - Promotional Entertainment</v>
          </cell>
          <cell r="C1996">
            <v>0</v>
          </cell>
        </row>
        <row r="1997">
          <cell r="A1997" t="str">
            <v>330-6640-10</v>
          </cell>
          <cell r="B1997" t="str">
            <v>5620 Travel - Public Transit &amp; Taxi</v>
          </cell>
          <cell r="C1997">
            <v>0</v>
          </cell>
        </row>
        <row r="1998">
          <cell r="A1998" t="str">
            <v>330-6650-10</v>
          </cell>
          <cell r="B1998" t="str">
            <v>5620 Communications - Courier\Security PickUp</v>
          </cell>
          <cell r="C1998">
            <v>12.81</v>
          </cell>
        </row>
        <row r="1999">
          <cell r="A1999" t="str">
            <v>330-6660-10</v>
          </cell>
          <cell r="B1999" t="str">
            <v>5620 Communications - Other</v>
          </cell>
          <cell r="C1999">
            <v>44100.79</v>
          </cell>
        </row>
        <row r="2000">
          <cell r="A2000" t="str">
            <v>330-6670-10</v>
          </cell>
          <cell r="B2000" t="str">
            <v>5620 Communications - Postage</v>
          </cell>
          <cell r="C2000">
            <v>0</v>
          </cell>
        </row>
        <row r="2001">
          <cell r="A2001" t="str">
            <v>330-6680-10</v>
          </cell>
          <cell r="B2001" t="str">
            <v>5620 Communications - Postage Customers</v>
          </cell>
          <cell r="C2001">
            <v>0</v>
          </cell>
        </row>
        <row r="2002">
          <cell r="A2002" t="str">
            <v>330-6685-10</v>
          </cell>
          <cell r="B2002" t="str">
            <v>5620 Communications - Leased Printing Equipment</v>
          </cell>
          <cell r="C2002">
            <v>9984.35</v>
          </cell>
        </row>
        <row r="2003">
          <cell r="A2003" t="str">
            <v>330-6690-10</v>
          </cell>
          <cell r="B2003" t="str">
            <v>5620 Communications - Printing &amp; Copying</v>
          </cell>
          <cell r="C2003">
            <v>0</v>
          </cell>
        </row>
        <row r="2004">
          <cell r="A2004" t="str">
            <v>330-6700-10</v>
          </cell>
          <cell r="B2004" t="str">
            <v>5620 Communications - Telephone, Fax &amp; Pagers</v>
          </cell>
          <cell r="C2004">
            <v>1391.63</v>
          </cell>
        </row>
        <row r="2005">
          <cell r="A2005" t="str">
            <v>330-6720-10</v>
          </cell>
          <cell r="B2005" t="str">
            <v>5620 Community Relations</v>
          </cell>
          <cell r="C2005">
            <v>0</v>
          </cell>
        </row>
        <row r="2006">
          <cell r="A2006" t="str">
            <v>330-6730-10</v>
          </cell>
          <cell r="B2006" t="str">
            <v>5620 Corporate Memberships, Licenses</v>
          </cell>
          <cell r="C2006">
            <v>0</v>
          </cell>
        </row>
        <row r="2007">
          <cell r="A2007" t="str">
            <v>330-6740-10</v>
          </cell>
          <cell r="B2007" t="str">
            <v>5630 Professional - Consulting</v>
          </cell>
          <cell r="C2007">
            <v>0</v>
          </cell>
        </row>
        <row r="2008">
          <cell r="A2008" t="str">
            <v>330-6900-10</v>
          </cell>
          <cell r="B2008" t="str">
            <v>5620 ALLOCATED MAINTENANCE JOB PAYROLL/OH OFFSET</v>
          </cell>
          <cell r="C2008">
            <v>0</v>
          </cell>
        </row>
        <row r="2009">
          <cell r="A2009" t="str">
            <v>330-6901-10</v>
          </cell>
          <cell r="B2009" t="str">
            <v>5620 ALLOCATED PAYROLL MAINT JOB RECOVERY</v>
          </cell>
          <cell r="C2009">
            <v>0</v>
          </cell>
        </row>
        <row r="2010">
          <cell r="A2010" t="str">
            <v>330-6902-10</v>
          </cell>
          <cell r="B2010" t="str">
            <v>5620 ALLOCATED MAINTENANCE JOB OVERHEAD RECOVERY</v>
          </cell>
          <cell r="C2010">
            <v>0</v>
          </cell>
        </row>
        <row r="2011">
          <cell r="A2011" t="str">
            <v>330-6903-10</v>
          </cell>
          <cell r="B2011" t="str">
            <v>5620  ALLOCATED PAYROLL WIP JOB RECOVERY</v>
          </cell>
          <cell r="C2011">
            <v>0</v>
          </cell>
        </row>
        <row r="2012">
          <cell r="A2012" t="str">
            <v>330-6904-10</v>
          </cell>
          <cell r="B2012" t="str">
            <v>5620 ALLOCATED OVERHEAD WIP JOB RECOVERY</v>
          </cell>
          <cell r="C2012">
            <v>0</v>
          </cell>
        </row>
        <row r="2013">
          <cell r="A2013" t="str">
            <v>330-6905-10</v>
          </cell>
          <cell r="B2013" t="str">
            <v>5620 - Allocated Recovery Services</v>
          </cell>
          <cell r="C2013">
            <v>-17256</v>
          </cell>
        </row>
        <row r="2014">
          <cell r="A2014" t="str">
            <v>340-6010-10</v>
          </cell>
          <cell r="B2014" t="str">
            <v>5410 Labour - Salaries</v>
          </cell>
          <cell r="C2014">
            <v>0</v>
          </cell>
        </row>
        <row r="2015">
          <cell r="A2015" t="str">
            <v>340-6030-10</v>
          </cell>
          <cell r="B2015" t="str">
            <v>5410 Labour - Overtime</v>
          </cell>
          <cell r="C2015">
            <v>0</v>
          </cell>
        </row>
        <row r="2016">
          <cell r="A2016" t="str">
            <v>340-6050-10</v>
          </cell>
          <cell r="B2016" t="str">
            <v>5410 Labour - Subcontract</v>
          </cell>
          <cell r="C2016">
            <v>14979.88</v>
          </cell>
        </row>
        <row r="2017">
          <cell r="A2017" t="str">
            <v>340-6070-10</v>
          </cell>
          <cell r="B2017" t="str">
            <v>5410 Labour - Vacation</v>
          </cell>
          <cell r="C2017">
            <v>0</v>
          </cell>
        </row>
        <row r="2018">
          <cell r="A2018" t="str">
            <v>340-6120-10</v>
          </cell>
          <cell r="B2018" t="str">
            <v>5410 Labour - Sick Leave</v>
          </cell>
          <cell r="C2018">
            <v>0</v>
          </cell>
        </row>
        <row r="2019">
          <cell r="A2019" t="str">
            <v>340-6122-10</v>
          </cell>
          <cell r="B2019" t="str">
            <v>5410 Labour - Family Leave</v>
          </cell>
          <cell r="C2019">
            <v>0</v>
          </cell>
        </row>
        <row r="2020">
          <cell r="A2020" t="str">
            <v>340-6145-10</v>
          </cell>
          <cell r="B2020" t="str">
            <v>5410 Labour - Bereavement</v>
          </cell>
          <cell r="C2020">
            <v>0</v>
          </cell>
        </row>
        <row r="2021">
          <cell r="A2021" t="str">
            <v>340-6160-10</v>
          </cell>
          <cell r="B2021" t="str">
            <v>5410 Labour - Other</v>
          </cell>
          <cell r="C2021">
            <v>0</v>
          </cell>
        </row>
        <row r="2022">
          <cell r="A2022" t="str">
            <v>340-6170-10</v>
          </cell>
          <cell r="B2022" t="str">
            <v>5410 Benefits - Pension</v>
          </cell>
          <cell r="C2022">
            <v>0</v>
          </cell>
        </row>
        <row r="2023">
          <cell r="A2023" t="str">
            <v>340-6180-10</v>
          </cell>
          <cell r="B2023" t="str">
            <v>5410 Benefits - EHT</v>
          </cell>
          <cell r="C2023">
            <v>0</v>
          </cell>
        </row>
        <row r="2024">
          <cell r="A2024" t="str">
            <v>340-6190-10</v>
          </cell>
          <cell r="B2024" t="str">
            <v>5410 Benefits - WCB</v>
          </cell>
          <cell r="C2024">
            <v>0</v>
          </cell>
        </row>
        <row r="2025">
          <cell r="A2025" t="str">
            <v>340-6200-10</v>
          </cell>
          <cell r="B2025" t="str">
            <v>5410 Benefits - CPP</v>
          </cell>
          <cell r="C2025">
            <v>0</v>
          </cell>
        </row>
        <row r="2026">
          <cell r="A2026" t="str">
            <v>340-6210-10</v>
          </cell>
          <cell r="B2026" t="str">
            <v>5410 Benefits - UIC</v>
          </cell>
          <cell r="C2026">
            <v>0</v>
          </cell>
        </row>
        <row r="2027">
          <cell r="A2027" t="str">
            <v>340-6220-10</v>
          </cell>
          <cell r="B2027" t="str">
            <v>5410 Benefits - MEDICAL</v>
          </cell>
          <cell r="C2027">
            <v>0</v>
          </cell>
        </row>
        <row r="2028">
          <cell r="A2028" t="str">
            <v>340-6660-10</v>
          </cell>
          <cell r="B2028" t="str">
            <v>5410 Communications - Other</v>
          </cell>
          <cell r="C2028">
            <v>0</v>
          </cell>
        </row>
        <row r="2029">
          <cell r="A2029" t="str">
            <v>340-6700-10</v>
          </cell>
          <cell r="B2029" t="str">
            <v>5410 Communications - Telephone, Fax &amp; Pagers</v>
          </cell>
          <cell r="C2029">
            <v>0</v>
          </cell>
        </row>
        <row r="2030">
          <cell r="A2030" t="str">
            <v>340-6720-10</v>
          </cell>
          <cell r="B2030" t="str">
            <v>5410 Community Relations</v>
          </cell>
          <cell r="C2030">
            <v>0</v>
          </cell>
        </row>
        <row r="2031">
          <cell r="A2031" t="str">
            <v>372-4912-10</v>
          </cell>
          <cell r="B2031" t="str">
            <v>4380 CDM-R 3rd Party Admin-Conservation Coupons</v>
          </cell>
          <cell r="C2031">
            <v>2833</v>
          </cell>
        </row>
        <row r="2032">
          <cell r="A2032" t="str">
            <v>372-4913-10</v>
          </cell>
          <cell r="B2032" t="str">
            <v>4380 CDM-R Sponsorship-Conservation Coupons</v>
          </cell>
          <cell r="C2032">
            <v>0</v>
          </cell>
        </row>
        <row r="2033">
          <cell r="A2033" t="str">
            <v>372-4914-10</v>
          </cell>
          <cell r="B2033" t="str">
            <v>4375 CDM-R Variable Funding-Conservation Coupons</v>
          </cell>
          <cell r="C2033">
            <v>0</v>
          </cell>
        </row>
        <row r="2034">
          <cell r="A2034" t="str">
            <v>372-4915-10</v>
          </cell>
          <cell r="B2034" t="str">
            <v>4380 CDM-R Variable Costs-Conservation Coupons</v>
          </cell>
          <cell r="C2034">
            <v>0</v>
          </cell>
        </row>
        <row r="2035">
          <cell r="A2035" t="str">
            <v>372-4916-10</v>
          </cell>
          <cell r="B2035" t="str">
            <v>4380 CDM-R 3rd Party Markt-Conservation Coupons</v>
          </cell>
          <cell r="C2035">
            <v>1480</v>
          </cell>
        </row>
        <row r="2036">
          <cell r="A2036" t="str">
            <v>372-4917-10</v>
          </cell>
          <cell r="B2036" t="str">
            <v>4380 CDM-R Internal Allocat'ns-ConservationCoupons</v>
          </cell>
          <cell r="C2036">
            <v>0</v>
          </cell>
        </row>
        <row r="2037">
          <cell r="A2037" t="str">
            <v>372-4918-10</v>
          </cell>
          <cell r="B2037" t="str">
            <v>4380 CDM-R 3rd Party Admin-HVAC Incentives</v>
          </cell>
          <cell r="C2037">
            <v>4159.6499999999996</v>
          </cell>
        </row>
        <row r="2038">
          <cell r="A2038" t="str">
            <v>372-4919-10</v>
          </cell>
          <cell r="B2038" t="str">
            <v>4380 CDM-R Sponsorship-HVAC Incentives</v>
          </cell>
          <cell r="C2038">
            <v>0</v>
          </cell>
        </row>
        <row r="2039">
          <cell r="A2039" t="str">
            <v>372-4920-10</v>
          </cell>
          <cell r="B2039" t="str">
            <v>4375 CDM-R Variable Funding-HVAC Incentives</v>
          </cell>
          <cell r="C2039">
            <v>0</v>
          </cell>
        </row>
        <row r="2040">
          <cell r="A2040" t="str">
            <v>372-4921-10</v>
          </cell>
          <cell r="B2040" t="str">
            <v>4380 CDM-R Variable Costs-HVAC Incentives</v>
          </cell>
          <cell r="C2040">
            <v>0</v>
          </cell>
        </row>
        <row r="2041">
          <cell r="A2041" t="str">
            <v>372-4922-10</v>
          </cell>
          <cell r="B2041" t="str">
            <v>4380 CDM-R 3rd Party Markt-HVAC Incentives</v>
          </cell>
          <cell r="C2041">
            <v>3686.6</v>
          </cell>
        </row>
        <row r="2042">
          <cell r="A2042" t="str">
            <v>372-4923-10</v>
          </cell>
          <cell r="B2042" t="str">
            <v>4380 CDM-R Internal Allocations-HVAC Incentives</v>
          </cell>
          <cell r="C2042">
            <v>0</v>
          </cell>
        </row>
        <row r="2043">
          <cell r="A2043" t="str">
            <v>372-4924-10</v>
          </cell>
          <cell r="B2043" t="str">
            <v>4380 CDM-R 3rd Party Admin-Retailer Events</v>
          </cell>
          <cell r="C2043">
            <v>2083</v>
          </cell>
        </row>
        <row r="2044">
          <cell r="A2044" t="str">
            <v>372-4925-10</v>
          </cell>
          <cell r="B2044" t="str">
            <v>4380 CDM-R Sponsorship-Retailer Events</v>
          </cell>
          <cell r="C2044">
            <v>0</v>
          </cell>
        </row>
        <row r="2045">
          <cell r="A2045" t="str">
            <v>372-4926-10</v>
          </cell>
          <cell r="B2045" t="str">
            <v>4375 CDM-R Variable Funding-Retailer Events</v>
          </cell>
          <cell r="C2045">
            <v>0</v>
          </cell>
        </row>
        <row r="2046">
          <cell r="A2046" t="str">
            <v>372-4927-10</v>
          </cell>
          <cell r="B2046" t="str">
            <v>4380 CDM-R Variable Costs-Retailer Events</v>
          </cell>
          <cell r="C2046">
            <v>0</v>
          </cell>
        </row>
        <row r="2047">
          <cell r="A2047" t="str">
            <v>372-4928-10</v>
          </cell>
          <cell r="B2047" t="str">
            <v>4380 CDM-R 3rd Party Markt-Retailer Events</v>
          </cell>
          <cell r="C2047">
            <v>0</v>
          </cell>
        </row>
        <row r="2048">
          <cell r="A2048" t="str">
            <v>372-4929-10</v>
          </cell>
          <cell r="B2048" t="str">
            <v>4380 CDM-R Internal Allocations-Retailer Events</v>
          </cell>
          <cell r="C2048">
            <v>0</v>
          </cell>
        </row>
        <row r="2049">
          <cell r="A2049" t="str">
            <v>372-4930-10</v>
          </cell>
          <cell r="B2049" t="str">
            <v>4380 CDM-R 3rd Party Admin-Appliance Retirement</v>
          </cell>
          <cell r="C2049">
            <v>0</v>
          </cell>
        </row>
        <row r="2050">
          <cell r="A2050" t="str">
            <v>372-4931-10</v>
          </cell>
          <cell r="B2050" t="str">
            <v>4380 CDM-R Sponsorship-Appliance Retirement</v>
          </cell>
          <cell r="C2050">
            <v>0</v>
          </cell>
        </row>
        <row r="2051">
          <cell r="A2051" t="str">
            <v>372-4932-10</v>
          </cell>
          <cell r="B2051" t="str">
            <v>4375 CDM-R Variable Funding-Appliance Retirement</v>
          </cell>
          <cell r="C2051">
            <v>0</v>
          </cell>
        </row>
        <row r="2052">
          <cell r="A2052" t="str">
            <v>372-4933-10</v>
          </cell>
          <cell r="B2052" t="str">
            <v>4380 CDM-R Variable Costs-Appliance Retirement</v>
          </cell>
          <cell r="C2052">
            <v>0</v>
          </cell>
        </row>
        <row r="2053">
          <cell r="A2053" t="str">
            <v>372-4934-10</v>
          </cell>
          <cell r="B2053" t="str">
            <v>4380 CDM-R 3rd Party Markt-Appliance Retirement</v>
          </cell>
          <cell r="C2053">
            <v>0</v>
          </cell>
        </row>
        <row r="2054">
          <cell r="A2054" t="str">
            <v>372-4935-10</v>
          </cell>
          <cell r="B2054" t="str">
            <v>4380 CDM-R Internal Allocat'ns-ApplianceRetirement</v>
          </cell>
          <cell r="C2054">
            <v>0</v>
          </cell>
        </row>
        <row r="2055">
          <cell r="A2055" t="str">
            <v>372-4936-10</v>
          </cell>
          <cell r="B2055" t="str">
            <v>4380 CDM-R 3rd Party Admin-Appliance Exchange</v>
          </cell>
          <cell r="C2055">
            <v>0</v>
          </cell>
        </row>
        <row r="2056">
          <cell r="A2056" t="str">
            <v>372-4937-10</v>
          </cell>
          <cell r="B2056" t="str">
            <v>4380 CDM-R Sponsorship-Appliance Exchange</v>
          </cell>
          <cell r="C2056">
            <v>0</v>
          </cell>
        </row>
        <row r="2057">
          <cell r="A2057" t="str">
            <v>372-4938-10</v>
          </cell>
          <cell r="B2057" t="str">
            <v>4375 CDM-R Variable Funding-Appliance Exchange</v>
          </cell>
          <cell r="C2057">
            <v>0</v>
          </cell>
        </row>
        <row r="2058">
          <cell r="A2058" t="str">
            <v>372-4939-10</v>
          </cell>
          <cell r="B2058" t="str">
            <v>4380 CDM-R Variable Costs-Appliance Exchange</v>
          </cell>
          <cell r="C2058">
            <v>0</v>
          </cell>
        </row>
        <row r="2059">
          <cell r="A2059" t="str">
            <v>372-4940-10</v>
          </cell>
          <cell r="B2059" t="str">
            <v>4380 CDM-R 3rd Party Markt-Appliance Exchange</v>
          </cell>
          <cell r="C2059">
            <v>0</v>
          </cell>
        </row>
        <row r="2060">
          <cell r="A2060" t="str">
            <v>372-4941-10</v>
          </cell>
          <cell r="B2060" t="str">
            <v>4380 CDM-R Internal Allocations-Appliance Exchange</v>
          </cell>
          <cell r="C2060">
            <v>0</v>
          </cell>
        </row>
        <row r="2061">
          <cell r="A2061" t="str">
            <v>372-4942-10</v>
          </cell>
          <cell r="B2061" t="str">
            <v>4380 CDM-R 3rd Party Admin-Home Assessment</v>
          </cell>
          <cell r="C2061">
            <v>0</v>
          </cell>
        </row>
        <row r="2062">
          <cell r="A2062" t="str">
            <v>372-4943-10</v>
          </cell>
          <cell r="B2062" t="str">
            <v>4380 CDM-R Sponsorship-Home Assessment</v>
          </cell>
          <cell r="C2062">
            <v>0</v>
          </cell>
        </row>
        <row r="2063">
          <cell r="A2063" t="str">
            <v>372-4944-10</v>
          </cell>
          <cell r="B2063" t="str">
            <v>4375 CDM-R Variable Funding-Home Assessment</v>
          </cell>
          <cell r="C2063">
            <v>0</v>
          </cell>
        </row>
        <row r="2064">
          <cell r="A2064" t="str">
            <v>372-4945-10</v>
          </cell>
          <cell r="B2064" t="str">
            <v>4380 CDM-R Variable Costs-Home Assessment</v>
          </cell>
          <cell r="C2064">
            <v>0</v>
          </cell>
        </row>
        <row r="2065">
          <cell r="A2065" t="str">
            <v>372-4946-10</v>
          </cell>
          <cell r="B2065" t="str">
            <v>4380 CDM-R 3rd Party Markt-Home Assessment</v>
          </cell>
          <cell r="C2065">
            <v>0</v>
          </cell>
        </row>
        <row r="2066">
          <cell r="A2066" t="str">
            <v>372-4947-10</v>
          </cell>
          <cell r="B2066" t="str">
            <v>4380 CDM-R Internal Allocations-Home Assessment</v>
          </cell>
          <cell r="C2066">
            <v>0</v>
          </cell>
        </row>
        <row r="2067">
          <cell r="A2067" t="str">
            <v>372-4948-10</v>
          </cell>
          <cell r="B2067" t="str">
            <v>4380 CDM-R 3rd Party Admin-Midstream Electronics</v>
          </cell>
          <cell r="C2067">
            <v>0</v>
          </cell>
        </row>
        <row r="2068">
          <cell r="A2068" t="str">
            <v>372-4949-10</v>
          </cell>
          <cell r="B2068" t="str">
            <v>4380 CDM-R Sponsorship-Midstream Electronics</v>
          </cell>
          <cell r="C2068">
            <v>0</v>
          </cell>
        </row>
        <row r="2069">
          <cell r="A2069" t="str">
            <v>372-4950-10</v>
          </cell>
          <cell r="B2069" t="str">
            <v>4375 CDM-R Variable Funding-Midstream Electronics</v>
          </cell>
          <cell r="C2069">
            <v>0</v>
          </cell>
        </row>
        <row r="2070">
          <cell r="A2070" t="str">
            <v>372-4951-10</v>
          </cell>
          <cell r="B2070" t="str">
            <v>4380 CDM-R Variable Costs-Midstream Electronics</v>
          </cell>
          <cell r="C2070">
            <v>0</v>
          </cell>
        </row>
        <row r="2071">
          <cell r="A2071" t="str">
            <v>372-4952-10</v>
          </cell>
          <cell r="B2071" t="str">
            <v>4380 CDM-R 3rd Party Markt-Midstream Electronics</v>
          </cell>
          <cell r="C2071">
            <v>0</v>
          </cell>
        </row>
        <row r="2072">
          <cell r="A2072" t="str">
            <v>372-4953-10</v>
          </cell>
          <cell r="B2072" t="str">
            <v>4380 CDM-R Internal Alloc'ns-Midstream Electronics</v>
          </cell>
          <cell r="C2072">
            <v>0</v>
          </cell>
        </row>
        <row r="2073">
          <cell r="A2073" t="str">
            <v>372-4954-10</v>
          </cell>
          <cell r="B2073" t="str">
            <v>4380 CDM-R 3rd Party Admin-Midstream Pool Equip</v>
          </cell>
          <cell r="C2073">
            <v>0</v>
          </cell>
        </row>
        <row r="2074">
          <cell r="A2074" t="str">
            <v>372-4955-10</v>
          </cell>
          <cell r="B2074" t="str">
            <v>4380 CDM-R Sponsorship-Midstream Pool Equip</v>
          </cell>
          <cell r="C2074">
            <v>0</v>
          </cell>
        </row>
        <row r="2075">
          <cell r="A2075" t="str">
            <v>372-4956-10</v>
          </cell>
          <cell r="B2075" t="str">
            <v>4375 CDM-R Variable Funding-Midstream Pool Equip</v>
          </cell>
          <cell r="C2075">
            <v>0</v>
          </cell>
        </row>
        <row r="2076">
          <cell r="A2076" t="str">
            <v>372-4957-10</v>
          </cell>
          <cell r="B2076" t="str">
            <v>4380 CDM-R Variable Costs-Midstream Pool Equip</v>
          </cell>
          <cell r="C2076">
            <v>0</v>
          </cell>
        </row>
        <row r="2077">
          <cell r="A2077" t="str">
            <v>372-4958-10</v>
          </cell>
          <cell r="B2077" t="str">
            <v>4380 CDM-R 3rd Party Markt-Midstream Pool Equip</v>
          </cell>
          <cell r="C2077">
            <v>0</v>
          </cell>
        </row>
        <row r="2078">
          <cell r="A2078" t="str">
            <v>372-4959-10</v>
          </cell>
          <cell r="B2078" t="str">
            <v>4380 CDM-R Internal Allocations-MidstreamPoolEquip</v>
          </cell>
          <cell r="C2078">
            <v>0</v>
          </cell>
        </row>
        <row r="2079">
          <cell r="A2079" t="str">
            <v>372-4960-10</v>
          </cell>
          <cell r="B2079" t="str">
            <v>4380 CDM-R 3rd Party Admin-New Construction</v>
          </cell>
          <cell r="C2079">
            <v>0</v>
          </cell>
        </row>
        <row r="2080">
          <cell r="A2080" t="str">
            <v>372-4961-10</v>
          </cell>
          <cell r="B2080" t="str">
            <v>4380 CDM-R Sponsorship-New Construction</v>
          </cell>
          <cell r="C2080">
            <v>0</v>
          </cell>
        </row>
        <row r="2081">
          <cell r="A2081" t="str">
            <v>372-4962-10</v>
          </cell>
          <cell r="B2081" t="str">
            <v>4375 CDM-R Variable Funding-Resi New Construction</v>
          </cell>
          <cell r="C2081">
            <v>-80331.55</v>
          </cell>
        </row>
        <row r="2082">
          <cell r="A2082" t="str">
            <v>372-4963-10</v>
          </cell>
          <cell r="B2082" t="str">
            <v>4380 CDM-R Variable Costs-Resi New Construction</v>
          </cell>
          <cell r="C2082">
            <v>0</v>
          </cell>
        </row>
        <row r="2083">
          <cell r="A2083" t="str">
            <v>372-4964-10</v>
          </cell>
          <cell r="B2083" t="str">
            <v>4380 CDM-R 3rd Party Markt-New Construction</v>
          </cell>
          <cell r="C2083">
            <v>0</v>
          </cell>
        </row>
        <row r="2084">
          <cell r="A2084" t="str">
            <v>372-4965-10</v>
          </cell>
          <cell r="B2084" t="str">
            <v>4380 CDM-R Internal Allocations-New Construction</v>
          </cell>
          <cell r="C2084">
            <v>0</v>
          </cell>
        </row>
        <row r="2085">
          <cell r="A2085" t="str">
            <v>372-4966-10</v>
          </cell>
          <cell r="B2085" t="str">
            <v>4375 CDM-R Fixed Funding - Residential General</v>
          </cell>
          <cell r="C2085">
            <v>72905.63</v>
          </cell>
        </row>
        <row r="2086">
          <cell r="A2086" t="str">
            <v>372-4969-10</v>
          </cell>
          <cell r="B2086" t="str">
            <v>4380 CDM-R Overtime-Conservation Coupons</v>
          </cell>
          <cell r="C2086">
            <v>0</v>
          </cell>
        </row>
        <row r="2087">
          <cell r="A2087" t="str">
            <v>372-4970-10</v>
          </cell>
          <cell r="B2087" t="str">
            <v>4380 CDM-R Overtime-HVAC Incentives</v>
          </cell>
          <cell r="C2087">
            <v>0</v>
          </cell>
        </row>
        <row r="2088">
          <cell r="A2088" t="str">
            <v>372-4971-10</v>
          </cell>
          <cell r="B2088" t="str">
            <v>4380 CDM-R Overtime-Retailer Events</v>
          </cell>
          <cell r="C2088">
            <v>0</v>
          </cell>
        </row>
        <row r="2089">
          <cell r="A2089" t="str">
            <v>372-4972-10</v>
          </cell>
          <cell r="B2089" t="str">
            <v>4380 CDM-R Overtime-Appliance Retirement</v>
          </cell>
          <cell r="C2089">
            <v>0</v>
          </cell>
        </row>
        <row r="2090">
          <cell r="A2090" t="str">
            <v>372-4973-10</v>
          </cell>
          <cell r="B2090" t="str">
            <v>4380 CDM-R Overtime-Appliance Exchange</v>
          </cell>
          <cell r="C2090">
            <v>0</v>
          </cell>
        </row>
        <row r="2091">
          <cell r="A2091" t="str">
            <v>372-4974-10</v>
          </cell>
          <cell r="B2091" t="str">
            <v>4380 CDM-R Overtime-Home Assessment</v>
          </cell>
          <cell r="C2091">
            <v>0</v>
          </cell>
        </row>
        <row r="2092">
          <cell r="A2092" t="str">
            <v>372-4975-10</v>
          </cell>
          <cell r="B2092" t="str">
            <v>4380 CDM-R Overtime-Midstream Electronics</v>
          </cell>
          <cell r="C2092">
            <v>0</v>
          </cell>
        </row>
        <row r="2093">
          <cell r="A2093" t="str">
            <v>372-4976-10</v>
          </cell>
          <cell r="B2093" t="str">
            <v>4380 CDM-R Overtime-Midstream Pool Equip</v>
          </cell>
          <cell r="C2093">
            <v>0</v>
          </cell>
        </row>
        <row r="2094">
          <cell r="A2094" t="str">
            <v>372-4977-10</v>
          </cell>
          <cell r="B2094" t="str">
            <v>4380 CDM-R Overtime-New Construction</v>
          </cell>
          <cell r="C2094">
            <v>0</v>
          </cell>
        </row>
        <row r="2095">
          <cell r="A2095" t="str">
            <v>372-4979-10</v>
          </cell>
          <cell r="B2095" t="str">
            <v>4380 CDM-R 3rd Party Admin-Peaksaver</v>
          </cell>
          <cell r="C2095">
            <v>0</v>
          </cell>
        </row>
        <row r="2096">
          <cell r="A2096" t="str">
            <v>372-4980-10</v>
          </cell>
          <cell r="B2096" t="str">
            <v>4380 CDM-R 3rd Party Markt-Peaksaver</v>
          </cell>
          <cell r="C2096">
            <v>0</v>
          </cell>
        </row>
        <row r="2097">
          <cell r="A2097" t="str">
            <v>372-4981-10</v>
          </cell>
          <cell r="B2097" t="str">
            <v>4380 CDM-R Sponsorship-Peaksaver</v>
          </cell>
          <cell r="C2097">
            <v>0</v>
          </cell>
        </row>
        <row r="2098">
          <cell r="A2098" t="str">
            <v>372-4982-10</v>
          </cell>
          <cell r="B2098" t="str">
            <v>4380 CDM-R Overtime-Peaksaver</v>
          </cell>
          <cell r="C2098">
            <v>0</v>
          </cell>
        </row>
        <row r="2099">
          <cell r="A2099" t="str">
            <v>372-4983-10</v>
          </cell>
          <cell r="B2099" t="str">
            <v>4380 CDM-R Internal Allocations-Peaksaver</v>
          </cell>
          <cell r="C2099">
            <v>0</v>
          </cell>
        </row>
        <row r="2100">
          <cell r="A2100" t="str">
            <v>372-4984-10</v>
          </cell>
          <cell r="B2100" t="str">
            <v>4380 CDM-R Variable Costs-Peaksaver</v>
          </cell>
          <cell r="C2100">
            <v>0</v>
          </cell>
        </row>
        <row r="2101">
          <cell r="A2101" t="str">
            <v>372-4985-10</v>
          </cell>
          <cell r="B2101" t="str">
            <v>4375 CDM-R Variable Funding-Peaksaver</v>
          </cell>
          <cell r="C2101">
            <v>0</v>
          </cell>
        </row>
        <row r="2102">
          <cell r="A2102" t="str">
            <v>372-4997-10</v>
          </cell>
          <cell r="B2102" t="str">
            <v>4380 CDM-R Residential Fixed Revenue/Cost TrueUp</v>
          </cell>
          <cell r="C2102">
            <v>-6816.33</v>
          </cell>
        </row>
        <row r="2103">
          <cell r="A2103" t="str">
            <v>372-4998-10</v>
          </cell>
          <cell r="B2103" t="str">
            <v>4380 CDM-R OPA Overtime Clearing Acct</v>
          </cell>
          <cell r="C2103">
            <v>0</v>
          </cell>
        </row>
        <row r="2104">
          <cell r="A2104" t="str">
            <v>372-4999-10</v>
          </cell>
          <cell r="B2104" t="str">
            <v>4380 CDM-R Residential Prog Incentive Revenue</v>
          </cell>
          <cell r="C2104">
            <v>0</v>
          </cell>
        </row>
        <row r="2105">
          <cell r="A2105" t="str">
            <v>373-4901-10</v>
          </cell>
          <cell r="B2105" t="str">
            <v>4380 CDM-C&amp;I Sponsorhip-Energy Audit</v>
          </cell>
          <cell r="C2105">
            <v>0</v>
          </cell>
        </row>
        <row r="2106">
          <cell r="A2106" t="str">
            <v>373-4902-10</v>
          </cell>
          <cell r="B2106" t="str">
            <v>4375 CDM-C&amp;I Variable Funding-Energy Audit</v>
          </cell>
          <cell r="C2106">
            <v>0</v>
          </cell>
        </row>
        <row r="2107">
          <cell r="A2107" t="str">
            <v>373-4903-10</v>
          </cell>
          <cell r="B2107" t="str">
            <v>4380 CDM-C&amp;I Variable Costs-Energy Audit</v>
          </cell>
          <cell r="C2107">
            <v>0</v>
          </cell>
        </row>
        <row r="2108">
          <cell r="A2108" t="str">
            <v>373-4904-10</v>
          </cell>
          <cell r="B2108" t="str">
            <v>4380 CDM-C&amp;I 3rd Party Markt-Energy Audit</v>
          </cell>
          <cell r="C2108">
            <v>0</v>
          </cell>
        </row>
        <row r="2109">
          <cell r="A2109" t="str">
            <v>373-4905-10</v>
          </cell>
          <cell r="B2109" t="str">
            <v>4380 CDM-C&amp;I Internal Allocations-Energy Audit</v>
          </cell>
          <cell r="C2109">
            <v>0</v>
          </cell>
        </row>
        <row r="2110">
          <cell r="A2110" t="str">
            <v>373-4906-10</v>
          </cell>
          <cell r="B2110" t="str">
            <v>4380 CDM-C&amp;I 3rd Party Adm-Equip. Replacement</v>
          </cell>
          <cell r="C2110">
            <v>136046.31</v>
          </cell>
        </row>
        <row r="2111">
          <cell r="A2111" t="str">
            <v>373-4907-10</v>
          </cell>
          <cell r="B2111" t="str">
            <v>4380 CDM-C&amp;I Sponsorship-Equip. Replacement</v>
          </cell>
          <cell r="C2111">
            <v>2448.8000000000002</v>
          </cell>
        </row>
        <row r="2112">
          <cell r="A2112" t="str">
            <v>373-4908-10</v>
          </cell>
          <cell r="B2112" t="str">
            <v>4375 CDM-C&amp;I Variable Funding-Equip. Replacement</v>
          </cell>
          <cell r="C2112">
            <v>-260280.85</v>
          </cell>
        </row>
        <row r="2113">
          <cell r="A2113" t="str">
            <v>373-4909-10</v>
          </cell>
          <cell r="B2113" t="str">
            <v>4380 CDM-C&amp;I Variable Costs-Equip. Replacement</v>
          </cell>
          <cell r="C2113">
            <v>244708.85</v>
          </cell>
        </row>
        <row r="2114">
          <cell r="A2114" t="str">
            <v>373-4910-10</v>
          </cell>
          <cell r="B2114" t="str">
            <v>4380 CDM-C&amp;I 3rd Party Markt-Equip. Replacement</v>
          </cell>
          <cell r="C2114">
            <v>8880</v>
          </cell>
        </row>
        <row r="2115">
          <cell r="A2115" t="str">
            <v>373-4911-10</v>
          </cell>
          <cell r="B2115" t="str">
            <v>4380 CDM-C&amp;I Internal Allocations-Equip. Replace</v>
          </cell>
          <cell r="C2115">
            <v>0</v>
          </cell>
        </row>
        <row r="2116">
          <cell r="A2116" t="str">
            <v>373-4913-10</v>
          </cell>
          <cell r="B2116" t="str">
            <v>4380 CDM-C&amp;I Sponsorship-DI Lighting/WaterHeating</v>
          </cell>
          <cell r="C2116">
            <v>0</v>
          </cell>
        </row>
        <row r="2117">
          <cell r="A2117" t="str">
            <v>373-4914-10</v>
          </cell>
          <cell r="B2117" t="str">
            <v>4375 CDM-C&amp;I Variable Funding-DI Light'g/WaterHeat</v>
          </cell>
          <cell r="C2117">
            <v>0</v>
          </cell>
        </row>
        <row r="2118">
          <cell r="A2118" t="str">
            <v>373-4915-10</v>
          </cell>
          <cell r="B2118" t="str">
            <v>4380 CDM-C&amp;I Variable Costs-DI Lighting/WaterHeat</v>
          </cell>
          <cell r="C2118">
            <v>0</v>
          </cell>
        </row>
        <row r="2119">
          <cell r="A2119" t="str">
            <v>373-4916-10</v>
          </cell>
          <cell r="B2119" t="str">
            <v>4380 CDM-C&amp;I 3rd Party Markt-DI Light/Water Heat</v>
          </cell>
          <cell r="C2119">
            <v>0</v>
          </cell>
        </row>
        <row r="2120">
          <cell r="A2120" t="str">
            <v>373-4917-10</v>
          </cell>
          <cell r="B2120" t="str">
            <v>4380 CDM-C&amp;I Internal Allocations-DI Light/WaterH</v>
          </cell>
          <cell r="C2120">
            <v>0</v>
          </cell>
        </row>
        <row r="2121">
          <cell r="A2121" t="str">
            <v>373-4918-10</v>
          </cell>
          <cell r="B2121" t="str">
            <v>4380 CDM-C&amp;I 3rd Party Adm-C&amp;I New Construction</v>
          </cell>
          <cell r="C2121">
            <v>14851</v>
          </cell>
        </row>
        <row r="2122">
          <cell r="A2122" t="str">
            <v>373-4919-10</v>
          </cell>
          <cell r="B2122" t="str">
            <v>4380 CDM-C&amp;I Sponsorship-C&amp;I New Construction</v>
          </cell>
          <cell r="C2122">
            <v>0</v>
          </cell>
        </row>
        <row r="2123">
          <cell r="A2123" t="str">
            <v>373-4920-10</v>
          </cell>
          <cell r="B2123" t="str">
            <v>4375 CDM-C&amp;I Variable Funding-New Construction</v>
          </cell>
          <cell r="C2123">
            <v>-21695.94</v>
          </cell>
        </row>
        <row r="2124">
          <cell r="A2124" t="str">
            <v>373-4921-10</v>
          </cell>
          <cell r="B2124" t="str">
            <v>4380 CDM-C&amp;I Variable Costs-New Construction</v>
          </cell>
          <cell r="C2124">
            <v>21695.94</v>
          </cell>
        </row>
        <row r="2125">
          <cell r="A2125" t="str">
            <v>373-4922-10</v>
          </cell>
          <cell r="B2125" t="str">
            <v>4380 CDM-C&amp;I 3rd Party Markt-New Construction</v>
          </cell>
          <cell r="C2125">
            <v>929.99</v>
          </cell>
        </row>
        <row r="2126">
          <cell r="A2126" t="str">
            <v>373-4923-10</v>
          </cell>
          <cell r="B2126" t="str">
            <v>4380 CDM-C&amp;I Internal Allocations-New Construction</v>
          </cell>
          <cell r="C2126">
            <v>0</v>
          </cell>
        </row>
        <row r="2127">
          <cell r="A2127" t="str">
            <v>373-4924-10</v>
          </cell>
          <cell r="B2127" t="str">
            <v>4380 CDM-C&amp;I 3rd Party Adm-DI Space Cooling</v>
          </cell>
          <cell r="C2127">
            <v>0</v>
          </cell>
        </row>
        <row r="2128">
          <cell r="A2128" t="str">
            <v>373-4925-10</v>
          </cell>
          <cell r="B2128" t="str">
            <v>4380 CDM-C&amp;I Sponsorship-DI Space Cooling</v>
          </cell>
          <cell r="C2128">
            <v>0</v>
          </cell>
        </row>
        <row r="2129">
          <cell r="A2129" t="str">
            <v>373-4926-10</v>
          </cell>
          <cell r="B2129" t="str">
            <v>4375 CDM-C&amp;I Variable Funding-DI Space Cooling</v>
          </cell>
          <cell r="C2129">
            <v>0</v>
          </cell>
        </row>
        <row r="2130">
          <cell r="A2130" t="str">
            <v>373-4927-10</v>
          </cell>
          <cell r="B2130" t="str">
            <v>4380 CDM-C&amp;I Variable Costs-DI Space Cooling</v>
          </cell>
          <cell r="C2130">
            <v>0</v>
          </cell>
        </row>
        <row r="2131">
          <cell r="A2131" t="str">
            <v>373-4928-10</v>
          </cell>
          <cell r="B2131" t="str">
            <v>4380 CDM-C&amp;I 3rd Party Markt-DI Space Cooling</v>
          </cell>
          <cell r="C2131">
            <v>0</v>
          </cell>
        </row>
        <row r="2132">
          <cell r="A2132" t="str">
            <v>373-4929-10</v>
          </cell>
          <cell r="B2132" t="str">
            <v>4380 CDM-C&amp;I Internal Allocations-DI SpaceCooling</v>
          </cell>
          <cell r="C2132">
            <v>0</v>
          </cell>
        </row>
        <row r="2133">
          <cell r="A2133" t="str">
            <v>373-4930-10</v>
          </cell>
          <cell r="B2133" t="str">
            <v>4380 CDM-C&amp;I 3rd Party Adm-Building Commissioning</v>
          </cell>
          <cell r="C2133">
            <v>0</v>
          </cell>
        </row>
        <row r="2134">
          <cell r="A2134" t="str">
            <v>373-4931-10</v>
          </cell>
          <cell r="B2134" t="str">
            <v>4380 CDM-C&amp;I Sponsorship-Building Commissioning</v>
          </cell>
          <cell r="C2134">
            <v>0</v>
          </cell>
        </row>
        <row r="2135">
          <cell r="A2135" t="str">
            <v>373-4932-10</v>
          </cell>
          <cell r="B2135" t="str">
            <v>4375 CDM-C&amp;I Variable Funding-Build'g Commission'g</v>
          </cell>
          <cell r="C2135">
            <v>0</v>
          </cell>
        </row>
        <row r="2136">
          <cell r="A2136" t="str">
            <v>373-4933-10</v>
          </cell>
          <cell r="B2136" t="str">
            <v>4380 CDM-C&amp;I Variable Costs-BuildingCommission'g</v>
          </cell>
          <cell r="C2136">
            <v>0</v>
          </cell>
        </row>
        <row r="2137">
          <cell r="A2137" t="str">
            <v>373-4934-10</v>
          </cell>
          <cell r="B2137" t="str">
            <v>4380 CDM-C&amp;I 3rd Party Markt-Building Commission</v>
          </cell>
          <cell r="C2137">
            <v>0</v>
          </cell>
        </row>
        <row r="2138">
          <cell r="A2138" t="str">
            <v>373-4935-10</v>
          </cell>
          <cell r="B2138" t="str">
            <v>4380 CDM-C&amp;I Internal Allocations-BuildingCommiss</v>
          </cell>
          <cell r="C2138">
            <v>0</v>
          </cell>
        </row>
        <row r="2139">
          <cell r="A2139" t="str">
            <v>373-4936-10</v>
          </cell>
          <cell r="B2139" t="str">
            <v>4375 CDM-C&amp;I Fixed Funding-General</v>
          </cell>
          <cell r="C2139">
            <v>126953.4</v>
          </cell>
        </row>
        <row r="2140">
          <cell r="A2140" t="str">
            <v>373-4937-10</v>
          </cell>
          <cell r="B2140" t="str">
            <v>4375 CDM-C&amp;I Variable Funding-General</v>
          </cell>
          <cell r="C2140">
            <v>0</v>
          </cell>
        </row>
        <row r="2141">
          <cell r="A2141" t="str">
            <v>373-4940-10</v>
          </cell>
          <cell r="B2141" t="str">
            <v>4380 CDM-C&amp;I Variable Costs-General</v>
          </cell>
          <cell r="C2141">
            <v>0</v>
          </cell>
        </row>
        <row r="2142">
          <cell r="A2142" t="str">
            <v>373-4943-10</v>
          </cell>
          <cell r="B2142" t="str">
            <v>4380 CDM-C&amp;I 3rd Party Adm-Energy Audit</v>
          </cell>
          <cell r="C2142">
            <v>15017</v>
          </cell>
        </row>
        <row r="2143">
          <cell r="A2143" t="str">
            <v>373-4955-10</v>
          </cell>
          <cell r="B2143" t="str">
            <v>4380 CDM-C&amp;I Overtime-Energy Audit</v>
          </cell>
          <cell r="C2143">
            <v>0</v>
          </cell>
        </row>
        <row r="2144">
          <cell r="A2144" t="str">
            <v>373-4956-10</v>
          </cell>
          <cell r="B2144" t="str">
            <v>4380 CDM-C&amp;I Overtime-Equip. Replacement</v>
          </cell>
          <cell r="C2144">
            <v>0</v>
          </cell>
        </row>
        <row r="2145">
          <cell r="A2145" t="str">
            <v>373-4957-10</v>
          </cell>
          <cell r="B2145" t="str">
            <v>4380 CDM-C&amp;I Overtime-DI Lighting/Water Heating</v>
          </cell>
          <cell r="C2145">
            <v>0</v>
          </cell>
        </row>
        <row r="2146">
          <cell r="A2146" t="str">
            <v>373-4958-10</v>
          </cell>
          <cell r="B2146" t="str">
            <v>4380 CDM-C&amp;I Overtime-New Construction</v>
          </cell>
          <cell r="C2146">
            <v>0</v>
          </cell>
        </row>
        <row r="2147">
          <cell r="A2147" t="str">
            <v>373-4959-10</v>
          </cell>
          <cell r="B2147" t="str">
            <v>4380 CDM-C&amp;I Overtime-DI Space Cooling</v>
          </cell>
          <cell r="C2147">
            <v>0</v>
          </cell>
        </row>
        <row r="2148">
          <cell r="A2148" t="str">
            <v>373-4960-10</v>
          </cell>
          <cell r="B2148" t="str">
            <v>4380 CDM-C&amp;I Overtime-Building Commissioning</v>
          </cell>
          <cell r="C2148">
            <v>0</v>
          </cell>
        </row>
        <row r="2149">
          <cell r="A2149" t="str">
            <v>373-4961-10</v>
          </cell>
          <cell r="B2149" t="str">
            <v>4380 CDM-C&amp;I Overtime-General</v>
          </cell>
          <cell r="C2149">
            <v>0</v>
          </cell>
        </row>
        <row r="2150">
          <cell r="A2150" t="str">
            <v>373-4962-10</v>
          </cell>
          <cell r="B2150" t="str">
            <v>4380 CDM-C&amp;I 3rd Party Adm-DI Light/Water Heat</v>
          </cell>
          <cell r="C2150">
            <v>8400</v>
          </cell>
        </row>
        <row r="2151">
          <cell r="A2151" t="str">
            <v>373-4997-10</v>
          </cell>
          <cell r="B2151" t="str">
            <v>4380 CDM-C&amp;I Fixed Revenue/Cost TrueUp</v>
          </cell>
          <cell r="C2151">
            <v>-297954.5</v>
          </cell>
        </row>
        <row r="2152">
          <cell r="A2152" t="str">
            <v>373-4999-10</v>
          </cell>
          <cell r="B2152" t="str">
            <v>4380 CDM-C&amp;I Prog Incentive Revenue</v>
          </cell>
          <cell r="C2152">
            <v>0</v>
          </cell>
        </row>
        <row r="2153">
          <cell r="A2153" t="str">
            <v>374-4900-10</v>
          </cell>
          <cell r="B2153" t="str">
            <v>4380 CDM-I 3rd Party Admin-Prelim Eng. Study</v>
          </cell>
          <cell r="C2153">
            <v>0</v>
          </cell>
        </row>
        <row r="2154">
          <cell r="A2154" t="str">
            <v>374-4901-10</v>
          </cell>
          <cell r="B2154" t="str">
            <v>4380 CDM-I Sponsorship-Prelim Eng. Study</v>
          </cell>
          <cell r="C2154">
            <v>0</v>
          </cell>
        </row>
        <row r="2155">
          <cell r="A2155" t="str">
            <v>374-4902-10</v>
          </cell>
          <cell r="B2155" t="str">
            <v>4375 CDM-I Variable Funding-Prelim Eng. Study</v>
          </cell>
          <cell r="C2155">
            <v>0</v>
          </cell>
        </row>
        <row r="2156">
          <cell r="A2156" t="str">
            <v>374-4903-10</v>
          </cell>
          <cell r="B2156" t="str">
            <v>4380 CDM-I Variable Costs-Prelim Eng. Study</v>
          </cell>
          <cell r="C2156">
            <v>0</v>
          </cell>
        </row>
        <row r="2157">
          <cell r="A2157" t="str">
            <v>374-4904-10</v>
          </cell>
          <cell r="B2157" t="str">
            <v>4380 CDM-I 3rd Party Markt-Prelim Eng. Study</v>
          </cell>
          <cell r="C2157">
            <v>0</v>
          </cell>
        </row>
        <row r="2158">
          <cell r="A2158" t="str">
            <v>374-4905-10</v>
          </cell>
          <cell r="B2158" t="str">
            <v>4380 CDM-I Internal Allocations-Prelim Eng. Study</v>
          </cell>
          <cell r="C2158">
            <v>0</v>
          </cell>
        </row>
        <row r="2159">
          <cell r="A2159" t="str">
            <v>374-4906-10</v>
          </cell>
          <cell r="B2159" t="str">
            <v>4380 CDM-I 3rd Party Admin-Detailed Eng. Study</v>
          </cell>
          <cell r="C2159">
            <v>0</v>
          </cell>
        </row>
        <row r="2160">
          <cell r="A2160" t="str">
            <v>374-4907-10</v>
          </cell>
          <cell r="B2160" t="str">
            <v>4380 CDM-I Sponsorship-Detailed Eng. Study</v>
          </cell>
          <cell r="C2160">
            <v>0</v>
          </cell>
        </row>
        <row r="2161">
          <cell r="A2161" t="str">
            <v>374-4908-10</v>
          </cell>
          <cell r="B2161" t="str">
            <v>4375 CDM-I Variable Funding-Detailed Eng. Study</v>
          </cell>
          <cell r="C2161">
            <v>-49950</v>
          </cell>
        </row>
        <row r="2162">
          <cell r="A2162" t="str">
            <v>374-4909-10</v>
          </cell>
          <cell r="B2162" t="str">
            <v>4380 CDM-I Variable Costs-Detailed Eng. Study</v>
          </cell>
          <cell r="C2162">
            <v>44203.54</v>
          </cell>
        </row>
        <row r="2163">
          <cell r="A2163" t="str">
            <v>374-4910-10</v>
          </cell>
          <cell r="B2163" t="str">
            <v>4380 CDM-I 3rd Party Markt-Detailed Eng. Study</v>
          </cell>
          <cell r="C2163">
            <v>0</v>
          </cell>
        </row>
        <row r="2164">
          <cell r="A2164" t="str">
            <v>374-4911-10</v>
          </cell>
          <cell r="B2164" t="str">
            <v>4380 CDM-I Internal Allocations-DetailedEng. Study</v>
          </cell>
          <cell r="C2164">
            <v>0</v>
          </cell>
        </row>
        <row r="2165">
          <cell r="A2165" t="str">
            <v>374-4912-10</v>
          </cell>
          <cell r="B2165" t="str">
            <v>4380 CDM-I 3rd Party Admin-Project Incentive</v>
          </cell>
          <cell r="C2165">
            <v>19.5</v>
          </cell>
        </row>
        <row r="2166">
          <cell r="A2166" t="str">
            <v>374-4913-10</v>
          </cell>
          <cell r="B2166" t="str">
            <v>4380 CDM-I Sponsorship-Project Incentive</v>
          </cell>
          <cell r="C2166">
            <v>0</v>
          </cell>
        </row>
        <row r="2167">
          <cell r="A2167" t="str">
            <v>374-4914-10</v>
          </cell>
          <cell r="B2167" t="str">
            <v>4375 CDM-I Variable Funding-Project Incentive</v>
          </cell>
          <cell r="C2167">
            <v>-1205280</v>
          </cell>
        </row>
        <row r="2168">
          <cell r="A2168" t="str">
            <v>374-4915-10</v>
          </cell>
          <cell r="B2168" t="str">
            <v>4380 CDM-I Variable Costs-Project Incentive</v>
          </cell>
          <cell r="C2168">
            <v>401760</v>
          </cell>
        </row>
        <row r="2169">
          <cell r="A2169" t="str">
            <v>374-4916-10</v>
          </cell>
          <cell r="B2169" t="str">
            <v>4380 CDM-I 3rd Party Markt-Project Incentive</v>
          </cell>
          <cell r="C2169">
            <v>4440</v>
          </cell>
        </row>
        <row r="2170">
          <cell r="A2170" t="str">
            <v>374-4917-10</v>
          </cell>
          <cell r="B2170" t="str">
            <v>4380 CDM-I Internal Allocations-Project Incentive</v>
          </cell>
          <cell r="C2170">
            <v>16909.599999999999</v>
          </cell>
        </row>
        <row r="2171">
          <cell r="A2171" t="str">
            <v>374-4918-10</v>
          </cell>
          <cell r="B2171" t="str">
            <v>4380 CDM-I 3rd Party Admin-Monitoring &amp; Targeting</v>
          </cell>
          <cell r="C2171">
            <v>0</v>
          </cell>
        </row>
        <row r="2172">
          <cell r="A2172" t="str">
            <v>374-4919-10</v>
          </cell>
          <cell r="B2172" t="str">
            <v>4380 CDM-I Sponsorship-Monitoring &amp; Targeting</v>
          </cell>
          <cell r="C2172">
            <v>0</v>
          </cell>
        </row>
        <row r="2173">
          <cell r="A2173" t="str">
            <v>374-4920-10</v>
          </cell>
          <cell r="B2173" t="str">
            <v>4375 CDM-I Variable Funding-Monitoring &amp; Targeting</v>
          </cell>
          <cell r="C2173">
            <v>0</v>
          </cell>
        </row>
        <row r="2174">
          <cell r="A2174" t="str">
            <v>374-4921-10</v>
          </cell>
          <cell r="B2174" t="str">
            <v>4380 CDM-I Variable Costs-Monitoring &amp; Targeting</v>
          </cell>
          <cell r="C2174">
            <v>0</v>
          </cell>
        </row>
        <row r="2175">
          <cell r="A2175" t="str">
            <v>374-4922-10</v>
          </cell>
          <cell r="B2175" t="str">
            <v>4380 CDM-I 3rd Party Markt-Monitoring &amp; Target</v>
          </cell>
          <cell r="C2175">
            <v>0</v>
          </cell>
        </row>
        <row r="2176">
          <cell r="A2176" t="str">
            <v>374-4923-10</v>
          </cell>
          <cell r="B2176" t="str">
            <v>4380 CDM-I Internal Allocations-Monitor'g&amp;Target'g</v>
          </cell>
          <cell r="C2176">
            <v>0</v>
          </cell>
        </row>
        <row r="2177">
          <cell r="A2177" t="str">
            <v>374-4924-10</v>
          </cell>
          <cell r="B2177" t="str">
            <v>4380 CDM-I 3rd Party Admin-Metering &amp; Instrument</v>
          </cell>
          <cell r="C2177">
            <v>0</v>
          </cell>
        </row>
        <row r="2178">
          <cell r="A2178" t="str">
            <v>374-4925-10</v>
          </cell>
          <cell r="B2178" t="str">
            <v>4380 CDM-I Sponsorship-Metering &amp; Instrumentation</v>
          </cell>
          <cell r="C2178">
            <v>0</v>
          </cell>
        </row>
        <row r="2179">
          <cell r="A2179" t="str">
            <v>374-4926-10</v>
          </cell>
          <cell r="B2179" t="str">
            <v>4375 CDM-I Variable Funding-Metering&amp;Instrument'n</v>
          </cell>
          <cell r="C2179">
            <v>0</v>
          </cell>
        </row>
        <row r="2180">
          <cell r="A2180" t="str">
            <v>374-4927-10</v>
          </cell>
          <cell r="B2180" t="str">
            <v>4380 CDM-I Variable Costs-Metering&amp;Instrumentation</v>
          </cell>
          <cell r="C2180">
            <v>0</v>
          </cell>
        </row>
        <row r="2181">
          <cell r="A2181" t="str">
            <v>374-4928-10</v>
          </cell>
          <cell r="B2181" t="str">
            <v>4380 CDM-I 3rd Party Markt-Metering &amp; Instrument</v>
          </cell>
          <cell r="C2181">
            <v>0</v>
          </cell>
        </row>
        <row r="2182">
          <cell r="A2182" t="str">
            <v>374-4929-10</v>
          </cell>
          <cell r="B2182" t="str">
            <v>4380 CDM-I Int Allocations-Metering &amp; Instrument'n</v>
          </cell>
          <cell r="C2182">
            <v>0</v>
          </cell>
        </row>
        <row r="2183">
          <cell r="A2183" t="str">
            <v>374-4930-10</v>
          </cell>
          <cell r="B2183" t="str">
            <v>4380 CDM-I 3rd Party Admin-Energy Manager</v>
          </cell>
          <cell r="C2183">
            <v>0</v>
          </cell>
        </row>
        <row r="2184">
          <cell r="A2184" t="str">
            <v>374-4931-10</v>
          </cell>
          <cell r="B2184" t="str">
            <v>4380 CDM-I Sponsorship-Energy Manager</v>
          </cell>
          <cell r="C2184">
            <v>0</v>
          </cell>
        </row>
        <row r="2185">
          <cell r="A2185" t="str">
            <v>374-4932-10</v>
          </cell>
          <cell r="B2185" t="str">
            <v>4375 CDM-I Variable Funding-Energy Manager</v>
          </cell>
          <cell r="C2185">
            <v>0</v>
          </cell>
        </row>
        <row r="2186">
          <cell r="A2186" t="str">
            <v>374-4933-10</v>
          </cell>
          <cell r="B2186" t="str">
            <v>4380 CDM-I Variable Costs-Energy Manager</v>
          </cell>
          <cell r="C2186">
            <v>0</v>
          </cell>
        </row>
        <row r="2187">
          <cell r="A2187" t="str">
            <v>374-4934-10</v>
          </cell>
          <cell r="B2187" t="str">
            <v>4380 CDM-I 3rd Party Markt-Energy Manager</v>
          </cell>
          <cell r="C2187">
            <v>0</v>
          </cell>
        </row>
        <row r="2188">
          <cell r="A2188" t="str">
            <v>374-4935-10</v>
          </cell>
          <cell r="B2188" t="str">
            <v>4380 CDM-I Internal Allocations-Energy Manager</v>
          </cell>
          <cell r="C2188">
            <v>0</v>
          </cell>
        </row>
        <row r="2189">
          <cell r="A2189" t="str">
            <v>374-4936-10</v>
          </cell>
          <cell r="B2189" t="str">
            <v>4380 CDM-I 3rd Party Admin-Key Account Manager</v>
          </cell>
          <cell r="C2189">
            <v>0</v>
          </cell>
        </row>
        <row r="2190">
          <cell r="A2190" t="str">
            <v>374-4937-10</v>
          </cell>
          <cell r="B2190" t="str">
            <v>4380 CDM-I Sponsorship-Key Account Manager</v>
          </cell>
          <cell r="C2190">
            <v>0</v>
          </cell>
        </row>
        <row r="2191">
          <cell r="A2191" t="str">
            <v>374-4938-10</v>
          </cell>
          <cell r="B2191" t="str">
            <v>4375 CDM-I Variable Funding-Key Account Manager</v>
          </cell>
          <cell r="C2191">
            <v>0</v>
          </cell>
        </row>
        <row r="2192">
          <cell r="A2192" t="str">
            <v>374-4939-10</v>
          </cell>
          <cell r="B2192" t="str">
            <v>4380 CDM-I Variable Costs-Key Account Manager</v>
          </cell>
          <cell r="C2192">
            <v>0</v>
          </cell>
        </row>
        <row r="2193">
          <cell r="A2193" t="str">
            <v>374-4940-10</v>
          </cell>
          <cell r="B2193" t="str">
            <v>4380 CDM-I 3rd Party Markt-Key Account Manager</v>
          </cell>
          <cell r="C2193">
            <v>0</v>
          </cell>
        </row>
        <row r="2194">
          <cell r="A2194" t="str">
            <v>374-4941-10</v>
          </cell>
          <cell r="B2194" t="str">
            <v>4380 CDM-I Internal Allocations-KeyAccountManager</v>
          </cell>
          <cell r="C2194">
            <v>0</v>
          </cell>
        </row>
        <row r="2195">
          <cell r="A2195" t="str">
            <v>374-4954-10</v>
          </cell>
          <cell r="B2195" t="str">
            <v>4375 CDM-I Fixed Funding General &amp; Other</v>
          </cell>
          <cell r="C2195">
            <v>-16391.98</v>
          </cell>
        </row>
        <row r="2196">
          <cell r="A2196" t="str">
            <v>374-4955-10</v>
          </cell>
          <cell r="B2196" t="str">
            <v>4380 CDM-I Overtime-Prelim Eng. Study</v>
          </cell>
          <cell r="C2196">
            <v>0</v>
          </cell>
        </row>
        <row r="2197">
          <cell r="A2197" t="str">
            <v>374-4956-10</v>
          </cell>
          <cell r="B2197" t="str">
            <v>4380 CDM-I Overtime-Detailed Eng. Study</v>
          </cell>
          <cell r="C2197">
            <v>0</v>
          </cell>
        </row>
        <row r="2198">
          <cell r="A2198" t="str">
            <v>374-4958-10</v>
          </cell>
          <cell r="B2198" t="str">
            <v>4380 CDM-I Variable Costs-Industrial General</v>
          </cell>
          <cell r="C2198">
            <v>0</v>
          </cell>
        </row>
        <row r="2199">
          <cell r="A2199" t="str">
            <v>374-4959-10</v>
          </cell>
          <cell r="B2199" t="str">
            <v>4380 CDM-I Overtime-Project Incentive</v>
          </cell>
          <cell r="C2199">
            <v>0</v>
          </cell>
        </row>
        <row r="2200">
          <cell r="A2200" t="str">
            <v>374-4960-10</v>
          </cell>
          <cell r="B2200" t="str">
            <v>4380 CDM-I Overtime-Monitoring &amp; Targeting</v>
          </cell>
          <cell r="C2200">
            <v>0</v>
          </cell>
        </row>
        <row r="2201">
          <cell r="A2201" t="str">
            <v>374-4961-10</v>
          </cell>
          <cell r="B2201" t="str">
            <v>4380 CDM-I Overtime-Metering &amp; Instrumentation</v>
          </cell>
          <cell r="C2201">
            <v>0</v>
          </cell>
        </row>
        <row r="2202">
          <cell r="A2202" t="str">
            <v>374-4962-10</v>
          </cell>
          <cell r="B2202" t="str">
            <v>4380 CDM-I Overtime-Energy Manager</v>
          </cell>
          <cell r="C2202">
            <v>0</v>
          </cell>
        </row>
        <row r="2203">
          <cell r="A2203" t="str">
            <v>374-4963-10</v>
          </cell>
          <cell r="B2203" t="str">
            <v>4380 CDM-I Overtime-Key Account Manager</v>
          </cell>
          <cell r="C2203">
            <v>0</v>
          </cell>
        </row>
        <row r="2204">
          <cell r="A2204" t="str">
            <v>374-4997-10</v>
          </cell>
          <cell r="B2204" t="str">
            <v>4380 CDM-I Fixed Costs/Revenue TrueUp</v>
          </cell>
          <cell r="C2204">
            <v>804268.33</v>
          </cell>
        </row>
        <row r="2205">
          <cell r="A2205" t="str">
            <v>374-4999-10</v>
          </cell>
          <cell r="B2205" t="str">
            <v>4380 CDM-l Industrial Prog Incentive Revenue</v>
          </cell>
          <cell r="C2205">
            <v>0</v>
          </cell>
        </row>
        <row r="2206">
          <cell r="A2206" t="str">
            <v>375-4900-10</v>
          </cell>
          <cell r="B2206" t="str">
            <v>4375 CDM-LI Fixed Funding</v>
          </cell>
          <cell r="C2206">
            <v>3052.84</v>
          </cell>
        </row>
        <row r="2207">
          <cell r="A2207" t="str">
            <v>375-4910-10</v>
          </cell>
          <cell r="B2207" t="str">
            <v>4375 CDM-LI Variable Funding</v>
          </cell>
          <cell r="C2207">
            <v>-16578.349999999999</v>
          </cell>
        </row>
        <row r="2208">
          <cell r="A2208" t="str">
            <v>375-4920-10</v>
          </cell>
          <cell r="B2208" t="str">
            <v>4380 CDM-LI 3rd Party Admin</v>
          </cell>
          <cell r="C2208">
            <v>0</v>
          </cell>
        </row>
        <row r="2209">
          <cell r="A2209" t="str">
            <v>375-4930-10</v>
          </cell>
          <cell r="B2209" t="str">
            <v>4380 CDM-LI 3rd Party Marketing</v>
          </cell>
          <cell r="C2209">
            <v>163.05000000000001</v>
          </cell>
        </row>
        <row r="2210">
          <cell r="A2210" t="str">
            <v>375-4940-10</v>
          </cell>
          <cell r="B2210" t="str">
            <v>4380 CDM-LI Sponsorship</v>
          </cell>
          <cell r="C2210">
            <v>0</v>
          </cell>
        </row>
        <row r="2211">
          <cell r="A2211" t="str">
            <v>375-4950-10</v>
          </cell>
          <cell r="B2211" t="str">
            <v>4380 CDM-LI Overtime</v>
          </cell>
          <cell r="C2211">
            <v>0</v>
          </cell>
        </row>
        <row r="2212">
          <cell r="A2212" t="str">
            <v>375-4960-10</v>
          </cell>
          <cell r="B2212" t="str">
            <v>4380 CDM-LI Internal Allocations</v>
          </cell>
          <cell r="C2212">
            <v>0</v>
          </cell>
        </row>
        <row r="2213">
          <cell r="A2213" t="str">
            <v>375-4970-10</v>
          </cell>
          <cell r="B2213" t="str">
            <v>4380 CDM-LI Variable Costs</v>
          </cell>
          <cell r="C2213">
            <v>16578.349999999999</v>
          </cell>
        </row>
        <row r="2214">
          <cell r="A2214" t="str">
            <v>375-4997-10</v>
          </cell>
          <cell r="B2214" t="str">
            <v>4380 CDM-LI Fixed Revenue/Cost TrueUP</v>
          </cell>
          <cell r="C2214">
            <v>-3215.89</v>
          </cell>
        </row>
        <row r="2215">
          <cell r="A2215" t="str">
            <v>375-4999-10</v>
          </cell>
          <cell r="B2215" t="str">
            <v>4380 CDM-LI Low Inc Prog Incentive Revenue</v>
          </cell>
          <cell r="C2215">
            <v>0</v>
          </cell>
        </row>
        <row r="2216">
          <cell r="A2216" t="str">
            <v>390-4803-10</v>
          </cell>
          <cell r="B2216" t="str">
            <v>4325 Revenues from CDM Activities</v>
          </cell>
          <cell r="C2216">
            <v>0</v>
          </cell>
        </row>
        <row r="2217">
          <cell r="A2217" t="str">
            <v>390-4813-10</v>
          </cell>
          <cell r="B2217" t="str">
            <v>4330 Expenses from CDM Activities</v>
          </cell>
          <cell r="C2217">
            <v>0</v>
          </cell>
        </row>
        <row r="2218">
          <cell r="A2218" t="str">
            <v>390-6010-10</v>
          </cell>
          <cell r="B2218" t="str">
            <v>5415 Labour - Salaries</v>
          </cell>
          <cell r="C2218">
            <v>60181.4</v>
          </cell>
        </row>
        <row r="2219">
          <cell r="A2219" t="str">
            <v>390-6020-10</v>
          </cell>
          <cell r="B2219" t="str">
            <v>5415 Labour - Hourly</v>
          </cell>
          <cell r="C2219">
            <v>0</v>
          </cell>
        </row>
        <row r="2220">
          <cell r="A2220" t="str">
            <v>390-6030-10</v>
          </cell>
          <cell r="B2220" t="str">
            <v>5415 Labour - Overtime</v>
          </cell>
          <cell r="C2220">
            <v>0</v>
          </cell>
        </row>
        <row r="2221">
          <cell r="A2221" t="str">
            <v>390-6040-10</v>
          </cell>
          <cell r="B2221" t="str">
            <v>5415 Labour - Student Labour</v>
          </cell>
          <cell r="C2221">
            <v>0</v>
          </cell>
        </row>
        <row r="2222">
          <cell r="A2222" t="str">
            <v>390-6050-10</v>
          </cell>
          <cell r="B2222" t="str">
            <v>5415 Labour - Subcontract</v>
          </cell>
          <cell r="C2222">
            <v>0</v>
          </cell>
        </row>
        <row r="2223">
          <cell r="A2223" t="str">
            <v>390-6060-10</v>
          </cell>
          <cell r="B2223" t="str">
            <v>5415 Labour - Temporary</v>
          </cell>
          <cell r="C2223">
            <v>0</v>
          </cell>
        </row>
        <row r="2224">
          <cell r="A2224" t="str">
            <v>390-6070-10</v>
          </cell>
          <cell r="B2224" t="str">
            <v>5415 Labour - Vacation</v>
          </cell>
          <cell r="C2224">
            <v>6146.84</v>
          </cell>
        </row>
        <row r="2225">
          <cell r="A2225" t="str">
            <v>390-6120-10</v>
          </cell>
          <cell r="B2225" t="str">
            <v>5415 Labour - Sick Leave</v>
          </cell>
          <cell r="C2225">
            <v>917.06</v>
          </cell>
        </row>
        <row r="2226">
          <cell r="A2226" t="str">
            <v>390-6122-10</v>
          </cell>
          <cell r="B2226" t="str">
            <v>5415 Labour - Family Leave</v>
          </cell>
          <cell r="C2226">
            <v>744.57</v>
          </cell>
        </row>
        <row r="2227">
          <cell r="A2227" t="str">
            <v>390-6145-10</v>
          </cell>
          <cell r="B2227" t="str">
            <v>5415 Labour - Bereavement</v>
          </cell>
          <cell r="C2227">
            <v>0</v>
          </cell>
        </row>
        <row r="2228">
          <cell r="A2228" t="str">
            <v>390-6160-10</v>
          </cell>
          <cell r="B2228" t="str">
            <v>5415 Labour-Other</v>
          </cell>
          <cell r="C2228">
            <v>0</v>
          </cell>
        </row>
        <row r="2229">
          <cell r="A2229" t="str">
            <v>390-6170-10</v>
          </cell>
          <cell r="B2229" t="str">
            <v>5415 Benefits - Pension</v>
          </cell>
          <cell r="C2229">
            <v>7590.94</v>
          </cell>
        </row>
        <row r="2230">
          <cell r="A2230" t="str">
            <v>390-6180-10</v>
          </cell>
          <cell r="B2230" t="str">
            <v>5415 Benefits - EHT</v>
          </cell>
          <cell r="C2230">
            <v>1390.05</v>
          </cell>
        </row>
        <row r="2231">
          <cell r="A2231" t="str">
            <v>390-6190-10</v>
          </cell>
          <cell r="B2231" t="str">
            <v>5415 Benefits - WSIB</v>
          </cell>
          <cell r="C2231">
            <v>773.88</v>
          </cell>
        </row>
        <row r="2232">
          <cell r="A2232" t="str">
            <v>390-6200-10</v>
          </cell>
          <cell r="B2232" t="str">
            <v>5415 Benefits - CPP</v>
          </cell>
          <cell r="C2232">
            <v>2069.3000000000002</v>
          </cell>
        </row>
        <row r="2233">
          <cell r="A2233" t="str">
            <v>390-6210-10</v>
          </cell>
          <cell r="B2233" t="str">
            <v>5415 Benefits - UIC</v>
          </cell>
          <cell r="C2233">
            <v>1002.36</v>
          </cell>
        </row>
        <row r="2234">
          <cell r="A2234" t="str">
            <v>390-6220-10</v>
          </cell>
          <cell r="B2234" t="str">
            <v>5415 Benefits - Medical</v>
          </cell>
          <cell r="C2234">
            <v>4082</v>
          </cell>
        </row>
        <row r="2235">
          <cell r="A2235" t="str">
            <v>390-6230-10</v>
          </cell>
          <cell r="B2235" t="str">
            <v>5415 Benefits - Other</v>
          </cell>
          <cell r="C2235">
            <v>0</v>
          </cell>
        </row>
        <row r="2236">
          <cell r="A2236" t="str">
            <v>390-6310-10</v>
          </cell>
          <cell r="B2236" t="str">
            <v>5415 Supplies - Office</v>
          </cell>
          <cell r="C2236">
            <v>0</v>
          </cell>
        </row>
        <row r="2237">
          <cell r="A2237" t="str">
            <v>390-6540-10</v>
          </cell>
          <cell r="B2237" t="str">
            <v>5415 Employee Training - Course Fees</v>
          </cell>
          <cell r="C2237">
            <v>0</v>
          </cell>
        </row>
        <row r="2238">
          <cell r="A2238" t="str">
            <v>390-6600-10</v>
          </cell>
          <cell r="B2238" t="str">
            <v>5415 Travel-Car Allowance and Mileage</v>
          </cell>
          <cell r="C2238">
            <v>0</v>
          </cell>
        </row>
        <row r="2239">
          <cell r="A2239" t="str">
            <v>390-6610-10</v>
          </cell>
          <cell r="B2239" t="str">
            <v>5415 Travel - Conference Fees</v>
          </cell>
          <cell r="C2239">
            <v>0</v>
          </cell>
        </row>
        <row r="2240">
          <cell r="A2240" t="str">
            <v>390-6620-10</v>
          </cell>
          <cell r="B2240" t="str">
            <v>5605 Travel - Meals (Subsistence)</v>
          </cell>
          <cell r="C2240">
            <v>0</v>
          </cell>
        </row>
        <row r="2241">
          <cell r="A2241" t="str">
            <v>390-6660-10</v>
          </cell>
          <cell r="B2241" t="str">
            <v>5415 Communications - Other</v>
          </cell>
          <cell r="C2241">
            <v>0</v>
          </cell>
        </row>
        <row r="2242">
          <cell r="A2242" t="str">
            <v>390-6690-10</v>
          </cell>
          <cell r="B2242" t="str">
            <v>5415 Communications - Printing &amp; Copying</v>
          </cell>
          <cell r="C2242">
            <v>0</v>
          </cell>
        </row>
        <row r="2243">
          <cell r="A2243" t="str">
            <v>390-6700-10</v>
          </cell>
          <cell r="B2243" t="str">
            <v>5415 Communications - Telephone, Fax &amp; Pagers</v>
          </cell>
          <cell r="C2243">
            <v>827.79</v>
          </cell>
        </row>
        <row r="2244">
          <cell r="A2244" t="str">
            <v>390-6710-10</v>
          </cell>
          <cell r="B2244" t="str">
            <v>5415 Advertising</v>
          </cell>
          <cell r="C2244">
            <v>198</v>
          </cell>
        </row>
        <row r="2245">
          <cell r="A2245" t="str">
            <v>390-6740-10</v>
          </cell>
          <cell r="B2245" t="str">
            <v>5415 Professional Fees - Consulting</v>
          </cell>
          <cell r="C2245">
            <v>0</v>
          </cell>
        </row>
        <row r="2246">
          <cell r="A2246" t="str">
            <v>390-6804-10</v>
          </cell>
          <cell r="B2246" t="str">
            <v>5415 C&amp;DM Exp-Operating</v>
          </cell>
          <cell r="C2246">
            <v>0</v>
          </cell>
        </row>
        <row r="2247">
          <cell r="A2247" t="str">
            <v>390-6900-10</v>
          </cell>
          <cell r="B2247" t="str">
            <v>5305 Allocated Maintenance job payroll/OH offset</v>
          </cell>
          <cell r="C2247">
            <v>0</v>
          </cell>
        </row>
        <row r="2248">
          <cell r="A2248" t="str">
            <v>390-6901-10</v>
          </cell>
          <cell r="B2248" t="str">
            <v>5415 Allocated Payroll Mtce Recovery</v>
          </cell>
          <cell r="C2248">
            <v>-272.8</v>
          </cell>
        </row>
        <row r="2249">
          <cell r="A2249" t="str">
            <v>390-6902-10</v>
          </cell>
          <cell r="B2249" t="str">
            <v>5615 Allocated Maintenance Job Overhead Recovery</v>
          </cell>
          <cell r="C2249">
            <v>-171.86</v>
          </cell>
        </row>
        <row r="2250">
          <cell r="A2250" t="str">
            <v>410-6010-10</v>
          </cell>
          <cell r="B2250" t="str">
            <v>5305 Labour - Salaries</v>
          </cell>
          <cell r="C2250">
            <v>80636.53</v>
          </cell>
        </row>
        <row r="2251">
          <cell r="A2251" t="str">
            <v>410-6020-10</v>
          </cell>
          <cell r="B2251" t="str">
            <v>5305 Labour - Hourly</v>
          </cell>
          <cell r="C2251">
            <v>0</v>
          </cell>
        </row>
        <row r="2252">
          <cell r="A2252" t="str">
            <v>410-6030-10</v>
          </cell>
          <cell r="B2252" t="str">
            <v>5305 Labour - Overtime</v>
          </cell>
          <cell r="C2252">
            <v>0</v>
          </cell>
        </row>
        <row r="2253">
          <cell r="A2253" t="str">
            <v>410-6040-10</v>
          </cell>
          <cell r="B2253" t="str">
            <v>5305 Labour - Student Labour</v>
          </cell>
          <cell r="C2253">
            <v>0</v>
          </cell>
        </row>
        <row r="2254">
          <cell r="A2254" t="str">
            <v>410-6050-10</v>
          </cell>
          <cell r="B2254" t="str">
            <v>5305 Customer Accounting - Subcontract</v>
          </cell>
          <cell r="C2254">
            <v>0</v>
          </cell>
        </row>
        <row r="2255">
          <cell r="A2255" t="str">
            <v>410-6060-10</v>
          </cell>
          <cell r="B2255" t="str">
            <v>5305 Labour - Temporary</v>
          </cell>
          <cell r="C2255">
            <v>0</v>
          </cell>
        </row>
        <row r="2256">
          <cell r="A2256" t="str">
            <v>410-6070-10</v>
          </cell>
          <cell r="B2256" t="str">
            <v>5305 Labour - Vacation</v>
          </cell>
          <cell r="C2256">
            <v>9659.49</v>
          </cell>
        </row>
        <row r="2257">
          <cell r="A2257" t="str">
            <v>410-6080-10</v>
          </cell>
          <cell r="B2257" t="str">
            <v>5305 Labour - Safety &amp; Training</v>
          </cell>
          <cell r="C2257">
            <v>0</v>
          </cell>
        </row>
        <row r="2258">
          <cell r="A2258" t="str">
            <v>410-6110-10</v>
          </cell>
          <cell r="B2258" t="str">
            <v>5305 Labour - Sundry Lost Time</v>
          </cell>
          <cell r="C2258">
            <v>0</v>
          </cell>
        </row>
        <row r="2259">
          <cell r="A2259" t="str">
            <v>410-6120-10</v>
          </cell>
          <cell r="B2259" t="str">
            <v>5305 Labour - Sick Leave</v>
          </cell>
          <cell r="C2259">
            <v>425.28</v>
          </cell>
        </row>
        <row r="2260">
          <cell r="A2260" t="str">
            <v>410-6122-10</v>
          </cell>
          <cell r="B2260" t="str">
            <v>5305 Labour-Family Leave</v>
          </cell>
          <cell r="C2260">
            <v>521.41999999999996</v>
          </cell>
        </row>
        <row r="2261">
          <cell r="A2261" t="str">
            <v>410-6130-10</v>
          </cell>
          <cell r="B2261" t="str">
            <v>5305 Labour - Stand-By</v>
          </cell>
          <cell r="C2261">
            <v>0</v>
          </cell>
        </row>
        <row r="2262">
          <cell r="A2262" t="str">
            <v>410-6140-10</v>
          </cell>
          <cell r="B2262" t="str">
            <v>5305 Labour - Union/Bereavement</v>
          </cell>
          <cell r="C2262">
            <v>0</v>
          </cell>
        </row>
        <row r="2263">
          <cell r="A2263" t="str">
            <v>410-6145-10</v>
          </cell>
          <cell r="B2263" t="str">
            <v>5305 Labour - Bereave</v>
          </cell>
          <cell r="C2263">
            <v>0</v>
          </cell>
        </row>
        <row r="2264">
          <cell r="A2264" t="str">
            <v>410-6150-10</v>
          </cell>
          <cell r="B2264" t="str">
            <v>5305 Labour - Retiring Allowance</v>
          </cell>
          <cell r="C2264">
            <v>0</v>
          </cell>
        </row>
        <row r="2265">
          <cell r="A2265" t="str">
            <v>410-6160-10</v>
          </cell>
          <cell r="B2265" t="str">
            <v>5305 Labour - Other</v>
          </cell>
          <cell r="C2265">
            <v>0</v>
          </cell>
        </row>
        <row r="2266">
          <cell r="A2266" t="str">
            <v>410-6170-10</v>
          </cell>
          <cell r="B2266" t="str">
            <v>5305 Benefits - Pension</v>
          </cell>
          <cell r="C2266">
            <v>10615.5</v>
          </cell>
        </row>
        <row r="2267">
          <cell r="A2267" t="str">
            <v>410-6180-10</v>
          </cell>
          <cell r="B2267" t="str">
            <v>5305 Benefits - EHT</v>
          </cell>
          <cell r="C2267">
            <v>1900.63</v>
          </cell>
        </row>
        <row r="2268">
          <cell r="A2268" t="str">
            <v>410-6190-10</v>
          </cell>
          <cell r="B2268" t="str">
            <v>5305 Benefits - WCB</v>
          </cell>
          <cell r="C2268">
            <v>941.62</v>
          </cell>
        </row>
        <row r="2269">
          <cell r="A2269" t="str">
            <v>410-6200-10</v>
          </cell>
          <cell r="B2269" t="str">
            <v>5305 Benefits - CPP</v>
          </cell>
          <cell r="C2269">
            <v>2544.3000000000002</v>
          </cell>
        </row>
        <row r="2270">
          <cell r="A2270" t="str">
            <v>410-6210-10</v>
          </cell>
          <cell r="B2270" t="str">
            <v>5305 Benefits - UIC</v>
          </cell>
          <cell r="C2270">
            <v>1237.75</v>
          </cell>
        </row>
        <row r="2271">
          <cell r="A2271" t="str">
            <v>410-6220-10</v>
          </cell>
          <cell r="B2271" t="str">
            <v>5305 Benefits - Medical</v>
          </cell>
          <cell r="C2271">
            <v>0</v>
          </cell>
        </row>
        <row r="2272">
          <cell r="A2272" t="str">
            <v>410-6225-10</v>
          </cell>
          <cell r="B2272" t="str">
            <v>5305 BENEFITS - MEAL ALLOWANCE</v>
          </cell>
          <cell r="C2272">
            <v>16.62</v>
          </cell>
        </row>
        <row r="2273">
          <cell r="A2273" t="str">
            <v>410-6230-10</v>
          </cell>
          <cell r="B2273" t="str">
            <v>5305 Benefits - Other</v>
          </cell>
          <cell r="C2273">
            <v>0</v>
          </cell>
        </row>
        <row r="2274">
          <cell r="A2274" t="str">
            <v>410-6240-10</v>
          </cell>
          <cell r="B2274" t="str">
            <v>5305 Materials - Inventoried</v>
          </cell>
          <cell r="C2274">
            <v>1337.7</v>
          </cell>
        </row>
        <row r="2275">
          <cell r="A2275" t="str">
            <v>410-6250-10</v>
          </cell>
          <cell r="B2275" t="str">
            <v>5305 Materials - Consumables</v>
          </cell>
          <cell r="C2275">
            <v>0</v>
          </cell>
        </row>
        <row r="2276">
          <cell r="A2276" t="str">
            <v>410-6260-10</v>
          </cell>
          <cell r="B2276" t="str">
            <v>5305 Materials - Tools Less Than $500</v>
          </cell>
          <cell r="C2276">
            <v>0</v>
          </cell>
        </row>
        <row r="2277">
          <cell r="A2277" t="str">
            <v>410-6310-10</v>
          </cell>
          <cell r="B2277" t="str">
            <v>5305 Supplies - Office</v>
          </cell>
          <cell r="C2277">
            <v>2642.32</v>
          </cell>
        </row>
        <row r="2278">
          <cell r="A2278" t="str">
            <v>410-6320-10</v>
          </cell>
          <cell r="B2278" t="str">
            <v>5305 Supplies - Computer</v>
          </cell>
          <cell r="C2278">
            <v>0</v>
          </cell>
        </row>
        <row r="2279">
          <cell r="A2279" t="str">
            <v>410-6330-10</v>
          </cell>
          <cell r="B2279" t="str">
            <v>5305 Supplies - Safety</v>
          </cell>
          <cell r="C2279">
            <v>0</v>
          </cell>
        </row>
        <row r="2280">
          <cell r="A2280" t="str">
            <v>410-6340-10</v>
          </cell>
          <cell r="B2280" t="str">
            <v>5305 Supplies - Stationary</v>
          </cell>
          <cell r="C2280">
            <v>1190</v>
          </cell>
        </row>
        <row r="2281">
          <cell r="A2281" t="str">
            <v>410-6460-10</v>
          </cell>
          <cell r="B2281" t="str">
            <v>5305 R &amp; M - OPUC Equipment/Facility</v>
          </cell>
          <cell r="C2281">
            <v>0</v>
          </cell>
        </row>
        <row r="2282">
          <cell r="A2282" t="str">
            <v>410-6500-10</v>
          </cell>
          <cell r="B2282" t="str">
            <v>5305 Employee - Memberships</v>
          </cell>
          <cell r="C2282">
            <v>0</v>
          </cell>
        </row>
        <row r="2283">
          <cell r="A2283" t="str">
            <v>410-6540-10</v>
          </cell>
          <cell r="B2283" t="str">
            <v>5305 Employee Training - Course Fees</v>
          </cell>
          <cell r="C2283">
            <v>0</v>
          </cell>
        </row>
        <row r="2284">
          <cell r="A2284" t="str">
            <v>410-6550-10</v>
          </cell>
          <cell r="B2284" t="str">
            <v>5305 Employee Training - Travel</v>
          </cell>
          <cell r="C2284">
            <v>0</v>
          </cell>
        </row>
        <row r="2285">
          <cell r="A2285" t="str">
            <v>410-6560-10</v>
          </cell>
          <cell r="B2285" t="str">
            <v>5305 Employee Training - Accommodation &amp; Meals</v>
          </cell>
          <cell r="C2285">
            <v>0</v>
          </cell>
        </row>
        <row r="2286">
          <cell r="A2286" t="str">
            <v>410-6570-10</v>
          </cell>
          <cell r="B2286" t="str">
            <v>5305 Employee Training - Materials</v>
          </cell>
          <cell r="C2286">
            <v>0</v>
          </cell>
        </row>
        <row r="2287">
          <cell r="A2287" t="str">
            <v>410-6580-10</v>
          </cell>
          <cell r="B2287" t="str">
            <v>5305 Employee Training - Instructors</v>
          </cell>
          <cell r="C2287">
            <v>0</v>
          </cell>
        </row>
        <row r="2288">
          <cell r="A2288" t="str">
            <v>410-6590-10</v>
          </cell>
          <cell r="B2288" t="str">
            <v>5305 Travel - Accommodation</v>
          </cell>
          <cell r="C2288">
            <v>2320.2600000000002</v>
          </cell>
        </row>
        <row r="2289">
          <cell r="A2289" t="str">
            <v>410-6600-10</v>
          </cell>
          <cell r="B2289" t="str">
            <v>5305 Travel - Car Allowance &amp; Mileage</v>
          </cell>
          <cell r="C2289">
            <v>684.93</v>
          </cell>
        </row>
        <row r="2290">
          <cell r="A2290" t="str">
            <v>410-6610-10</v>
          </cell>
          <cell r="B2290" t="str">
            <v>5305 Travel - Conference Fees</v>
          </cell>
          <cell r="C2290">
            <v>850</v>
          </cell>
        </row>
        <row r="2291">
          <cell r="A2291" t="str">
            <v>410-6620-10</v>
          </cell>
          <cell r="B2291" t="str">
            <v>5605 Travel - Meals (Subsistence)</v>
          </cell>
          <cell r="C2291">
            <v>285.61</v>
          </cell>
        </row>
        <row r="2292">
          <cell r="A2292" t="str">
            <v>410-6640-10</v>
          </cell>
          <cell r="B2292" t="str">
            <v>5620 Travel - Public Transit &amp; Taxi</v>
          </cell>
          <cell r="C2292">
            <v>0</v>
          </cell>
        </row>
        <row r="2293">
          <cell r="A2293" t="str">
            <v>410-6650-10</v>
          </cell>
          <cell r="B2293" t="str">
            <v>5315 Communications - Courier/Security PickUp</v>
          </cell>
          <cell r="C2293">
            <v>29.64</v>
          </cell>
        </row>
        <row r="2294">
          <cell r="A2294" t="str">
            <v>410-6660-10</v>
          </cell>
          <cell r="B2294" t="str">
            <v>5315 I Biller Support Costs</v>
          </cell>
          <cell r="C2294">
            <v>0</v>
          </cell>
        </row>
        <row r="2295">
          <cell r="A2295" t="str">
            <v>410-6670-10</v>
          </cell>
          <cell r="B2295" t="str">
            <v>5315 Communications - Customer Invoices</v>
          </cell>
          <cell r="C2295">
            <v>0</v>
          </cell>
        </row>
        <row r="2296">
          <cell r="A2296" t="str">
            <v>410-6680-10</v>
          </cell>
          <cell r="B2296" t="str">
            <v>5315 Communications - Postage Customers</v>
          </cell>
          <cell r="C2296">
            <v>8560</v>
          </cell>
        </row>
        <row r="2297">
          <cell r="A2297" t="str">
            <v>410-6690-10</v>
          </cell>
          <cell r="B2297" t="str">
            <v>5315 Communications - Printing &amp; Copying</v>
          </cell>
          <cell r="C2297">
            <v>0</v>
          </cell>
        </row>
        <row r="2298">
          <cell r="A2298" t="str">
            <v>410-6700-10</v>
          </cell>
          <cell r="B2298" t="str">
            <v>5315 Communications - Telephone, Fax &amp; Pagers</v>
          </cell>
          <cell r="C2298">
            <v>895.38</v>
          </cell>
        </row>
        <row r="2299">
          <cell r="A2299" t="str">
            <v>410-6710-10</v>
          </cell>
          <cell r="B2299" t="str">
            <v>5305 advertising</v>
          </cell>
          <cell r="C2299">
            <v>0</v>
          </cell>
        </row>
        <row r="2300">
          <cell r="A2300" t="str">
            <v>410-6720-10</v>
          </cell>
          <cell r="B2300" t="str">
            <v>5305 Community Relations</v>
          </cell>
          <cell r="C2300">
            <v>0</v>
          </cell>
        </row>
        <row r="2301">
          <cell r="A2301" t="str">
            <v>410-6730-10</v>
          </cell>
          <cell r="B2301" t="str">
            <v>5305 Corporate Memberships, Licenses</v>
          </cell>
          <cell r="C2301">
            <v>0</v>
          </cell>
        </row>
        <row r="2302">
          <cell r="A2302" t="str">
            <v>410-6740-10</v>
          </cell>
          <cell r="B2302" t="str">
            <v>5305 Consulting</v>
          </cell>
          <cell r="C2302">
            <v>4997.5</v>
          </cell>
        </row>
        <row r="2303">
          <cell r="A2303" t="str">
            <v>410-6760-10</v>
          </cell>
          <cell r="B2303" t="str">
            <v>5305 Professional-Legal</v>
          </cell>
          <cell r="C2303">
            <v>0</v>
          </cell>
        </row>
        <row r="2304">
          <cell r="A2304" t="str">
            <v>410-6770-10</v>
          </cell>
          <cell r="B2304" t="str">
            <v>5340 Finance Charges - Bank Charges</v>
          </cell>
          <cell r="C2304">
            <v>0</v>
          </cell>
        </row>
        <row r="2305">
          <cell r="A2305" t="str">
            <v>410-6780-10</v>
          </cell>
          <cell r="B2305" t="str">
            <v>5340 Finance Charges - Cheques Certification</v>
          </cell>
          <cell r="C2305">
            <v>0</v>
          </cell>
        </row>
        <row r="2306">
          <cell r="A2306" t="str">
            <v>410-6790-10</v>
          </cell>
          <cell r="B2306" t="str">
            <v>5340 Finance Charges - Collection</v>
          </cell>
          <cell r="C2306">
            <v>0</v>
          </cell>
        </row>
        <row r="2307">
          <cell r="A2307" t="str">
            <v>410-6800-10</v>
          </cell>
          <cell r="B2307" t="str">
            <v>5340 Finance Charges - Interest</v>
          </cell>
          <cell r="C2307">
            <v>0</v>
          </cell>
        </row>
        <row r="2308">
          <cell r="A2308" t="str">
            <v>410-6810-10</v>
          </cell>
          <cell r="B2308" t="str">
            <v>5335 Write offs - Bad Debt</v>
          </cell>
          <cell r="C2308">
            <v>0</v>
          </cell>
        </row>
        <row r="2309">
          <cell r="A2309" t="str">
            <v>410-6900-10</v>
          </cell>
          <cell r="B2309" t="str">
            <v>5305 Allocated Mtnc Job Payroll/Overhead Offset</v>
          </cell>
          <cell r="C2309">
            <v>14980.53</v>
          </cell>
        </row>
        <row r="2310">
          <cell r="A2310" t="str">
            <v>410-6901-10</v>
          </cell>
          <cell r="B2310" t="str">
            <v>5305 Allocated Payroll Maintenance Recovery</v>
          </cell>
          <cell r="C2310">
            <v>-474.63</v>
          </cell>
        </row>
        <row r="2311">
          <cell r="A2311" t="str">
            <v>420-6010-10</v>
          </cell>
          <cell r="B2311" t="str">
            <v>5425 Labour - Salaries</v>
          </cell>
          <cell r="C2311">
            <v>0</v>
          </cell>
        </row>
        <row r="2312">
          <cell r="A2312" t="str">
            <v>420-6020-10</v>
          </cell>
          <cell r="B2312" t="str">
            <v>5425 Labour - Hourly</v>
          </cell>
          <cell r="C2312">
            <v>467084.63</v>
          </cell>
        </row>
        <row r="2313">
          <cell r="A2313" t="str">
            <v>420-6030-10</v>
          </cell>
          <cell r="B2313" t="str">
            <v>5425 Labour - Overtime</v>
          </cell>
          <cell r="C2313">
            <v>1333.74</v>
          </cell>
        </row>
        <row r="2314">
          <cell r="A2314" t="str">
            <v>420-6040-10</v>
          </cell>
          <cell r="B2314" t="str">
            <v>5425 Labour - Student Labour</v>
          </cell>
          <cell r="C2314">
            <v>34022.300000000003</v>
          </cell>
        </row>
        <row r="2315">
          <cell r="A2315" t="str">
            <v>420-6050-10</v>
          </cell>
          <cell r="B2315" t="str">
            <v>5425 Customer Service - Subcontract</v>
          </cell>
          <cell r="C2315">
            <v>36030.36</v>
          </cell>
        </row>
        <row r="2316">
          <cell r="A2316" t="str">
            <v>420-6060-10</v>
          </cell>
          <cell r="B2316" t="str">
            <v>5425 Labour - Temporary</v>
          </cell>
          <cell r="C2316">
            <v>0</v>
          </cell>
        </row>
        <row r="2317">
          <cell r="A2317" t="str">
            <v>420-6070-10</v>
          </cell>
          <cell r="B2317" t="str">
            <v>5425 Labour - Vacation</v>
          </cell>
          <cell r="C2317">
            <v>38396.019999999997</v>
          </cell>
        </row>
        <row r="2318">
          <cell r="A2318" t="str">
            <v>420-6080-10</v>
          </cell>
          <cell r="B2318" t="str">
            <v>5425 Labour - Safety &amp; Training</v>
          </cell>
          <cell r="C2318">
            <v>0</v>
          </cell>
        </row>
        <row r="2319">
          <cell r="A2319" t="str">
            <v>420-6110-10</v>
          </cell>
          <cell r="B2319" t="str">
            <v>5425 Labour -Sundry Lost Time</v>
          </cell>
          <cell r="C2319">
            <v>0</v>
          </cell>
        </row>
        <row r="2320">
          <cell r="A2320" t="str">
            <v>420-6120-10</v>
          </cell>
          <cell r="B2320" t="str">
            <v>5425 Labour - Sick Leave</v>
          </cell>
          <cell r="C2320">
            <v>20260.12</v>
          </cell>
        </row>
        <row r="2321">
          <cell r="A2321" t="str">
            <v>420-6122-10</v>
          </cell>
          <cell r="B2321" t="str">
            <v>5425 Labour - Family Leave</v>
          </cell>
          <cell r="C2321">
            <v>4675.1499999999996</v>
          </cell>
        </row>
        <row r="2322">
          <cell r="A2322" t="str">
            <v>420-6140-10</v>
          </cell>
          <cell r="B2322" t="str">
            <v>5425 Labour - Union Business</v>
          </cell>
          <cell r="C2322">
            <v>228.54</v>
          </cell>
        </row>
        <row r="2323">
          <cell r="A2323" t="str">
            <v>420-6145-10</v>
          </cell>
          <cell r="B2323" t="str">
            <v>5425 Labour - Bereavement</v>
          </cell>
          <cell r="C2323">
            <v>2016.67</v>
          </cell>
        </row>
        <row r="2324">
          <cell r="A2324" t="str">
            <v>420-6150-10</v>
          </cell>
          <cell r="B2324" t="str">
            <v>5425 Labour - Retiring Allowance</v>
          </cell>
          <cell r="C2324">
            <v>0</v>
          </cell>
        </row>
        <row r="2325">
          <cell r="A2325" t="str">
            <v>420-6160-10</v>
          </cell>
          <cell r="B2325" t="str">
            <v>5425 Labour - Other</v>
          </cell>
          <cell r="C2325">
            <v>0</v>
          </cell>
        </row>
        <row r="2326">
          <cell r="A2326" t="str">
            <v>420-6170-10</v>
          </cell>
          <cell r="B2326" t="str">
            <v>5425 Benefits - Pension</v>
          </cell>
          <cell r="C2326">
            <v>52984.42</v>
          </cell>
        </row>
        <row r="2327">
          <cell r="A2327" t="str">
            <v>420-6180-10</v>
          </cell>
          <cell r="B2327" t="str">
            <v>5425 Benefits -EHT</v>
          </cell>
          <cell r="C2327">
            <v>11108.01</v>
          </cell>
        </row>
        <row r="2328">
          <cell r="A2328" t="str">
            <v>420-6190-10</v>
          </cell>
          <cell r="B2328" t="str">
            <v>5425 Benefits - WCB</v>
          </cell>
          <cell r="C2328">
            <v>6095.33</v>
          </cell>
        </row>
        <row r="2329">
          <cell r="A2329" t="str">
            <v>420-6200-10</v>
          </cell>
          <cell r="B2329" t="str">
            <v>5425 Benefits - CPP</v>
          </cell>
          <cell r="C2329">
            <v>21866.880000000001</v>
          </cell>
        </row>
        <row r="2330">
          <cell r="A2330" t="str">
            <v>420-6210-10</v>
          </cell>
          <cell r="B2330" t="str">
            <v>5425 Benefits - UIC</v>
          </cell>
          <cell r="C2330">
            <v>10830.33</v>
          </cell>
        </row>
        <row r="2331">
          <cell r="A2331" t="str">
            <v>420-6220-10</v>
          </cell>
          <cell r="B2331" t="str">
            <v>5425 Benefits - Medical</v>
          </cell>
          <cell r="C2331">
            <v>30613</v>
          </cell>
        </row>
        <row r="2332">
          <cell r="A2332" t="str">
            <v>420-6225-10</v>
          </cell>
          <cell r="B2332" t="str">
            <v>5425 BENEFITS - MEAL ALLOWANCE</v>
          </cell>
          <cell r="C2332">
            <v>0</v>
          </cell>
        </row>
        <row r="2333">
          <cell r="A2333" t="str">
            <v>420-6230-10</v>
          </cell>
          <cell r="B2333" t="str">
            <v>5425 Benefits - Other</v>
          </cell>
          <cell r="C2333">
            <v>554.86</v>
          </cell>
        </row>
        <row r="2334">
          <cell r="A2334" t="str">
            <v>420-6240-10</v>
          </cell>
          <cell r="B2334" t="str">
            <v>5425 Materials - Inventoried</v>
          </cell>
          <cell r="C2334">
            <v>0</v>
          </cell>
        </row>
        <row r="2335">
          <cell r="A2335" t="str">
            <v>420-6250-10</v>
          </cell>
          <cell r="B2335" t="str">
            <v>5425 Materials - Consumables</v>
          </cell>
          <cell r="C2335">
            <v>0</v>
          </cell>
        </row>
        <row r="2336">
          <cell r="A2336" t="str">
            <v>420-6260-10</v>
          </cell>
          <cell r="B2336" t="str">
            <v>5425 Materials - Tools Less Than $500</v>
          </cell>
          <cell r="C2336">
            <v>0</v>
          </cell>
        </row>
        <row r="2337">
          <cell r="A2337" t="str">
            <v>420-6310-10</v>
          </cell>
          <cell r="B2337" t="str">
            <v>5425 Supplies - Office</v>
          </cell>
          <cell r="C2337">
            <v>1268.8900000000001</v>
          </cell>
        </row>
        <row r="2338">
          <cell r="A2338" t="str">
            <v>420-6320-10</v>
          </cell>
          <cell r="B2338" t="str">
            <v>5425 Supplies - Computer</v>
          </cell>
          <cell r="C2338">
            <v>0</v>
          </cell>
        </row>
        <row r="2339">
          <cell r="A2339" t="str">
            <v>420-6330-10</v>
          </cell>
          <cell r="B2339" t="str">
            <v>5425 Supplies - Safety</v>
          </cell>
          <cell r="C2339">
            <v>0</v>
          </cell>
        </row>
        <row r="2340">
          <cell r="A2340" t="str">
            <v>420-6340-10</v>
          </cell>
          <cell r="B2340" t="str">
            <v>5425 Supplies - Stationary</v>
          </cell>
          <cell r="C2340">
            <v>0</v>
          </cell>
        </row>
        <row r="2341">
          <cell r="A2341" t="str">
            <v>420-6342-10</v>
          </cell>
          <cell r="B2341" t="str">
            <v>5425 Licences/Permits</v>
          </cell>
          <cell r="C2341">
            <v>0</v>
          </cell>
        </row>
        <row r="2342">
          <cell r="A2342" t="str">
            <v>420-6460-10</v>
          </cell>
          <cell r="B2342" t="str">
            <v>5425 R &amp; M - OPUC Equipment / Facility</v>
          </cell>
          <cell r="C2342">
            <v>0</v>
          </cell>
        </row>
        <row r="2343">
          <cell r="A2343" t="str">
            <v>420-6470-10</v>
          </cell>
          <cell r="B2343" t="str">
            <v>5425 R &amp; M - Cleaning &amp; Janitorial</v>
          </cell>
          <cell r="C2343">
            <v>0</v>
          </cell>
        </row>
        <row r="2344">
          <cell r="A2344" t="str">
            <v>420-6500-10</v>
          </cell>
          <cell r="B2344" t="str">
            <v>5425 Employee - Memberships</v>
          </cell>
          <cell r="C2344">
            <v>0</v>
          </cell>
        </row>
        <row r="2345">
          <cell r="A2345" t="str">
            <v>420-6530-10</v>
          </cell>
          <cell r="B2345" t="str">
            <v>5425 Employee - Relocation Fees</v>
          </cell>
          <cell r="C2345">
            <v>0</v>
          </cell>
        </row>
        <row r="2346">
          <cell r="A2346" t="str">
            <v>420-6540-10</v>
          </cell>
          <cell r="B2346" t="str">
            <v>5425 Employee Training - Course Fees</v>
          </cell>
          <cell r="C2346">
            <v>0</v>
          </cell>
        </row>
        <row r="2347">
          <cell r="A2347" t="str">
            <v>420-6550-10</v>
          </cell>
          <cell r="B2347" t="str">
            <v>5425 Employee Training - Travel</v>
          </cell>
          <cell r="C2347">
            <v>629.13</v>
          </cell>
        </row>
        <row r="2348">
          <cell r="A2348" t="str">
            <v>420-6560-10</v>
          </cell>
          <cell r="B2348" t="str">
            <v>5425 Employee Training - Accommodation &amp; Meals</v>
          </cell>
          <cell r="C2348">
            <v>0</v>
          </cell>
        </row>
        <row r="2349">
          <cell r="A2349" t="str">
            <v>420-6570-10</v>
          </cell>
          <cell r="B2349" t="str">
            <v>5425 Employee Training - Materials</v>
          </cell>
          <cell r="C2349">
            <v>0</v>
          </cell>
        </row>
        <row r="2350">
          <cell r="A2350" t="str">
            <v>420-6580-10</v>
          </cell>
          <cell r="B2350" t="str">
            <v>5425 Employee Training - Instructors</v>
          </cell>
          <cell r="C2350">
            <v>0</v>
          </cell>
        </row>
        <row r="2351">
          <cell r="A2351" t="str">
            <v>420-6590-10</v>
          </cell>
          <cell r="B2351" t="str">
            <v>5425 Travel - Accomodation</v>
          </cell>
          <cell r="C2351">
            <v>452</v>
          </cell>
        </row>
        <row r="2352">
          <cell r="A2352" t="str">
            <v>420-6600-10</v>
          </cell>
          <cell r="B2352" t="str">
            <v>5425 TRAVEL - CAR ALLOWANCE &amp; MILEAGE</v>
          </cell>
          <cell r="C2352">
            <v>569.66999999999996</v>
          </cell>
        </row>
        <row r="2353">
          <cell r="A2353" t="str">
            <v>420-6620-10</v>
          </cell>
          <cell r="B2353" t="str">
            <v>5605 Travel - Meals (Subsistence)</v>
          </cell>
          <cell r="C2353">
            <v>1134.73</v>
          </cell>
        </row>
        <row r="2354">
          <cell r="A2354" t="str">
            <v>420-6650-10</v>
          </cell>
          <cell r="B2354" t="str">
            <v>5425 Communications - Courier\Security Pickup</v>
          </cell>
          <cell r="C2354">
            <v>0</v>
          </cell>
        </row>
        <row r="2355">
          <cell r="A2355" t="str">
            <v>420-6660-10</v>
          </cell>
          <cell r="B2355" t="str">
            <v>5425 Communications - Other</v>
          </cell>
          <cell r="C2355">
            <v>3236.42</v>
          </cell>
        </row>
        <row r="2356">
          <cell r="A2356" t="str">
            <v>420-6670-10</v>
          </cell>
          <cell r="B2356" t="str">
            <v>5425 Communications - Postage</v>
          </cell>
          <cell r="C2356">
            <v>19181.95</v>
          </cell>
        </row>
        <row r="2357">
          <cell r="A2357" t="str">
            <v>420-6680-10</v>
          </cell>
          <cell r="B2357" t="str">
            <v>5425 Communications - Postage Customers</v>
          </cell>
          <cell r="C2357">
            <v>0</v>
          </cell>
        </row>
        <row r="2358">
          <cell r="A2358" t="str">
            <v>420-6690-10</v>
          </cell>
          <cell r="B2358" t="str">
            <v>5425 Communications - Printing &amp; Copying</v>
          </cell>
          <cell r="C2358">
            <v>0</v>
          </cell>
        </row>
        <row r="2359">
          <cell r="A2359" t="str">
            <v>420-6700-10</v>
          </cell>
          <cell r="B2359" t="str">
            <v>5425 Communications - Telephone, Fax &amp; Pagers</v>
          </cell>
          <cell r="C2359">
            <v>8870.86</v>
          </cell>
        </row>
        <row r="2360">
          <cell r="A2360" t="str">
            <v>420-6730-10</v>
          </cell>
          <cell r="B2360" t="str">
            <v>5425 Corporate Memberships, Licenses</v>
          </cell>
          <cell r="C2360">
            <v>0</v>
          </cell>
        </row>
        <row r="2361">
          <cell r="A2361" t="str">
            <v>420-6770-10</v>
          </cell>
          <cell r="B2361" t="str">
            <v>5425 Finance Charges - Bank Charges</v>
          </cell>
          <cell r="C2361">
            <v>0</v>
          </cell>
        </row>
        <row r="2362">
          <cell r="A2362" t="str">
            <v>420-6780-10</v>
          </cell>
          <cell r="B2362" t="str">
            <v>5425 Finance Charges - Cheques Certification</v>
          </cell>
          <cell r="C2362">
            <v>0</v>
          </cell>
        </row>
        <row r="2363">
          <cell r="A2363" t="str">
            <v>420-6790-10</v>
          </cell>
          <cell r="B2363" t="str">
            <v>5425 Finance Charges - Collection</v>
          </cell>
          <cell r="C2363">
            <v>0</v>
          </cell>
        </row>
        <row r="2364">
          <cell r="A2364" t="str">
            <v>420-6800-10</v>
          </cell>
          <cell r="B2364" t="str">
            <v>5425 Finance Charges - Interest</v>
          </cell>
          <cell r="C2364">
            <v>0</v>
          </cell>
        </row>
        <row r="2365">
          <cell r="A2365" t="str">
            <v>420-6903-10</v>
          </cell>
          <cell r="B2365" t="str">
            <v>5425 Allocated WIP Job Payroll Recovery</v>
          </cell>
          <cell r="C2365">
            <v>0</v>
          </cell>
        </row>
        <row r="2366">
          <cell r="A2366" t="str">
            <v>430-6010-10</v>
          </cell>
          <cell r="B2366" t="str">
            <v>5425 Labour - Salaries</v>
          </cell>
          <cell r="C2366">
            <v>0</v>
          </cell>
        </row>
        <row r="2367">
          <cell r="A2367" t="str">
            <v>430-6020-10</v>
          </cell>
          <cell r="B2367" t="str">
            <v>5425 Labour - Hourly</v>
          </cell>
          <cell r="C2367">
            <v>0</v>
          </cell>
        </row>
        <row r="2368">
          <cell r="A2368" t="str">
            <v>430-6030-10</v>
          </cell>
          <cell r="B2368" t="str">
            <v>5425 LABOUR - OVERTIME</v>
          </cell>
          <cell r="C2368">
            <v>0</v>
          </cell>
        </row>
        <row r="2369">
          <cell r="A2369" t="str">
            <v>430-6040-10</v>
          </cell>
          <cell r="B2369" t="str">
            <v>5425 Labour - Student Labour</v>
          </cell>
          <cell r="C2369">
            <v>0</v>
          </cell>
        </row>
        <row r="2370">
          <cell r="A2370" t="str">
            <v>430-6050-10</v>
          </cell>
          <cell r="B2370" t="str">
            <v>5425 Labour - Subcontract</v>
          </cell>
          <cell r="C2370">
            <v>0</v>
          </cell>
        </row>
        <row r="2371">
          <cell r="A2371" t="str">
            <v>430-6060-10</v>
          </cell>
          <cell r="B2371" t="str">
            <v>5425 Labour- Temporary</v>
          </cell>
          <cell r="C2371">
            <v>0</v>
          </cell>
        </row>
        <row r="2372">
          <cell r="A2372" t="str">
            <v>430-6070-10</v>
          </cell>
          <cell r="B2372" t="str">
            <v>5425 Labour - Vacation</v>
          </cell>
          <cell r="C2372">
            <v>0</v>
          </cell>
        </row>
        <row r="2373">
          <cell r="A2373" t="str">
            <v>430-6080-10</v>
          </cell>
          <cell r="B2373" t="str">
            <v>5425 Labour - Safety &amp; Training</v>
          </cell>
          <cell r="C2373">
            <v>0</v>
          </cell>
        </row>
        <row r="2374">
          <cell r="A2374" t="str">
            <v>430-6090-10</v>
          </cell>
          <cell r="B2374" t="str">
            <v>5425 Labour - Inclement Weather</v>
          </cell>
          <cell r="C2374">
            <v>0</v>
          </cell>
        </row>
        <row r="2375">
          <cell r="A2375" t="str">
            <v>430-6110-10</v>
          </cell>
          <cell r="B2375" t="str">
            <v>5425 Labour -Sundry Lost Time</v>
          </cell>
          <cell r="C2375">
            <v>0</v>
          </cell>
        </row>
        <row r="2376">
          <cell r="A2376" t="str">
            <v>430-6120-10</v>
          </cell>
          <cell r="B2376" t="str">
            <v>5425 Labour - Sick Leave</v>
          </cell>
          <cell r="C2376">
            <v>0</v>
          </cell>
        </row>
        <row r="2377">
          <cell r="A2377" t="str">
            <v>430-6140-10</v>
          </cell>
          <cell r="B2377" t="str">
            <v>5425 Labour - Union / Bereavement</v>
          </cell>
          <cell r="C2377">
            <v>0</v>
          </cell>
        </row>
        <row r="2378">
          <cell r="A2378" t="str">
            <v>430-6150-10</v>
          </cell>
          <cell r="B2378" t="str">
            <v>5425 Labour - Retiring Allowance</v>
          </cell>
          <cell r="C2378">
            <v>0</v>
          </cell>
        </row>
        <row r="2379">
          <cell r="A2379" t="str">
            <v>430-6160-10</v>
          </cell>
          <cell r="B2379" t="str">
            <v>5425 Labour - Other</v>
          </cell>
          <cell r="C2379">
            <v>0</v>
          </cell>
        </row>
        <row r="2380">
          <cell r="A2380" t="str">
            <v>430-6170-10</v>
          </cell>
          <cell r="B2380" t="str">
            <v>5425 Benefits</v>
          </cell>
          <cell r="C2380">
            <v>0</v>
          </cell>
        </row>
        <row r="2381">
          <cell r="A2381" t="str">
            <v>430-6180-10</v>
          </cell>
          <cell r="B2381" t="str">
            <v>5425 Benefits</v>
          </cell>
          <cell r="C2381">
            <v>0</v>
          </cell>
        </row>
        <row r="2382">
          <cell r="A2382" t="str">
            <v>430-6190-10</v>
          </cell>
          <cell r="B2382" t="str">
            <v>5425 benefits</v>
          </cell>
          <cell r="C2382">
            <v>0</v>
          </cell>
        </row>
        <row r="2383">
          <cell r="A2383" t="str">
            <v>430-6200-10</v>
          </cell>
          <cell r="B2383" t="str">
            <v>5425 benefits</v>
          </cell>
          <cell r="C2383">
            <v>0</v>
          </cell>
        </row>
        <row r="2384">
          <cell r="A2384" t="str">
            <v>430-6210-10</v>
          </cell>
          <cell r="B2384" t="str">
            <v>5425 benefits</v>
          </cell>
          <cell r="C2384">
            <v>0</v>
          </cell>
        </row>
        <row r="2385">
          <cell r="A2385" t="str">
            <v>430-6220-10</v>
          </cell>
          <cell r="B2385" t="str">
            <v>5425 benefits</v>
          </cell>
          <cell r="C2385">
            <v>0</v>
          </cell>
        </row>
        <row r="2386">
          <cell r="A2386" t="str">
            <v>430-6225-10</v>
          </cell>
          <cell r="B2386" t="str">
            <v>5425 BENEFITS - MEAL ALLOWANCE</v>
          </cell>
          <cell r="C2386">
            <v>0</v>
          </cell>
        </row>
        <row r="2387">
          <cell r="A2387" t="str">
            <v>430-6230-10</v>
          </cell>
          <cell r="B2387" t="str">
            <v>5425 Benefits - Other</v>
          </cell>
          <cell r="C2387">
            <v>0</v>
          </cell>
        </row>
        <row r="2388">
          <cell r="A2388" t="str">
            <v>430-6240-10</v>
          </cell>
          <cell r="B2388" t="str">
            <v>5425 Materials - Inventoried</v>
          </cell>
          <cell r="C2388">
            <v>0</v>
          </cell>
        </row>
        <row r="2389">
          <cell r="A2389" t="str">
            <v>430-6250-10</v>
          </cell>
          <cell r="B2389" t="str">
            <v>5425 Materials - Consumables</v>
          </cell>
          <cell r="C2389">
            <v>0</v>
          </cell>
        </row>
        <row r="2390">
          <cell r="A2390" t="str">
            <v>430-6260-10</v>
          </cell>
          <cell r="B2390" t="str">
            <v>5425 Materials - Tools Less Than $500</v>
          </cell>
          <cell r="C2390">
            <v>0</v>
          </cell>
        </row>
        <row r="2391">
          <cell r="A2391" t="str">
            <v>430-6310-10</v>
          </cell>
          <cell r="B2391" t="str">
            <v>5425 Supplies - Office</v>
          </cell>
          <cell r="C2391">
            <v>0</v>
          </cell>
        </row>
        <row r="2392">
          <cell r="A2392" t="str">
            <v>430-6320-10</v>
          </cell>
          <cell r="B2392" t="str">
            <v>5425 Supplies - Computer</v>
          </cell>
          <cell r="C2392">
            <v>0</v>
          </cell>
        </row>
        <row r="2393">
          <cell r="A2393" t="str">
            <v>430-6330-10</v>
          </cell>
          <cell r="B2393" t="str">
            <v>5425 Supplies - Safety</v>
          </cell>
          <cell r="C2393">
            <v>0</v>
          </cell>
        </row>
        <row r="2394">
          <cell r="A2394" t="str">
            <v>430-6340-10</v>
          </cell>
          <cell r="B2394" t="str">
            <v>5425 Supplies - Stationary</v>
          </cell>
          <cell r="C2394">
            <v>0</v>
          </cell>
        </row>
        <row r="2395">
          <cell r="A2395" t="str">
            <v>430-6420-10</v>
          </cell>
          <cell r="B2395" t="str">
            <v>5425 Rent - Tools</v>
          </cell>
          <cell r="C2395">
            <v>0</v>
          </cell>
        </row>
        <row r="2396">
          <cell r="A2396" t="str">
            <v>430-6430-10</v>
          </cell>
          <cell r="B2396" t="str">
            <v>5425 Rent - Property</v>
          </cell>
          <cell r="C2396">
            <v>0</v>
          </cell>
        </row>
        <row r="2397">
          <cell r="A2397" t="str">
            <v>430-6450-10</v>
          </cell>
          <cell r="B2397" t="str">
            <v>5425 R &amp; M - Non - OPUC Equipment/Property</v>
          </cell>
          <cell r="C2397">
            <v>0</v>
          </cell>
        </row>
        <row r="2398">
          <cell r="A2398" t="str">
            <v>430-6460-10</v>
          </cell>
          <cell r="B2398" t="str">
            <v>5425 R &amp; M - OPUC Equipment/Facility</v>
          </cell>
          <cell r="C2398">
            <v>0</v>
          </cell>
        </row>
        <row r="2399">
          <cell r="A2399" t="str">
            <v>430-6500-10</v>
          </cell>
          <cell r="B2399" t="str">
            <v>5425 Employee - Memberships</v>
          </cell>
          <cell r="C2399">
            <v>0</v>
          </cell>
        </row>
        <row r="2400">
          <cell r="A2400" t="str">
            <v>430-6540-10</v>
          </cell>
          <cell r="B2400" t="str">
            <v>5425 Employee Training - Course Fees</v>
          </cell>
          <cell r="C2400">
            <v>0</v>
          </cell>
        </row>
        <row r="2401">
          <cell r="A2401" t="str">
            <v>430-6550-10</v>
          </cell>
          <cell r="B2401" t="str">
            <v>5425 Employee Training - Travel</v>
          </cell>
          <cell r="C2401">
            <v>0</v>
          </cell>
        </row>
        <row r="2402">
          <cell r="A2402" t="str">
            <v>430-6560-10</v>
          </cell>
          <cell r="B2402" t="str">
            <v>5425 Employee Training - Accommodation &amp; Meals</v>
          </cell>
          <cell r="C2402">
            <v>0</v>
          </cell>
        </row>
        <row r="2403">
          <cell r="A2403" t="str">
            <v>430-6570-10</v>
          </cell>
          <cell r="B2403" t="str">
            <v>5425 Employee Training - Materials</v>
          </cell>
          <cell r="C2403">
            <v>0</v>
          </cell>
        </row>
        <row r="2404">
          <cell r="A2404" t="str">
            <v>430-6580-10</v>
          </cell>
          <cell r="B2404" t="str">
            <v>5425 Employee Training - Instructors</v>
          </cell>
          <cell r="C2404">
            <v>0</v>
          </cell>
        </row>
        <row r="2405">
          <cell r="A2405" t="str">
            <v>430-6600-10</v>
          </cell>
          <cell r="B2405" t="str">
            <v>5425 Travel - Car Allowance &amp; Mileage</v>
          </cell>
          <cell r="C2405">
            <v>0</v>
          </cell>
        </row>
        <row r="2406">
          <cell r="A2406" t="str">
            <v>430-6650-10</v>
          </cell>
          <cell r="B2406" t="str">
            <v>5425 Communications - Courier\Security Pickup</v>
          </cell>
          <cell r="C2406">
            <v>0</v>
          </cell>
        </row>
        <row r="2407">
          <cell r="A2407" t="str">
            <v>430-6660-10</v>
          </cell>
          <cell r="B2407" t="str">
            <v>5425 Communications - Other</v>
          </cell>
          <cell r="C2407">
            <v>0</v>
          </cell>
        </row>
        <row r="2408">
          <cell r="A2408" t="str">
            <v>430-6670-10</v>
          </cell>
          <cell r="B2408" t="str">
            <v>5425 Communications - Postage</v>
          </cell>
          <cell r="C2408">
            <v>0</v>
          </cell>
        </row>
        <row r="2409">
          <cell r="A2409" t="str">
            <v>430-6680-10</v>
          </cell>
          <cell r="B2409" t="str">
            <v>5425 Communications - Postage Customers</v>
          </cell>
          <cell r="C2409">
            <v>0</v>
          </cell>
        </row>
        <row r="2410">
          <cell r="A2410" t="str">
            <v>430-6690-10</v>
          </cell>
          <cell r="B2410" t="str">
            <v>5425 Communications - Printing &amp; Copying</v>
          </cell>
          <cell r="C2410">
            <v>0</v>
          </cell>
        </row>
        <row r="2411">
          <cell r="A2411" t="str">
            <v>430-6700-10</v>
          </cell>
          <cell r="B2411" t="str">
            <v>5425 Communications - Telephone, Fax &amp; Pagers</v>
          </cell>
          <cell r="C2411">
            <v>0</v>
          </cell>
        </row>
        <row r="2412">
          <cell r="A2412" t="str">
            <v>430-6710-10</v>
          </cell>
          <cell r="B2412" t="str">
            <v>5425 Advertising</v>
          </cell>
          <cell r="C2412">
            <v>0</v>
          </cell>
        </row>
        <row r="2413">
          <cell r="A2413" t="str">
            <v>430-6720-10</v>
          </cell>
          <cell r="B2413" t="str">
            <v>5425 Community Relations</v>
          </cell>
          <cell r="C2413">
            <v>0</v>
          </cell>
        </row>
        <row r="2414">
          <cell r="A2414" t="str">
            <v>430-6730-10</v>
          </cell>
          <cell r="B2414" t="str">
            <v>5425 Corporate Memberships, Licenses</v>
          </cell>
          <cell r="C2414">
            <v>0</v>
          </cell>
        </row>
        <row r="2415">
          <cell r="A2415" t="str">
            <v>440-6010-10</v>
          </cell>
          <cell r="B2415" t="str">
            <v>5320 Labour - Salaries</v>
          </cell>
          <cell r="C2415">
            <v>0</v>
          </cell>
        </row>
        <row r="2416">
          <cell r="A2416" t="str">
            <v>440-6020-10</v>
          </cell>
          <cell r="B2416" t="str">
            <v>5320 Labour - Hourly</v>
          </cell>
          <cell r="C2416">
            <v>65309.77</v>
          </cell>
        </row>
        <row r="2417">
          <cell r="A2417" t="str">
            <v>440-6030-10</v>
          </cell>
          <cell r="B2417" t="str">
            <v>5320 Labour - Overtime</v>
          </cell>
          <cell r="C2417">
            <v>198.85</v>
          </cell>
        </row>
        <row r="2418">
          <cell r="A2418" t="str">
            <v>440-6040-10</v>
          </cell>
          <cell r="B2418" t="str">
            <v>5320 Labour - Student Labour</v>
          </cell>
          <cell r="C2418">
            <v>0</v>
          </cell>
        </row>
        <row r="2419">
          <cell r="A2419" t="str">
            <v>440-6050-10</v>
          </cell>
          <cell r="B2419" t="str">
            <v>5320 Subcontract</v>
          </cell>
          <cell r="C2419">
            <v>131449.15</v>
          </cell>
        </row>
        <row r="2420">
          <cell r="A2420" t="str">
            <v>440-6060-10</v>
          </cell>
          <cell r="B2420" t="str">
            <v>5320 Labour - Temporary</v>
          </cell>
          <cell r="C2420">
            <v>0</v>
          </cell>
        </row>
        <row r="2421">
          <cell r="A2421" t="str">
            <v>440-6070-10</v>
          </cell>
          <cell r="B2421" t="str">
            <v>5320 Labour - Vacation</v>
          </cell>
          <cell r="C2421">
            <v>7418.1</v>
          </cell>
        </row>
        <row r="2422">
          <cell r="A2422" t="str">
            <v>440-6080-10</v>
          </cell>
          <cell r="B2422" t="str">
            <v>5320 Labour - Safety &amp; Training</v>
          </cell>
          <cell r="C2422">
            <v>0</v>
          </cell>
        </row>
        <row r="2423">
          <cell r="A2423" t="str">
            <v>440-6120-10</v>
          </cell>
          <cell r="B2423" t="str">
            <v>5320 Labour - Sick Leave</v>
          </cell>
          <cell r="C2423">
            <v>1183.67</v>
          </cell>
        </row>
        <row r="2424">
          <cell r="A2424" t="str">
            <v>440-6122-10</v>
          </cell>
          <cell r="B2424" t="str">
            <v>5320 Labour - Family Leave</v>
          </cell>
          <cell r="C2424">
            <v>865</v>
          </cell>
        </row>
        <row r="2425">
          <cell r="A2425" t="str">
            <v>440-6140-10</v>
          </cell>
          <cell r="B2425" t="str">
            <v>5320 Labour - Union Business</v>
          </cell>
          <cell r="C2425">
            <v>0</v>
          </cell>
        </row>
        <row r="2426">
          <cell r="A2426" t="str">
            <v>440-6145-10</v>
          </cell>
          <cell r="B2426" t="str">
            <v>5320 Labour - Bereavement</v>
          </cell>
          <cell r="C2426">
            <v>282.02999999999997</v>
          </cell>
        </row>
        <row r="2427">
          <cell r="A2427" t="str">
            <v>440-6160-10</v>
          </cell>
          <cell r="B2427" t="str">
            <v>5320 Labour - Other</v>
          </cell>
          <cell r="C2427">
            <v>0</v>
          </cell>
        </row>
        <row r="2428">
          <cell r="A2428" t="str">
            <v>440-6170-10</v>
          </cell>
          <cell r="B2428" t="str">
            <v>5320 Benefits - Pension</v>
          </cell>
          <cell r="C2428">
            <v>7918.56</v>
          </cell>
        </row>
        <row r="2429">
          <cell r="A2429" t="str">
            <v>440-6180-10</v>
          </cell>
          <cell r="B2429" t="str">
            <v>5320 Benefits - EHT</v>
          </cell>
          <cell r="C2429">
            <v>1469.56</v>
          </cell>
        </row>
        <row r="2430">
          <cell r="A2430" t="str">
            <v>440-6190-10</v>
          </cell>
          <cell r="B2430" t="str">
            <v>5320 Benefits - WCB</v>
          </cell>
          <cell r="C2430">
            <v>806.38</v>
          </cell>
        </row>
        <row r="2431">
          <cell r="A2431" t="str">
            <v>440-6200-10</v>
          </cell>
          <cell r="B2431" t="str">
            <v>5320 Benefits - CPP</v>
          </cell>
          <cell r="C2431">
            <v>2544.3000000000002</v>
          </cell>
        </row>
        <row r="2432">
          <cell r="A2432" t="str">
            <v>440-6210-10</v>
          </cell>
          <cell r="B2432" t="str">
            <v>5320 Benefits - EI</v>
          </cell>
          <cell r="C2432">
            <v>1237.76</v>
          </cell>
        </row>
        <row r="2433">
          <cell r="A2433" t="str">
            <v>440-6220-10</v>
          </cell>
          <cell r="B2433" t="str">
            <v>5320 Benefits - Medical</v>
          </cell>
          <cell r="C2433">
            <v>15307</v>
          </cell>
        </row>
        <row r="2434">
          <cell r="A2434" t="str">
            <v>440-6225-10</v>
          </cell>
          <cell r="B2434" t="str">
            <v>5320 BENEFITS - MEAL ALLOWANCE</v>
          </cell>
          <cell r="C2434">
            <v>0</v>
          </cell>
        </row>
        <row r="2435">
          <cell r="A2435" t="str">
            <v>440-6230-10</v>
          </cell>
          <cell r="B2435" t="str">
            <v>5320 Benefits - Other</v>
          </cell>
          <cell r="C2435">
            <v>0</v>
          </cell>
        </row>
        <row r="2436">
          <cell r="A2436" t="str">
            <v>440-6240-10</v>
          </cell>
          <cell r="B2436" t="str">
            <v>5320 Materials - Inventoried</v>
          </cell>
          <cell r="C2436">
            <v>0</v>
          </cell>
        </row>
        <row r="2437">
          <cell r="A2437" t="str">
            <v>440-6250-10</v>
          </cell>
          <cell r="B2437" t="str">
            <v>5320 Materials - Consumables</v>
          </cell>
          <cell r="C2437">
            <v>0</v>
          </cell>
        </row>
        <row r="2438">
          <cell r="A2438" t="str">
            <v>440-6310-10</v>
          </cell>
          <cell r="B2438" t="str">
            <v>5320 Supplies - Office</v>
          </cell>
          <cell r="C2438">
            <v>303.5</v>
          </cell>
        </row>
        <row r="2439">
          <cell r="A2439" t="str">
            <v>440-6320-10</v>
          </cell>
          <cell r="B2439" t="str">
            <v>5320 Supplies - Computer</v>
          </cell>
          <cell r="C2439">
            <v>0</v>
          </cell>
        </row>
        <row r="2440">
          <cell r="A2440" t="str">
            <v>440-6330-10</v>
          </cell>
          <cell r="B2440" t="str">
            <v>5320 Supplies - Safety</v>
          </cell>
          <cell r="C2440">
            <v>0</v>
          </cell>
        </row>
        <row r="2441">
          <cell r="A2441" t="str">
            <v>440-6340-10</v>
          </cell>
          <cell r="B2441" t="str">
            <v>5320 Supplies - Stationary</v>
          </cell>
          <cell r="C2441">
            <v>0</v>
          </cell>
        </row>
        <row r="2442">
          <cell r="A2442" t="str">
            <v>440-6460-10</v>
          </cell>
          <cell r="B2442" t="str">
            <v>5320 R &amp; M - OPUC Equipment/Facility</v>
          </cell>
          <cell r="C2442">
            <v>420</v>
          </cell>
        </row>
        <row r="2443">
          <cell r="A2443" t="str">
            <v>440-6470-10</v>
          </cell>
          <cell r="B2443" t="str">
            <v>5320 R &amp; M - Cleaning And Janitorial</v>
          </cell>
          <cell r="C2443">
            <v>0</v>
          </cell>
        </row>
        <row r="2444">
          <cell r="A2444" t="str">
            <v>440-6490-10</v>
          </cell>
          <cell r="B2444" t="str">
            <v>5320 R &amp; M - Uniforms And Maintenance</v>
          </cell>
          <cell r="C2444">
            <v>0</v>
          </cell>
        </row>
        <row r="2445">
          <cell r="A2445" t="str">
            <v>440-6500-10</v>
          </cell>
          <cell r="B2445" t="str">
            <v>5320 Employee - Memberships</v>
          </cell>
          <cell r="C2445">
            <v>0</v>
          </cell>
        </row>
        <row r="2446">
          <cell r="A2446" t="str">
            <v>440-6540-10</v>
          </cell>
          <cell r="B2446" t="str">
            <v>5320 Employee Training - Course Fees</v>
          </cell>
          <cell r="C2446">
            <v>0</v>
          </cell>
        </row>
        <row r="2447">
          <cell r="A2447" t="str">
            <v>440-6550-10</v>
          </cell>
          <cell r="B2447" t="str">
            <v>5320 Employee Training - Travel</v>
          </cell>
          <cell r="C2447">
            <v>0</v>
          </cell>
        </row>
        <row r="2448">
          <cell r="A2448" t="str">
            <v>440-6560-10</v>
          </cell>
          <cell r="B2448" t="str">
            <v>5320 Employee Training - Accommodation &amp; Meals</v>
          </cell>
          <cell r="C2448">
            <v>0</v>
          </cell>
        </row>
        <row r="2449">
          <cell r="A2449" t="str">
            <v>440-6570-10</v>
          </cell>
          <cell r="B2449" t="str">
            <v>5320 Employee Training - Materials</v>
          </cell>
          <cell r="C2449">
            <v>0</v>
          </cell>
        </row>
        <row r="2450">
          <cell r="A2450" t="str">
            <v>440-6580-10</v>
          </cell>
          <cell r="B2450" t="str">
            <v>5320 Employee Training - Instructors</v>
          </cell>
          <cell r="C2450">
            <v>0</v>
          </cell>
        </row>
        <row r="2451">
          <cell r="A2451" t="str">
            <v>440-6590-10</v>
          </cell>
          <cell r="B2451" t="str">
            <v>5320 Travel - Accommodation</v>
          </cell>
          <cell r="C2451">
            <v>0</v>
          </cell>
        </row>
        <row r="2452">
          <cell r="A2452" t="str">
            <v>440-6600-10</v>
          </cell>
          <cell r="B2452" t="str">
            <v>5320 TRAVEL - CAR ALLOWANCE &amp; MILEAGE</v>
          </cell>
          <cell r="C2452">
            <v>0</v>
          </cell>
        </row>
        <row r="2453">
          <cell r="A2453" t="str">
            <v>440-6620-10</v>
          </cell>
          <cell r="B2453" t="str">
            <v>5605 Travel - Meals (Subsistence)</v>
          </cell>
          <cell r="C2453">
            <v>0</v>
          </cell>
        </row>
        <row r="2454">
          <cell r="A2454" t="str">
            <v>440-6650-10</v>
          </cell>
          <cell r="B2454" t="str">
            <v>5320 Communications - Courier/Security Pickup</v>
          </cell>
          <cell r="C2454">
            <v>0</v>
          </cell>
        </row>
        <row r="2455">
          <cell r="A2455" t="str">
            <v>440-6660-10</v>
          </cell>
          <cell r="B2455" t="str">
            <v>5320 Communications - Others</v>
          </cell>
          <cell r="C2455">
            <v>2600</v>
          </cell>
        </row>
        <row r="2456">
          <cell r="A2456" t="str">
            <v>440-6670-10</v>
          </cell>
          <cell r="B2456" t="str">
            <v>5320 Communications - Postage</v>
          </cell>
          <cell r="C2456">
            <v>0</v>
          </cell>
        </row>
        <row r="2457">
          <cell r="A2457" t="str">
            <v>440-6680-10</v>
          </cell>
          <cell r="B2457" t="str">
            <v>5320 Communications - Postage Customers</v>
          </cell>
          <cell r="C2457">
            <v>0</v>
          </cell>
        </row>
        <row r="2458">
          <cell r="A2458" t="str">
            <v>440-6700-10</v>
          </cell>
          <cell r="B2458" t="str">
            <v>5320 Communications - Printing &amp; Copying</v>
          </cell>
          <cell r="C2458">
            <v>33.5</v>
          </cell>
        </row>
        <row r="2459">
          <cell r="A2459" t="str">
            <v>440-6705-10</v>
          </cell>
          <cell r="B2459" t="str">
            <v>5620 Miscellaneous Expense</v>
          </cell>
          <cell r="C2459">
            <v>0</v>
          </cell>
        </row>
        <row r="2460">
          <cell r="A2460" t="str">
            <v>440-6710-10</v>
          </cell>
          <cell r="B2460" t="str">
            <v>5320 Advertising</v>
          </cell>
          <cell r="C2460">
            <v>0</v>
          </cell>
        </row>
        <row r="2461">
          <cell r="A2461" t="str">
            <v>440-6720-10</v>
          </cell>
          <cell r="B2461" t="str">
            <v>5320 Community Relations</v>
          </cell>
          <cell r="C2461">
            <v>0</v>
          </cell>
        </row>
        <row r="2462">
          <cell r="A2462" t="str">
            <v>440-6730-10</v>
          </cell>
          <cell r="B2462" t="str">
            <v>5320 Corporate Memberships, Licenses</v>
          </cell>
          <cell r="C2462">
            <v>0</v>
          </cell>
        </row>
        <row r="2463">
          <cell r="A2463" t="str">
            <v>440-6760-10</v>
          </cell>
          <cell r="B2463" t="str">
            <v>5320 Professional Legal Fees</v>
          </cell>
          <cell r="C2463">
            <v>0</v>
          </cell>
        </row>
        <row r="2464">
          <cell r="A2464" t="str">
            <v>440-6770-10</v>
          </cell>
          <cell r="B2464" t="str">
            <v>5320 Finance Charges - Bank Charges</v>
          </cell>
          <cell r="C2464">
            <v>26984.46</v>
          </cell>
        </row>
        <row r="2465">
          <cell r="A2465" t="str">
            <v>440-6780-10</v>
          </cell>
          <cell r="B2465" t="str">
            <v>5320 Finance Charges - Cheques Certification</v>
          </cell>
          <cell r="C2465">
            <v>0</v>
          </cell>
        </row>
        <row r="2466">
          <cell r="A2466" t="str">
            <v>440-6785-10</v>
          </cell>
          <cell r="B2466" t="str">
            <v>5320 Finance Charges - Collection (AMP)</v>
          </cell>
          <cell r="C2466">
            <v>0</v>
          </cell>
        </row>
        <row r="2467">
          <cell r="A2467" t="str">
            <v>440-6790-10</v>
          </cell>
          <cell r="B2467" t="str">
            <v>5320 Finance Charges - Collection</v>
          </cell>
          <cell r="C2467">
            <v>1359.36</v>
          </cell>
        </row>
        <row r="2468">
          <cell r="A2468" t="str">
            <v>440-6800-10</v>
          </cell>
          <cell r="B2468" t="str">
            <v>6035 Customer Deposits - Interest</v>
          </cell>
          <cell r="C2468">
            <v>0</v>
          </cell>
        </row>
        <row r="2469">
          <cell r="A2469" t="str">
            <v>440-6810-10</v>
          </cell>
          <cell r="B2469" t="str">
            <v>5335 Bad Debts</v>
          </cell>
          <cell r="C2469">
            <v>459135.95</v>
          </cell>
        </row>
        <row r="2470">
          <cell r="A2470" t="str">
            <v>440-6900-10</v>
          </cell>
          <cell r="B2470" t="str">
            <v>5305 Allocated maintenance job payroll / OH offset</v>
          </cell>
          <cell r="C2470">
            <v>0</v>
          </cell>
        </row>
        <row r="2471">
          <cell r="A2471" t="str">
            <v>440-6901-10</v>
          </cell>
          <cell r="B2471" t="str">
            <v>5320 Allocated Payroll Maint Job Recovery</v>
          </cell>
          <cell r="C2471">
            <v>0</v>
          </cell>
        </row>
        <row r="2472">
          <cell r="A2472" t="str">
            <v>440-6903-10</v>
          </cell>
          <cell r="B2472" t="str">
            <v>5320 Allocated WIP Job Payroll Recovery</v>
          </cell>
          <cell r="C2472">
            <v>0</v>
          </cell>
        </row>
        <row r="2473">
          <cell r="A2473" t="str">
            <v>450-6010-10</v>
          </cell>
          <cell r="B2473" t="str">
            <v>5315 Labour - Salaries</v>
          </cell>
          <cell r="C2473">
            <v>0</v>
          </cell>
        </row>
        <row r="2474">
          <cell r="A2474" t="str">
            <v>450-6020-10</v>
          </cell>
          <cell r="B2474" t="str">
            <v>5315 Labour - Hourly</v>
          </cell>
          <cell r="C2474">
            <v>70604.14</v>
          </cell>
        </row>
        <row r="2475">
          <cell r="A2475" t="str">
            <v>450-6030-10</v>
          </cell>
          <cell r="B2475" t="str">
            <v>5315 Labour - Overtime</v>
          </cell>
          <cell r="C2475">
            <v>188.64</v>
          </cell>
        </row>
        <row r="2476">
          <cell r="A2476" t="str">
            <v>450-6040-10</v>
          </cell>
          <cell r="B2476" t="str">
            <v>5315 Labour - Student Labour</v>
          </cell>
          <cell r="C2476">
            <v>0</v>
          </cell>
        </row>
        <row r="2477">
          <cell r="A2477" t="str">
            <v>450-6050-10</v>
          </cell>
          <cell r="B2477" t="str">
            <v>5315 Subcontract</v>
          </cell>
          <cell r="C2477">
            <v>376299.47</v>
          </cell>
        </row>
        <row r="2478">
          <cell r="A2478" t="str">
            <v>450-6060-10</v>
          </cell>
          <cell r="B2478" t="str">
            <v>5315 Labour - Temporary</v>
          </cell>
          <cell r="C2478">
            <v>0</v>
          </cell>
        </row>
        <row r="2479">
          <cell r="A2479" t="str">
            <v>450-6070-10</v>
          </cell>
          <cell r="B2479" t="str">
            <v>5315 Labour - Vacation</v>
          </cell>
          <cell r="C2479">
            <v>7934.61</v>
          </cell>
        </row>
        <row r="2480">
          <cell r="A2480" t="str">
            <v>450-6080-10</v>
          </cell>
          <cell r="B2480" t="str">
            <v>5315 Labour - Safety &amp; Training</v>
          </cell>
          <cell r="C2480">
            <v>0</v>
          </cell>
        </row>
        <row r="2481">
          <cell r="A2481" t="str">
            <v>450-6110-10</v>
          </cell>
          <cell r="B2481" t="str">
            <v>5315 Labour-Sundry Lost TIme</v>
          </cell>
          <cell r="C2481">
            <v>0</v>
          </cell>
        </row>
        <row r="2482">
          <cell r="A2482" t="str">
            <v>450-6120-10</v>
          </cell>
          <cell r="B2482" t="str">
            <v>5315 Labour - Sick Leave</v>
          </cell>
          <cell r="C2482">
            <v>1729.99</v>
          </cell>
        </row>
        <row r="2483">
          <cell r="A2483" t="str">
            <v>450-6122-10</v>
          </cell>
          <cell r="B2483" t="str">
            <v>5315 Labour - Family Leave</v>
          </cell>
          <cell r="C2483">
            <v>0</v>
          </cell>
        </row>
        <row r="2484">
          <cell r="A2484" t="str">
            <v>450-6140-10</v>
          </cell>
          <cell r="B2484" t="str">
            <v>5315 Labour - Union Business</v>
          </cell>
          <cell r="C2484">
            <v>0</v>
          </cell>
        </row>
        <row r="2485">
          <cell r="A2485" t="str">
            <v>450-6145-10</v>
          </cell>
          <cell r="B2485" t="str">
            <v>5315 Labour - Bereavement</v>
          </cell>
          <cell r="C2485">
            <v>0</v>
          </cell>
        </row>
        <row r="2486">
          <cell r="A2486" t="str">
            <v>450-6150-10</v>
          </cell>
          <cell r="B2486" t="str">
            <v>5315 LABOUR - RETIRING ALLOWANCE</v>
          </cell>
          <cell r="C2486">
            <v>0</v>
          </cell>
        </row>
        <row r="2487">
          <cell r="A2487" t="str">
            <v>450-6160-10</v>
          </cell>
          <cell r="B2487" t="str">
            <v>5315 LABOUR - OTHER</v>
          </cell>
          <cell r="C2487">
            <v>0</v>
          </cell>
        </row>
        <row r="2488">
          <cell r="A2488" t="str">
            <v>450-6170-10</v>
          </cell>
          <cell r="B2488" t="str">
            <v>5315 Benefits - Pension</v>
          </cell>
          <cell r="C2488">
            <v>7924.39</v>
          </cell>
        </row>
        <row r="2489">
          <cell r="A2489" t="str">
            <v>450-6180-10</v>
          </cell>
          <cell r="B2489" t="str">
            <v>5315 Benefits - EHT</v>
          </cell>
          <cell r="C2489">
            <v>1576.19</v>
          </cell>
        </row>
        <row r="2490">
          <cell r="A2490" t="str">
            <v>450-6190-10</v>
          </cell>
          <cell r="B2490" t="str">
            <v>5315 Benefits - WCB</v>
          </cell>
          <cell r="C2490">
            <v>864.9</v>
          </cell>
        </row>
        <row r="2491">
          <cell r="A2491" t="str">
            <v>450-6200-10</v>
          </cell>
          <cell r="B2491" t="str">
            <v>5315 Benefits - CPP</v>
          </cell>
          <cell r="C2491">
            <v>2544.3000000000002</v>
          </cell>
        </row>
        <row r="2492">
          <cell r="A2492" t="str">
            <v>450-6210-10</v>
          </cell>
          <cell r="B2492" t="str">
            <v>5315 Benefits - UIC</v>
          </cell>
          <cell r="C2492">
            <v>1237.76</v>
          </cell>
        </row>
        <row r="2493">
          <cell r="A2493" t="str">
            <v>450-6220-10</v>
          </cell>
          <cell r="B2493" t="str">
            <v>5315 Benefits - Medical</v>
          </cell>
          <cell r="C2493">
            <v>5103</v>
          </cell>
        </row>
        <row r="2494">
          <cell r="A2494" t="str">
            <v>450-6225-10</v>
          </cell>
          <cell r="B2494" t="str">
            <v>5315 BENEFITS - MEAL ALLOWANCE</v>
          </cell>
          <cell r="C2494">
            <v>0</v>
          </cell>
        </row>
        <row r="2495">
          <cell r="A2495" t="str">
            <v>450-6230-10</v>
          </cell>
          <cell r="B2495" t="str">
            <v>5315 BENEFITS - OTHER</v>
          </cell>
          <cell r="C2495">
            <v>0</v>
          </cell>
        </row>
        <row r="2496">
          <cell r="A2496" t="str">
            <v>450-6240-10</v>
          </cell>
          <cell r="B2496" t="str">
            <v>5315 MATERIALS - INVENTORIED</v>
          </cell>
          <cell r="C2496">
            <v>0</v>
          </cell>
        </row>
        <row r="2497">
          <cell r="A2497" t="str">
            <v>450-6250-10</v>
          </cell>
          <cell r="B2497" t="str">
            <v>5315 MATERIALS - CONSUMABLES</v>
          </cell>
          <cell r="C2497">
            <v>0</v>
          </cell>
        </row>
        <row r="2498">
          <cell r="A2498" t="str">
            <v>450-6260-10</v>
          </cell>
          <cell r="B2498" t="str">
            <v>5315 MATERIALS - TOOLS LESS THAN $500</v>
          </cell>
          <cell r="C2498">
            <v>0</v>
          </cell>
        </row>
        <row r="2499">
          <cell r="A2499" t="str">
            <v>450-6310-10</v>
          </cell>
          <cell r="B2499" t="str">
            <v>5315 SUPPLIES - OFFICE</v>
          </cell>
          <cell r="C2499">
            <v>0</v>
          </cell>
        </row>
        <row r="2500">
          <cell r="A2500" t="str">
            <v>450-6320-10</v>
          </cell>
          <cell r="B2500" t="str">
            <v>5315 SUPPLIES - COMPUTER</v>
          </cell>
          <cell r="C2500">
            <v>0</v>
          </cell>
        </row>
        <row r="2501">
          <cell r="A2501" t="str">
            <v>450-6330-10</v>
          </cell>
          <cell r="B2501" t="str">
            <v>5315 SUPPLIES - SAFETY</v>
          </cell>
          <cell r="C2501">
            <v>0</v>
          </cell>
        </row>
        <row r="2502">
          <cell r="A2502" t="str">
            <v>450-6340-10</v>
          </cell>
          <cell r="B2502" t="str">
            <v>5315 SUPPLIES - STATIONARY</v>
          </cell>
          <cell r="C2502">
            <v>0</v>
          </cell>
        </row>
        <row r="2503">
          <cell r="A2503" t="str">
            <v>450-6342-10</v>
          </cell>
          <cell r="B2503" t="str">
            <v>5315 License and Permits</v>
          </cell>
          <cell r="C2503">
            <v>13837.59</v>
          </cell>
        </row>
        <row r="2504">
          <cell r="A2504" t="str">
            <v>450-6430-10</v>
          </cell>
          <cell r="B2504" t="str">
            <v>5315 RENT - PROPERTY</v>
          </cell>
          <cell r="C2504">
            <v>0</v>
          </cell>
        </row>
        <row r="2505">
          <cell r="A2505" t="str">
            <v>450-6440-10</v>
          </cell>
          <cell r="B2505" t="str">
            <v>5315 RENT - VEHICLES &amp; MOBILE EQUIPMENT</v>
          </cell>
          <cell r="C2505">
            <v>0</v>
          </cell>
        </row>
        <row r="2506">
          <cell r="A2506" t="str">
            <v>450-6450-10</v>
          </cell>
          <cell r="B2506" t="str">
            <v>5315 R &amp; M - NON - OPUC EQUIPMENT / PROPERTY</v>
          </cell>
          <cell r="C2506">
            <v>0</v>
          </cell>
        </row>
        <row r="2507">
          <cell r="A2507" t="str">
            <v>450-6460-10</v>
          </cell>
          <cell r="B2507" t="str">
            <v>5315 R &amp; M - OPUC EQUIPMENT / FACILITY</v>
          </cell>
          <cell r="C2507">
            <v>0</v>
          </cell>
        </row>
        <row r="2508">
          <cell r="A2508" t="str">
            <v>450-6470-10</v>
          </cell>
          <cell r="B2508" t="str">
            <v>5315 R &amp; M - CLEANING AND JANITORIAL</v>
          </cell>
          <cell r="C2508">
            <v>0</v>
          </cell>
        </row>
        <row r="2509">
          <cell r="A2509" t="str">
            <v>450-6500-10</v>
          </cell>
          <cell r="B2509" t="str">
            <v>5315 EMPLOYEE - MEMBERSHIPS</v>
          </cell>
          <cell r="C2509">
            <v>0</v>
          </cell>
        </row>
        <row r="2510">
          <cell r="A2510" t="str">
            <v>450-6530-10</v>
          </cell>
          <cell r="B2510" t="str">
            <v>5315 EMPLOYEE - RELOCATION FEES</v>
          </cell>
          <cell r="C2510">
            <v>0</v>
          </cell>
        </row>
        <row r="2511">
          <cell r="A2511" t="str">
            <v>450-6540-10</v>
          </cell>
          <cell r="B2511" t="str">
            <v>5315 EMPLOYEE TRAINING - COURSE FEES</v>
          </cell>
          <cell r="C2511">
            <v>0</v>
          </cell>
        </row>
        <row r="2512">
          <cell r="A2512" t="str">
            <v>450-6550-10</v>
          </cell>
          <cell r="B2512" t="str">
            <v>5315 EMPLOYEE TRAINING - TRAVEL</v>
          </cell>
          <cell r="C2512">
            <v>0</v>
          </cell>
        </row>
        <row r="2513">
          <cell r="A2513" t="str">
            <v>450-6560-10</v>
          </cell>
          <cell r="B2513" t="str">
            <v>5315 EMPLOYEE TRAINING - ACCOMMODATION &amp; MEALS</v>
          </cell>
          <cell r="C2513">
            <v>0</v>
          </cell>
        </row>
        <row r="2514">
          <cell r="A2514" t="str">
            <v>450-6570-10</v>
          </cell>
          <cell r="B2514" t="str">
            <v>5315 EMPLOYEE TRAINING - MATERIALS</v>
          </cell>
          <cell r="C2514">
            <v>0</v>
          </cell>
        </row>
        <row r="2515">
          <cell r="A2515" t="str">
            <v>450-6580-10</v>
          </cell>
          <cell r="B2515" t="str">
            <v>5315 EMPLOYEE TRAINING - INSTRUCTORS</v>
          </cell>
          <cell r="C2515">
            <v>0</v>
          </cell>
        </row>
        <row r="2516">
          <cell r="A2516" t="str">
            <v>450-6590-10</v>
          </cell>
          <cell r="B2516" t="str">
            <v>5315 Travel - Accommodation</v>
          </cell>
          <cell r="C2516">
            <v>1267.3499999999999</v>
          </cell>
        </row>
        <row r="2517">
          <cell r="A2517" t="str">
            <v>450-6600-10</v>
          </cell>
          <cell r="B2517" t="str">
            <v>5315 TRAVEL - CAR ALLOWANCE &amp; MILEAGE</v>
          </cell>
          <cell r="C2517">
            <v>0</v>
          </cell>
        </row>
        <row r="2518">
          <cell r="A2518" t="str">
            <v>450-6610-10</v>
          </cell>
          <cell r="B2518" t="str">
            <v>5315 Travel - Conference Fees</v>
          </cell>
          <cell r="C2518">
            <v>0</v>
          </cell>
        </row>
        <row r="2519">
          <cell r="A2519" t="str">
            <v>450-6620-10</v>
          </cell>
          <cell r="B2519" t="str">
            <v>5605 Travel - Meals (Subsistence)</v>
          </cell>
          <cell r="C2519">
            <v>0</v>
          </cell>
        </row>
        <row r="2520">
          <cell r="A2520" t="str">
            <v>450-6650-10</v>
          </cell>
          <cell r="B2520" t="str">
            <v>5315 COMMUNICATIONS - COURIER \ SECURITY PICKUP</v>
          </cell>
          <cell r="C2520">
            <v>122.47</v>
          </cell>
        </row>
        <row r="2521">
          <cell r="A2521" t="str">
            <v>450-6660-10</v>
          </cell>
          <cell r="B2521" t="str">
            <v>5315 COMMUNICATIONS - OTHER</v>
          </cell>
          <cell r="C2521">
            <v>1450</v>
          </cell>
        </row>
        <row r="2522">
          <cell r="A2522" t="str">
            <v>450-6670-10</v>
          </cell>
          <cell r="B2522" t="str">
            <v>5315 COMMUNICATIONS - POSTAGE</v>
          </cell>
          <cell r="C2522">
            <v>0</v>
          </cell>
        </row>
        <row r="2523">
          <cell r="A2523" t="str">
            <v>450-6680-10</v>
          </cell>
          <cell r="B2523" t="str">
            <v>5315 COMMUNICATIONS - POSTAGE CUSTOMERS</v>
          </cell>
          <cell r="C2523">
            <v>371681.39</v>
          </cell>
        </row>
        <row r="2524">
          <cell r="A2524" t="str">
            <v>450-6690-10</v>
          </cell>
          <cell r="B2524" t="str">
            <v>5315 COMMUNICATIONS - PRINTING &amp; COPYING</v>
          </cell>
          <cell r="C2524">
            <v>94010.81</v>
          </cell>
        </row>
        <row r="2525">
          <cell r="A2525" t="str">
            <v>450-6700-10</v>
          </cell>
          <cell r="B2525" t="str">
            <v>5315 COMMUNICATIONS - TELEPHONE, FAX &amp; PAGERS</v>
          </cell>
          <cell r="C2525">
            <v>0</v>
          </cell>
        </row>
        <row r="2526">
          <cell r="A2526" t="str">
            <v>450-6710-10</v>
          </cell>
          <cell r="B2526" t="str">
            <v>5315 ADVERTISING</v>
          </cell>
          <cell r="C2526">
            <v>0</v>
          </cell>
        </row>
        <row r="2527">
          <cell r="A2527" t="str">
            <v>450-6720-10</v>
          </cell>
          <cell r="B2527" t="str">
            <v>5315 COMMUNITY RELATIONS</v>
          </cell>
          <cell r="C2527">
            <v>0</v>
          </cell>
        </row>
        <row r="2528">
          <cell r="A2528" t="str">
            <v>450-6730-10</v>
          </cell>
          <cell r="B2528" t="str">
            <v>5315 CORPORATE MEMBERSHIPS, LICENSES</v>
          </cell>
          <cell r="C2528">
            <v>0</v>
          </cell>
        </row>
        <row r="2529">
          <cell r="A2529" t="str">
            <v>450-6740-10</v>
          </cell>
          <cell r="B2529" t="str">
            <v>5315 Consulting</v>
          </cell>
          <cell r="C2529">
            <v>0</v>
          </cell>
        </row>
        <row r="2530">
          <cell r="A2530" t="str">
            <v>450-6770-10</v>
          </cell>
          <cell r="B2530" t="str">
            <v>5315 FINANCE CHARGES - BANK CHARGES</v>
          </cell>
          <cell r="C2530">
            <v>0</v>
          </cell>
        </row>
        <row r="2531">
          <cell r="A2531" t="str">
            <v>450-6780-10</v>
          </cell>
          <cell r="B2531" t="str">
            <v>5315 FINANCE CHARGES - CHEQUES CERTIFICATION</v>
          </cell>
          <cell r="C2531">
            <v>0</v>
          </cell>
        </row>
        <row r="2532">
          <cell r="A2532" t="str">
            <v>450-6790-10</v>
          </cell>
          <cell r="B2532" t="str">
            <v>5315 FINANCE CHARGES - COLLECTION</v>
          </cell>
          <cell r="C2532">
            <v>0</v>
          </cell>
        </row>
        <row r="2533">
          <cell r="A2533" t="str">
            <v>450-6800-10</v>
          </cell>
          <cell r="B2533" t="str">
            <v>5315 FINANCE CHARGES - INTEREST</v>
          </cell>
          <cell r="C2533">
            <v>0</v>
          </cell>
        </row>
        <row r="2534">
          <cell r="A2534" t="str">
            <v>450-6901-10</v>
          </cell>
          <cell r="B2534" t="str">
            <v>5315 Allocated Payroll Maint Job Recovery</v>
          </cell>
          <cell r="C2534">
            <v>-2688.55</v>
          </cell>
        </row>
        <row r="2535">
          <cell r="A2535" t="str">
            <v>450-6902-10</v>
          </cell>
          <cell r="B2535" t="str">
            <v>5615 Allocated Maintenance Job Overhead Recovery</v>
          </cell>
          <cell r="C2535">
            <v>-805.18</v>
          </cell>
        </row>
        <row r="2536">
          <cell r="A2536" t="str">
            <v>450-6903-10</v>
          </cell>
          <cell r="B2536" t="str">
            <v>5315 Allocated WIP Job Payroll Recovery</v>
          </cell>
          <cell r="C2536">
            <v>0</v>
          </cell>
        </row>
        <row r="2537">
          <cell r="A2537" t="str">
            <v>460-6010-10</v>
          </cell>
          <cell r="B2537" t="str">
            <v>5405 LABOUR - SALARIES</v>
          </cell>
          <cell r="C2537">
            <v>104351.46</v>
          </cell>
        </row>
        <row r="2538">
          <cell r="A2538" t="str">
            <v>460-6020-10</v>
          </cell>
          <cell r="B2538" t="str">
            <v>5405 LABOUR - HOURLY</v>
          </cell>
          <cell r="C2538">
            <v>0</v>
          </cell>
        </row>
        <row r="2539">
          <cell r="A2539" t="str">
            <v>460-6030-10</v>
          </cell>
          <cell r="B2539" t="str">
            <v>5405 LABOUR - OVERTIME</v>
          </cell>
          <cell r="C2539">
            <v>0</v>
          </cell>
        </row>
        <row r="2540">
          <cell r="A2540" t="str">
            <v>460-6040-10</v>
          </cell>
          <cell r="B2540" t="str">
            <v>5405 LABOUR - STUDENT LABOUR</v>
          </cell>
          <cell r="C2540">
            <v>0</v>
          </cell>
        </row>
        <row r="2541">
          <cell r="A2541" t="str">
            <v>460-6050-10</v>
          </cell>
          <cell r="B2541" t="str">
            <v>5405 LABOUR - SUBCONTRACT</v>
          </cell>
          <cell r="C2541">
            <v>78558.94</v>
          </cell>
        </row>
        <row r="2542">
          <cell r="A2542" t="str">
            <v>460-6060-10</v>
          </cell>
          <cell r="B2542" t="str">
            <v>5405 LABOUR - TEMPORARY</v>
          </cell>
          <cell r="C2542">
            <v>0</v>
          </cell>
        </row>
        <row r="2543">
          <cell r="A2543" t="str">
            <v>460-6070-10</v>
          </cell>
          <cell r="B2543" t="str">
            <v>5405 LABOUR - VACATION</v>
          </cell>
          <cell r="C2543">
            <v>10402.48</v>
          </cell>
        </row>
        <row r="2544">
          <cell r="A2544" t="str">
            <v>460-6080-10</v>
          </cell>
          <cell r="B2544" t="str">
            <v>5405 LABOUR - SAFETY &amp; TRAINING</v>
          </cell>
          <cell r="C2544">
            <v>0</v>
          </cell>
        </row>
        <row r="2545">
          <cell r="A2545" t="str">
            <v>460-6110-10</v>
          </cell>
          <cell r="B2545" t="str">
            <v>5405 LABOUR -SUNDRY LOST TIME</v>
          </cell>
          <cell r="C2545">
            <v>0</v>
          </cell>
        </row>
        <row r="2546">
          <cell r="A2546" t="str">
            <v>460-6120-10</v>
          </cell>
          <cell r="B2546" t="str">
            <v>5405 Labour - Sick Leave</v>
          </cell>
          <cell r="C2546">
            <v>2689.91</v>
          </cell>
        </row>
        <row r="2547">
          <cell r="A2547" t="str">
            <v>460-6122-10</v>
          </cell>
          <cell r="B2547" t="str">
            <v>5405 Labour - Family Leave</v>
          </cell>
          <cell r="C2547">
            <v>828.17</v>
          </cell>
        </row>
        <row r="2548">
          <cell r="A2548" t="str">
            <v>460-6140-10</v>
          </cell>
          <cell r="B2548" t="str">
            <v>5405 LABOUR - UNION / BEREAVEMENT</v>
          </cell>
          <cell r="C2548">
            <v>0</v>
          </cell>
        </row>
        <row r="2549">
          <cell r="A2549" t="str">
            <v>460-6145-10</v>
          </cell>
          <cell r="B2549" t="str">
            <v>5405 Labour - Bereavement</v>
          </cell>
          <cell r="C2549">
            <v>0</v>
          </cell>
        </row>
        <row r="2550">
          <cell r="A2550" t="str">
            <v>460-6150-10</v>
          </cell>
          <cell r="B2550" t="str">
            <v>5405 LABOUR - RETIRING ALLOWANCE</v>
          </cell>
          <cell r="C2550">
            <v>0</v>
          </cell>
        </row>
        <row r="2551">
          <cell r="A2551" t="str">
            <v>460-6160-10</v>
          </cell>
          <cell r="B2551" t="str">
            <v>5405 LABOUR - OTHER</v>
          </cell>
          <cell r="C2551">
            <v>0</v>
          </cell>
        </row>
        <row r="2552">
          <cell r="A2552" t="str">
            <v>460-6170-10</v>
          </cell>
          <cell r="B2552" t="str">
            <v>5405 Benefits - Pension</v>
          </cell>
          <cell r="C2552">
            <v>15251.56</v>
          </cell>
        </row>
        <row r="2553">
          <cell r="A2553" t="str">
            <v>460-6180-10</v>
          </cell>
          <cell r="B2553" t="str">
            <v>5405 Benefits - EHT</v>
          </cell>
          <cell r="C2553">
            <v>2470.81</v>
          </cell>
        </row>
        <row r="2554">
          <cell r="A2554" t="str">
            <v>460-6190-10</v>
          </cell>
          <cell r="B2554" t="str">
            <v>5405 Benefits - WCB</v>
          </cell>
          <cell r="C2554">
            <v>941.61</v>
          </cell>
        </row>
        <row r="2555">
          <cell r="A2555" t="str">
            <v>460-6200-10</v>
          </cell>
          <cell r="B2555" t="str">
            <v>5405 Benefits - CPP</v>
          </cell>
          <cell r="C2555">
            <v>2544.3000000000002</v>
          </cell>
        </row>
        <row r="2556">
          <cell r="A2556" t="str">
            <v>460-6210-10</v>
          </cell>
          <cell r="B2556" t="str">
            <v>5405 Benefits - UIC</v>
          </cell>
          <cell r="C2556">
            <v>1237.71</v>
          </cell>
        </row>
        <row r="2557">
          <cell r="A2557" t="str">
            <v>460-6220-10</v>
          </cell>
          <cell r="B2557" t="str">
            <v>5405 Benefits - Medical</v>
          </cell>
          <cell r="C2557">
            <v>5103</v>
          </cell>
        </row>
        <row r="2558">
          <cell r="A2558" t="str">
            <v>460-6225-10</v>
          </cell>
          <cell r="B2558" t="str">
            <v>5405 BENEFITS - MEAL ALLOWANCE</v>
          </cell>
          <cell r="C2558">
            <v>0</v>
          </cell>
        </row>
        <row r="2559">
          <cell r="A2559" t="str">
            <v>460-6230-10</v>
          </cell>
          <cell r="B2559" t="str">
            <v>5405 BENEFITS - OTHER</v>
          </cell>
          <cell r="C2559">
            <v>0</v>
          </cell>
        </row>
        <row r="2560">
          <cell r="A2560" t="str">
            <v>460-6240-10</v>
          </cell>
          <cell r="B2560" t="str">
            <v>5405 MATERIALS - INVENTORIED</v>
          </cell>
          <cell r="C2560">
            <v>0</v>
          </cell>
        </row>
        <row r="2561">
          <cell r="A2561" t="str">
            <v>460-6250-10</v>
          </cell>
          <cell r="B2561" t="str">
            <v>5405 MATERIALS - CONSUMABLES</v>
          </cell>
          <cell r="C2561">
            <v>0</v>
          </cell>
        </row>
        <row r="2562">
          <cell r="A2562" t="str">
            <v>460-6260-10</v>
          </cell>
          <cell r="B2562" t="str">
            <v>5405 MATERIALS - TOOLS LESS THAN $500</v>
          </cell>
          <cell r="C2562">
            <v>0</v>
          </cell>
        </row>
        <row r="2563">
          <cell r="A2563" t="str">
            <v>460-6310-10</v>
          </cell>
          <cell r="B2563" t="str">
            <v>5405 SUPPLIES - OFFICE</v>
          </cell>
          <cell r="C2563">
            <v>611.75</v>
          </cell>
        </row>
        <row r="2564">
          <cell r="A2564" t="str">
            <v>460-6320-10</v>
          </cell>
          <cell r="B2564" t="str">
            <v>5405 SUPPLIES - COMPUTER</v>
          </cell>
          <cell r="C2564">
            <v>0</v>
          </cell>
        </row>
        <row r="2565">
          <cell r="A2565" t="str">
            <v>460-6330-10</v>
          </cell>
          <cell r="B2565" t="str">
            <v>5405 SUPPLIES - SAFETY</v>
          </cell>
          <cell r="C2565">
            <v>0</v>
          </cell>
        </row>
        <row r="2566">
          <cell r="A2566" t="str">
            <v>460-6340-10</v>
          </cell>
          <cell r="B2566" t="str">
            <v>5405 SUPPLIES - STATIONARY</v>
          </cell>
          <cell r="C2566">
            <v>0</v>
          </cell>
        </row>
        <row r="2567">
          <cell r="A2567" t="str">
            <v>460-6450-10</v>
          </cell>
          <cell r="B2567" t="str">
            <v>5405 R &amp; M - NON - OPUC EQUIPMENT / PROPERTY</v>
          </cell>
          <cell r="C2567">
            <v>0</v>
          </cell>
        </row>
        <row r="2568">
          <cell r="A2568" t="str">
            <v>460-6460-10</v>
          </cell>
          <cell r="B2568" t="str">
            <v>5405 R &amp; M - OPUC EQUIPMENT / FACILITY</v>
          </cell>
          <cell r="C2568">
            <v>0</v>
          </cell>
        </row>
        <row r="2569">
          <cell r="A2569" t="str">
            <v>460-6470-10</v>
          </cell>
          <cell r="B2569" t="str">
            <v>5405 R &amp; M - CLEANING AND JANITORIAL</v>
          </cell>
          <cell r="C2569">
            <v>0</v>
          </cell>
        </row>
        <row r="2570">
          <cell r="A2570" t="str">
            <v>460-6500-10</v>
          </cell>
          <cell r="B2570" t="str">
            <v>5405 EMPLOYEE - MEMBERSHIPS</v>
          </cell>
          <cell r="C2570">
            <v>0</v>
          </cell>
        </row>
        <row r="2571">
          <cell r="A2571" t="str">
            <v>460-6540-10</v>
          </cell>
          <cell r="B2571" t="str">
            <v>5405 EMPLOYEE TRAINING - COURSE FEES</v>
          </cell>
          <cell r="C2571">
            <v>0</v>
          </cell>
        </row>
        <row r="2572">
          <cell r="A2572" t="str">
            <v>460-6550-10</v>
          </cell>
          <cell r="B2572" t="str">
            <v>5405 EMPLOYEE TRAINING - TRAVEL</v>
          </cell>
          <cell r="C2572">
            <v>0</v>
          </cell>
        </row>
        <row r="2573">
          <cell r="A2573" t="str">
            <v>460-6560-10</v>
          </cell>
          <cell r="B2573" t="str">
            <v>5405 EMPLOYEE TRAINING - ACCOMMODATION &amp; MEALS</v>
          </cell>
          <cell r="C2573">
            <v>0</v>
          </cell>
        </row>
        <row r="2574">
          <cell r="A2574" t="str">
            <v>460-6570-10</v>
          </cell>
          <cell r="B2574" t="str">
            <v>5405 EMPLOYEE TRAINING - MATERIALS</v>
          </cell>
          <cell r="C2574">
            <v>0</v>
          </cell>
        </row>
        <row r="2575">
          <cell r="A2575" t="str">
            <v>460-6580-10</v>
          </cell>
          <cell r="B2575" t="str">
            <v>5405 EMPLOYEE TRAINING - INSTRUCTORS</v>
          </cell>
          <cell r="C2575">
            <v>0</v>
          </cell>
        </row>
        <row r="2576">
          <cell r="A2576" t="str">
            <v>460-6590-10</v>
          </cell>
          <cell r="B2576" t="str">
            <v>5405 TRAVEL - ACCOMMODATION</v>
          </cell>
          <cell r="C2576">
            <v>893.82</v>
          </cell>
        </row>
        <row r="2577">
          <cell r="A2577" t="str">
            <v>460-6600-10</v>
          </cell>
          <cell r="B2577" t="str">
            <v>5405 TRAVEL - CAR ALLOWANCE &amp; MILEAGE</v>
          </cell>
          <cell r="C2577">
            <v>0</v>
          </cell>
        </row>
        <row r="2578">
          <cell r="A2578" t="str">
            <v>460-6610-10</v>
          </cell>
          <cell r="B2578" t="str">
            <v>5405 TRAVEL - CONFERENCE FEES</v>
          </cell>
          <cell r="C2578">
            <v>0</v>
          </cell>
        </row>
        <row r="2579">
          <cell r="A2579" t="str">
            <v>460-6620-10</v>
          </cell>
          <cell r="B2579" t="str">
            <v>5605 Travel - Meals (Subsistence)</v>
          </cell>
          <cell r="C2579">
            <v>187.89</v>
          </cell>
        </row>
        <row r="2580">
          <cell r="A2580" t="str">
            <v>460-6630-10</v>
          </cell>
          <cell r="B2580" t="str">
            <v>5405 TRAVEL - PROMOTIONAL ENTERTAINMENT</v>
          </cell>
          <cell r="C2580">
            <v>0</v>
          </cell>
        </row>
        <row r="2581">
          <cell r="A2581" t="str">
            <v>460-6640-10</v>
          </cell>
          <cell r="B2581" t="str">
            <v>5405 TRAVEL - PUBLIC TRANSIT &amp; TAXI</v>
          </cell>
          <cell r="C2581">
            <v>0</v>
          </cell>
        </row>
        <row r="2582">
          <cell r="A2582" t="str">
            <v>460-6650-10</v>
          </cell>
          <cell r="B2582" t="str">
            <v>5405 COMMUNICATIONS - COURIER \ SECURITY PICKUP</v>
          </cell>
          <cell r="C2582">
            <v>37.049999999999997</v>
          </cell>
        </row>
        <row r="2583">
          <cell r="A2583" t="str">
            <v>460-6660-10</v>
          </cell>
          <cell r="B2583" t="str">
            <v>5405 COMMUNICATIONS - OTHER</v>
          </cell>
          <cell r="C2583">
            <v>0</v>
          </cell>
        </row>
        <row r="2584">
          <cell r="A2584" t="str">
            <v>460-6670-10</v>
          </cell>
          <cell r="B2584" t="str">
            <v>5405 COMMUNICATIONS - POSTAGE</v>
          </cell>
          <cell r="C2584">
            <v>0</v>
          </cell>
        </row>
        <row r="2585">
          <cell r="A2585" t="str">
            <v>460-6680-10</v>
          </cell>
          <cell r="B2585" t="str">
            <v>5405 COMMUNICATIONS - POSTAGE CUSTOMERS</v>
          </cell>
          <cell r="C2585">
            <v>0</v>
          </cell>
        </row>
        <row r="2586">
          <cell r="A2586" t="str">
            <v>460-6690-10</v>
          </cell>
          <cell r="B2586" t="str">
            <v>5405 COMMUNICATIONS - PRINTING &amp; COPYING</v>
          </cell>
          <cell r="C2586">
            <v>0</v>
          </cell>
        </row>
        <row r="2587">
          <cell r="A2587" t="str">
            <v>460-6700-10</v>
          </cell>
          <cell r="B2587" t="str">
            <v>5405 COMMUNICATIONS - TELEPHONE, FAX &amp; PAGERS</v>
          </cell>
          <cell r="C2587">
            <v>1018.15</v>
          </cell>
        </row>
        <row r="2588">
          <cell r="A2588" t="str">
            <v>460-6710-10</v>
          </cell>
          <cell r="B2588" t="str">
            <v>5405 ADVERTISING</v>
          </cell>
          <cell r="C2588">
            <v>0</v>
          </cell>
        </row>
        <row r="2589">
          <cell r="A2589" t="str">
            <v>460-6720-10</v>
          </cell>
          <cell r="B2589" t="str">
            <v>5405 COMMUNITY RELATIONS</v>
          </cell>
          <cell r="C2589">
            <v>0</v>
          </cell>
        </row>
        <row r="2590">
          <cell r="A2590" t="str">
            <v>460-6730-10</v>
          </cell>
          <cell r="B2590" t="str">
            <v>5405 CORPORATE MEMBERSHIPS, LICENSES</v>
          </cell>
          <cell r="C2590">
            <v>0</v>
          </cell>
        </row>
        <row r="2591">
          <cell r="A2591" t="str">
            <v>460-6740-10</v>
          </cell>
          <cell r="B2591" t="str">
            <v>5405 PROFESSIONAL - CONSULTING</v>
          </cell>
          <cell r="C2591">
            <v>0</v>
          </cell>
        </row>
        <row r="2592">
          <cell r="A2592" t="str">
            <v>460-6760-10</v>
          </cell>
          <cell r="B2592" t="str">
            <v>5405 PROFESSIONAL - LEGAL</v>
          </cell>
          <cell r="C2592">
            <v>0</v>
          </cell>
        </row>
        <row r="2593">
          <cell r="A2593" t="str">
            <v>460-6770-10</v>
          </cell>
          <cell r="B2593" t="str">
            <v>5405 FINANCE CHARGES - BANK CHARGES</v>
          </cell>
          <cell r="C2593">
            <v>0</v>
          </cell>
        </row>
        <row r="2594">
          <cell r="A2594" t="str">
            <v>460-6780-10</v>
          </cell>
          <cell r="B2594" t="str">
            <v>5405 FINANCE CHARGES - CHEQUES CERTIFICATION</v>
          </cell>
          <cell r="C2594">
            <v>0</v>
          </cell>
        </row>
        <row r="2595">
          <cell r="A2595" t="str">
            <v>460-6790-10</v>
          </cell>
          <cell r="B2595" t="str">
            <v>5405 FINANCE CHARGES - COLLECTION</v>
          </cell>
          <cell r="C2595">
            <v>0</v>
          </cell>
        </row>
        <row r="2596">
          <cell r="A2596" t="str">
            <v>460-6800-10</v>
          </cell>
          <cell r="B2596" t="str">
            <v>5405 FINANCE CHARGES - INTEREST</v>
          </cell>
          <cell r="C2596">
            <v>0</v>
          </cell>
        </row>
        <row r="2597">
          <cell r="A2597" t="str">
            <v>460-6810-10</v>
          </cell>
          <cell r="B2597" t="str">
            <v>5405 WRITE OFFS - BAD DEBT</v>
          </cell>
          <cell r="C2597">
            <v>0</v>
          </cell>
        </row>
        <row r="2598">
          <cell r="A2598" t="str">
            <v>471-4910-10</v>
          </cell>
          <cell r="B2598" t="str">
            <v>4380 CDM-General Fixed Costs</v>
          </cell>
          <cell r="C2598">
            <v>33075</v>
          </cell>
        </row>
        <row r="2599">
          <cell r="A2599" t="str">
            <v>472-4966-10</v>
          </cell>
          <cell r="B2599" t="str">
            <v>4375 CDM-General Fixed Funding</v>
          </cell>
          <cell r="C2599">
            <v>-47099.87</v>
          </cell>
        </row>
        <row r="2600">
          <cell r="A2600" t="str">
            <v>471-4997-10</v>
          </cell>
          <cell r="B2600" t="str">
            <v>4380 CDM-General Fixed Revenue/Cost TrueUp</v>
          </cell>
          <cell r="C2600">
            <v>867055.5</v>
          </cell>
        </row>
        <row r="2601">
          <cell r="A2601" t="str">
            <v>472-4912-10</v>
          </cell>
          <cell r="B2601" t="str">
            <v>4380 CDM-R 3rd Party Admin-Conservation Coupons</v>
          </cell>
          <cell r="C2601">
            <v>5207.42</v>
          </cell>
        </row>
        <row r="2602">
          <cell r="A2602" t="str">
            <v>472-4913-10</v>
          </cell>
          <cell r="B2602" t="str">
            <v>4380 CDM-R Sponsorship-Conservation Coupons</v>
          </cell>
          <cell r="C2602">
            <v>6461.36</v>
          </cell>
        </row>
        <row r="2603">
          <cell r="A2603" t="str">
            <v>472-4914-10</v>
          </cell>
          <cell r="B2603" t="str">
            <v>4375 CDM-R Variable Funding-Conservation Coupons</v>
          </cell>
          <cell r="C2603">
            <v>0</v>
          </cell>
        </row>
        <row r="2604">
          <cell r="A2604" t="str">
            <v>472-4915-10</v>
          </cell>
          <cell r="B2604" t="str">
            <v>4380 CDM-R Variable Costs-Conservation Coupons</v>
          </cell>
          <cell r="C2604">
            <v>0</v>
          </cell>
        </row>
        <row r="2605">
          <cell r="A2605" t="str">
            <v>472-4916-10</v>
          </cell>
          <cell r="B2605" t="str">
            <v>4380 CDM-R 3rd Party Markt-Conservation Coupons</v>
          </cell>
          <cell r="C2605">
            <v>7570.03</v>
          </cell>
        </row>
        <row r="2606">
          <cell r="A2606" t="str">
            <v>472-4917-10</v>
          </cell>
          <cell r="B2606" t="str">
            <v>4380 CDM-R Internal Allocat'ns-ConservationCoupons</v>
          </cell>
          <cell r="C2606">
            <v>26307.86</v>
          </cell>
        </row>
        <row r="2607">
          <cell r="A2607" t="str">
            <v>472-4918-10</v>
          </cell>
          <cell r="B2607" t="str">
            <v>4380 CDM-R 3rd Party Admin-HVAC Incentives</v>
          </cell>
          <cell r="C2607">
            <v>6055.11</v>
          </cell>
        </row>
        <row r="2608">
          <cell r="A2608" t="str">
            <v>472-4919-10</v>
          </cell>
          <cell r="B2608" t="str">
            <v>4380 CDM-R Sponsorship-HVAC Incentives</v>
          </cell>
          <cell r="C2608">
            <v>5666.66</v>
          </cell>
        </row>
        <row r="2609">
          <cell r="A2609" t="str">
            <v>472-4920-10</v>
          </cell>
          <cell r="B2609" t="str">
            <v>4375 CDM-R Variable Funding-HVAC Incentives</v>
          </cell>
          <cell r="C2609">
            <v>0</v>
          </cell>
        </row>
        <row r="2610">
          <cell r="A2610" t="str">
            <v>472-4921-10</v>
          </cell>
          <cell r="B2610" t="str">
            <v>4380 CDM-R Variable Costs-HVAC Incentives</v>
          </cell>
          <cell r="C2610">
            <v>0</v>
          </cell>
        </row>
        <row r="2611">
          <cell r="A2611" t="str">
            <v>472-4922-10</v>
          </cell>
          <cell r="B2611" t="str">
            <v>4380 CDM-R 3rd Party Markt-HVAC Incentives</v>
          </cell>
          <cell r="C2611">
            <v>1100</v>
          </cell>
        </row>
        <row r="2612">
          <cell r="A2612" t="str">
            <v>472-4923-10</v>
          </cell>
          <cell r="B2612" t="str">
            <v>4380 CDM-R Internal Allocations-HVAC Incentives</v>
          </cell>
          <cell r="C2612">
            <v>8091.18</v>
          </cell>
        </row>
        <row r="2613">
          <cell r="A2613" t="str">
            <v>472-4960-10</v>
          </cell>
          <cell r="B2613" t="str">
            <v>4380 CDM-R 3rd Party Admin-New Construction</v>
          </cell>
          <cell r="C2613">
            <v>3780.11</v>
          </cell>
        </row>
        <row r="2614">
          <cell r="A2614" t="str">
            <v>472-4961-10</v>
          </cell>
          <cell r="B2614" t="str">
            <v>4380 CDM-R Sponsorship-New Construction</v>
          </cell>
          <cell r="C2614">
            <v>0</v>
          </cell>
        </row>
        <row r="2615">
          <cell r="A2615" t="str">
            <v>472-4962-10</v>
          </cell>
          <cell r="B2615" t="str">
            <v>4375 CDM-R Variable Funding-New Construction</v>
          </cell>
          <cell r="C2615">
            <v>0</v>
          </cell>
        </row>
        <row r="2616">
          <cell r="A2616" t="str">
            <v>472-4963-10</v>
          </cell>
          <cell r="B2616" t="str">
            <v>4380 CDM-R Variable Costs-Resi New Construction</v>
          </cell>
          <cell r="C2616">
            <v>0</v>
          </cell>
        </row>
        <row r="2617">
          <cell r="A2617" t="str">
            <v>472-4964-10</v>
          </cell>
          <cell r="B2617" t="str">
            <v>4380 CDM-R 3rd Party Markt-New Construction</v>
          </cell>
          <cell r="C2617">
            <v>975</v>
          </cell>
        </row>
        <row r="2618">
          <cell r="A2618" t="str">
            <v>472-4965-10</v>
          </cell>
          <cell r="B2618" t="str">
            <v>4380 CDM-R Internal Allocations-New Construction</v>
          </cell>
          <cell r="C2618">
            <v>8091.18</v>
          </cell>
        </row>
        <row r="2619">
          <cell r="A2619" t="str">
            <v>472-4966-10</v>
          </cell>
          <cell r="B2619" t="str">
            <v>4375 CDM-R Fixed Funding-General</v>
          </cell>
          <cell r="C2619">
            <v>-47099.87</v>
          </cell>
        </row>
        <row r="2620">
          <cell r="A2620" t="str">
            <v>472-4997-10</v>
          </cell>
          <cell r="B2620" t="str">
            <v>4380 CDM-R Revenue/Cost TrueUp</v>
          </cell>
          <cell r="C2620">
            <v>-32206.04</v>
          </cell>
        </row>
        <row r="2621">
          <cell r="A2621" t="str">
            <v>473-4901-10</v>
          </cell>
          <cell r="B2621" t="str">
            <v>4380 CDM-C&amp;I Sponsorship-Energy Audit</v>
          </cell>
          <cell r="C2621">
            <v>0</v>
          </cell>
        </row>
        <row r="2622">
          <cell r="A2622" t="str">
            <v>473-4902-10</v>
          </cell>
          <cell r="B2622" t="str">
            <v>4375 CDM-C&amp;I Variable Funding-Energy Audit</v>
          </cell>
          <cell r="C2622">
            <v>0</v>
          </cell>
        </row>
        <row r="2623">
          <cell r="A2623" t="str">
            <v>473-4903-10</v>
          </cell>
          <cell r="B2623" t="str">
            <v>4380 CDM-C&amp;I Variable Costs-Energy Audit</v>
          </cell>
          <cell r="C2623">
            <v>0</v>
          </cell>
        </row>
        <row r="2624">
          <cell r="A2624" t="str">
            <v>473-4904-10</v>
          </cell>
          <cell r="B2624" t="str">
            <v>4380 CDM-C&amp;I 3rd Party Markt-Energy Audit</v>
          </cell>
          <cell r="C2624">
            <v>791.39</v>
          </cell>
        </row>
        <row r="2625">
          <cell r="A2625" t="str">
            <v>473-4905-10</v>
          </cell>
          <cell r="B2625" t="str">
            <v>4380 CDM-C&amp;I Internal Allocations-Energy Audit</v>
          </cell>
          <cell r="C2625">
            <v>16752.91</v>
          </cell>
        </row>
        <row r="2626">
          <cell r="A2626" t="str">
            <v>473-4906-10</v>
          </cell>
          <cell r="B2626" t="str">
            <v>4380 CDM-C&amp;I 3rd Party Adm-Equip. Replacement</v>
          </cell>
          <cell r="C2626">
            <v>171906.74</v>
          </cell>
        </row>
        <row r="2627">
          <cell r="A2627" t="str">
            <v>473-4907-10</v>
          </cell>
          <cell r="B2627" t="str">
            <v>4380 CDM-C&amp;I Sponsorship-Equip. Replacement</v>
          </cell>
          <cell r="C2627">
            <v>5666.68</v>
          </cell>
        </row>
        <row r="2628">
          <cell r="A2628" t="str">
            <v>473-4908-10</v>
          </cell>
          <cell r="B2628" t="str">
            <v>4375 CDM-C&amp;I Variable Funding-Equip. Replacement</v>
          </cell>
          <cell r="C2628">
            <v>-162463.82</v>
          </cell>
        </row>
        <row r="2629">
          <cell r="A2629" t="str">
            <v>473-4909-10</v>
          </cell>
          <cell r="B2629" t="str">
            <v>4380 CDM-C&amp;I Variable Costs-Equip. Replacement</v>
          </cell>
          <cell r="C2629">
            <v>148918.31</v>
          </cell>
        </row>
        <row r="2630">
          <cell r="A2630" t="str">
            <v>473-4910-10</v>
          </cell>
          <cell r="B2630" t="str">
            <v>4380 CDM-C&amp;I 3rd Party Markt-Equip. Replacement</v>
          </cell>
          <cell r="C2630">
            <v>10471.530000000001</v>
          </cell>
        </row>
        <row r="2631">
          <cell r="A2631" t="str">
            <v>473-4911-10</v>
          </cell>
          <cell r="B2631" t="str">
            <v>4380 CDM-C&amp;I Internal Allocations-Equip. Replace</v>
          </cell>
          <cell r="C2631">
            <v>53331.06</v>
          </cell>
        </row>
        <row r="2632">
          <cell r="A2632" t="str">
            <v>473-4918-10</v>
          </cell>
          <cell r="B2632" t="str">
            <v>4380 CDM-C&amp;I 3rd Party Adm- HPNC</v>
          </cell>
          <cell r="C2632">
            <v>5592.4</v>
          </cell>
        </row>
        <row r="2633">
          <cell r="A2633" t="str">
            <v>473-4919-10</v>
          </cell>
          <cell r="B2633" t="str">
            <v>4380 CDM-C&amp;I Sponsorship- HPNC</v>
          </cell>
          <cell r="C2633">
            <v>0</v>
          </cell>
        </row>
        <row r="2634">
          <cell r="A2634" t="str">
            <v>473-4920-10</v>
          </cell>
          <cell r="B2634" t="str">
            <v>4375 CDM-C&amp;I Variable Funding- HPNC</v>
          </cell>
          <cell r="C2634">
            <v>-132704</v>
          </cell>
        </row>
        <row r="2635">
          <cell r="A2635" t="str">
            <v>473-4921-10</v>
          </cell>
          <cell r="B2635" t="str">
            <v>4380 CDM-C&amp;I Variable Costs- HPNC</v>
          </cell>
          <cell r="C2635">
            <v>132704</v>
          </cell>
        </row>
        <row r="2636">
          <cell r="A2636" t="str">
            <v>473-4922-10</v>
          </cell>
          <cell r="B2636" t="str">
            <v>4380 CDM-C&amp;I 3rd Party Markt- HPNC</v>
          </cell>
          <cell r="C2636">
            <v>791.39</v>
          </cell>
        </row>
        <row r="2637">
          <cell r="A2637" t="str">
            <v>473-4923-10</v>
          </cell>
          <cell r="B2637" t="str">
            <v>4380 CDM-C&amp;I Internal Allocations- HPNC</v>
          </cell>
          <cell r="C2637">
            <v>9170.9500000000007</v>
          </cell>
        </row>
        <row r="2638">
          <cell r="A2638" t="str">
            <v>473-4936-10</v>
          </cell>
          <cell r="B2638" t="str">
            <v>4375 CDM-C&amp;I Fixed Funding-General</v>
          </cell>
          <cell r="C2638">
            <v>-251568.89</v>
          </cell>
        </row>
        <row r="2639">
          <cell r="A2639" t="str">
            <v>473-4943-10</v>
          </cell>
          <cell r="B2639" t="str">
            <v>4380 CDM-C&amp;I 3rd Party Adm-Energy Audit</v>
          </cell>
          <cell r="C2639">
            <v>19255.349999999999</v>
          </cell>
        </row>
        <row r="2640">
          <cell r="A2640" t="str">
            <v>473-4970-10</v>
          </cell>
          <cell r="B2640" t="str">
            <v>4380 CDM-C&amp;I 3rd Party Adm- SBL</v>
          </cell>
          <cell r="C2640">
            <v>31430.07</v>
          </cell>
        </row>
        <row r="2641">
          <cell r="A2641" t="str">
            <v>473-4971-10</v>
          </cell>
          <cell r="B2641" t="str">
            <v>4380 CDM-C&amp;I Sponsorship- SBL</v>
          </cell>
          <cell r="C2641">
            <v>5000</v>
          </cell>
        </row>
        <row r="2642">
          <cell r="A2642" t="str">
            <v>473-4972-10</v>
          </cell>
          <cell r="B2642" t="str">
            <v>4380 CDM-C&amp;I 3rd Party Markt- SBL</v>
          </cell>
          <cell r="C2642">
            <v>3980.01</v>
          </cell>
        </row>
        <row r="2643">
          <cell r="A2643" t="str">
            <v>473-4973-10</v>
          </cell>
          <cell r="B2643" t="str">
            <v>4380 CDM-C&amp;I Internal Allocations- SBL</v>
          </cell>
          <cell r="C2643">
            <v>21500.23</v>
          </cell>
        </row>
        <row r="2644">
          <cell r="A2644" t="str">
            <v>473-4974-10</v>
          </cell>
          <cell r="B2644" t="str">
            <v>4375 CDM-C&amp;I Variable Funding- SBL</v>
          </cell>
          <cell r="C2644">
            <v>-147855.43</v>
          </cell>
        </row>
        <row r="2645">
          <cell r="A2645" t="str">
            <v>473-4975-10</v>
          </cell>
          <cell r="B2645" t="str">
            <v>4380 CDM-C&amp;I Variable Costs- SBL</v>
          </cell>
          <cell r="C2645">
            <v>194401.46</v>
          </cell>
        </row>
        <row r="2646">
          <cell r="A2646" t="str">
            <v>473-4997-10</v>
          </cell>
          <cell r="B2646" t="str">
            <v>4375 CDM C&amp;I Revenue/Cost TrueUp</v>
          </cell>
          <cell r="C2646">
            <v>-137072.34</v>
          </cell>
        </row>
        <row r="2647">
          <cell r="A2647" t="str">
            <v>474-4900-10</v>
          </cell>
          <cell r="B2647" t="str">
            <v>4380 CDM-I 3rd Party Admin-Prelim Eng. Study</v>
          </cell>
          <cell r="C2647">
            <v>0</v>
          </cell>
        </row>
        <row r="2648">
          <cell r="A2648" t="str">
            <v>474-4901-10</v>
          </cell>
          <cell r="B2648" t="str">
            <v>4380 CDM-I Sponsorship-Prelim Eng. Study</v>
          </cell>
          <cell r="C2648">
            <v>0</v>
          </cell>
        </row>
        <row r="2649">
          <cell r="A2649" t="str">
            <v>474-4902-10</v>
          </cell>
          <cell r="B2649" t="str">
            <v>4375 CDM-I Variable Funding-Prelim Eng. Study</v>
          </cell>
          <cell r="C2649">
            <v>0</v>
          </cell>
        </row>
        <row r="2650">
          <cell r="A2650" t="str">
            <v>474-4903-10</v>
          </cell>
          <cell r="B2650" t="str">
            <v>4380 CDM-I Variable Costs-Prelim Eng. Study</v>
          </cell>
          <cell r="C2650">
            <v>0</v>
          </cell>
        </row>
        <row r="2651">
          <cell r="A2651" t="str">
            <v>474-4904-10</v>
          </cell>
          <cell r="B2651" t="str">
            <v>4380 CDM-I 3rd Party Markt-Prelim Eng. Study</v>
          </cell>
          <cell r="C2651">
            <v>2693.2</v>
          </cell>
        </row>
        <row r="2652">
          <cell r="A2652" t="str">
            <v>474-4905-10</v>
          </cell>
          <cell r="B2652" t="str">
            <v>4380 CDM-I Internal Allocations-Prelim Eng. Study</v>
          </cell>
          <cell r="C2652">
            <v>1195.6500000000001</v>
          </cell>
        </row>
        <row r="2653">
          <cell r="A2653" t="str">
            <v>474-4906-10</v>
          </cell>
          <cell r="B2653" t="str">
            <v>4380 CDM-I 3rd Party Admin-Detailed Eng. Study</v>
          </cell>
          <cell r="C2653">
            <v>441.66</v>
          </cell>
        </row>
        <row r="2654">
          <cell r="A2654" t="str">
            <v>474-4907-10</v>
          </cell>
          <cell r="B2654" t="str">
            <v>4380 CDM-I Sponsorship-Detailed Eng. Study</v>
          </cell>
          <cell r="C2654">
            <v>0</v>
          </cell>
        </row>
        <row r="2655">
          <cell r="A2655" t="str">
            <v>474-4908-10</v>
          </cell>
          <cell r="B2655" t="str">
            <v>4375 CDM-I Variable Funding-Detailed Eng. Study</v>
          </cell>
          <cell r="C2655">
            <v>0</v>
          </cell>
        </row>
        <row r="2656">
          <cell r="A2656" t="str">
            <v>474-4909-10</v>
          </cell>
          <cell r="B2656" t="str">
            <v>4380 CDM-I Variable Costs-Detailed Eng. Study</v>
          </cell>
          <cell r="C2656">
            <v>0</v>
          </cell>
        </row>
        <row r="2657">
          <cell r="A2657" t="str">
            <v>474-4910-10</v>
          </cell>
          <cell r="B2657" t="str">
            <v>4380 CDM-I 3rd Party Markt-Detailed Eng. Study</v>
          </cell>
          <cell r="C2657">
            <v>12.25</v>
          </cell>
        </row>
        <row r="2658">
          <cell r="A2658" t="str">
            <v>474-4911-10</v>
          </cell>
          <cell r="B2658" t="str">
            <v>4380 CDM-I Internal Allocations-DetailedEng. Study</v>
          </cell>
          <cell r="C2658">
            <v>5781.59</v>
          </cell>
        </row>
        <row r="2659">
          <cell r="A2659" t="str">
            <v>474-4912-10</v>
          </cell>
          <cell r="B2659" t="str">
            <v>4380 CDM-I 3rd Party Admin-Cap Project Incentive</v>
          </cell>
          <cell r="C2659">
            <v>0</v>
          </cell>
        </row>
        <row r="2660">
          <cell r="A2660" t="str">
            <v>474-4913-10</v>
          </cell>
          <cell r="B2660" t="str">
            <v>4380 CDM-I Sponsorship-Cap Project Incentive</v>
          </cell>
          <cell r="C2660">
            <v>0</v>
          </cell>
        </row>
        <row r="2661">
          <cell r="A2661" t="str">
            <v>474-4914-10</v>
          </cell>
          <cell r="B2661" t="str">
            <v>4375 CDM-I Variable Funding-Cap Project Incentive</v>
          </cell>
          <cell r="C2661">
            <v>0</v>
          </cell>
        </row>
        <row r="2662">
          <cell r="A2662" t="str">
            <v>474-4915-10</v>
          </cell>
          <cell r="B2662" t="str">
            <v>4380 CDM-I Variable Costs-Cap Project Incentive</v>
          </cell>
          <cell r="C2662">
            <v>0</v>
          </cell>
        </row>
        <row r="2663">
          <cell r="A2663" t="str">
            <v>474-4916-10</v>
          </cell>
          <cell r="B2663" t="str">
            <v>4380 CDM-I 3rd Party Markt-Cap Project Incentive</v>
          </cell>
          <cell r="C2663">
            <v>6739.93</v>
          </cell>
        </row>
        <row r="2664">
          <cell r="A2664" t="str">
            <v>474-4917-10</v>
          </cell>
          <cell r="B2664" t="str">
            <v>4380 CDM-I Internal Allocations-Cap Project Incentive</v>
          </cell>
          <cell r="C2664">
            <v>14894.91</v>
          </cell>
        </row>
        <row r="2665">
          <cell r="A2665" t="str">
            <v>474-4954-10</v>
          </cell>
          <cell r="B2665" t="str">
            <v>4375 CDM-I Fixed Funding General</v>
          </cell>
          <cell r="C2665">
            <v>-21995.57</v>
          </cell>
        </row>
        <row r="2666">
          <cell r="A2666" t="str">
            <v>474-4997-10</v>
          </cell>
          <cell r="B2666" t="str">
            <v>4380 CDM-I Fixed Costs/Revenue TrueUp</v>
          </cell>
          <cell r="C2666">
            <v>-9763.6200000000008</v>
          </cell>
        </row>
        <row r="2667">
          <cell r="A2667" t="str">
            <v>475-4900-10</v>
          </cell>
          <cell r="B2667" t="str">
            <v>4375 CDM-HAP Fixed Funding</v>
          </cell>
          <cell r="C2667">
            <v>0</v>
          </cell>
        </row>
        <row r="2668">
          <cell r="A2668" t="str">
            <v>475-4910-10</v>
          </cell>
          <cell r="B2668" t="str">
            <v>4375 CDM-HAP Variable Funding</v>
          </cell>
          <cell r="C2668">
            <v>0</v>
          </cell>
        </row>
        <row r="2669">
          <cell r="A2669" t="str">
            <v>475-4920-10</v>
          </cell>
          <cell r="B2669" t="str">
            <v>4380 CDM-HAP 3rd Party Admin</v>
          </cell>
          <cell r="C2669">
            <v>11503.45</v>
          </cell>
        </row>
        <row r="2670">
          <cell r="A2670" t="str">
            <v>475-4930-10</v>
          </cell>
          <cell r="B2670" t="str">
            <v>4380 CDM-HAP 3rd Party Marketing</v>
          </cell>
          <cell r="C2670">
            <v>4460.38</v>
          </cell>
        </row>
        <row r="2671">
          <cell r="A2671" t="str">
            <v>475-4940-10</v>
          </cell>
          <cell r="B2671" t="str">
            <v>4380 CDM-HAP Sponsorship</v>
          </cell>
          <cell r="C2671">
            <v>0</v>
          </cell>
        </row>
        <row r="2672">
          <cell r="A2672" t="str">
            <v>475-4960-10</v>
          </cell>
          <cell r="B2672" t="str">
            <v>4380 CDM-HAP Internal Allocations</v>
          </cell>
          <cell r="C2672">
            <v>11576.17</v>
          </cell>
        </row>
        <row r="2673">
          <cell r="A2673" t="str">
            <v>475-4970-10</v>
          </cell>
          <cell r="B2673" t="str">
            <v>4380 CDM-HAP Variable Costs</v>
          </cell>
          <cell r="C2673">
            <v>20301</v>
          </cell>
        </row>
        <row r="2674">
          <cell r="A2674" t="str">
            <v>475-4997-10</v>
          </cell>
          <cell r="B2674" t="str">
            <v>4380 CDM-HAP Revenue/Cost TrueUP</v>
          </cell>
          <cell r="C2674">
            <v>-47841</v>
          </cell>
        </row>
        <row r="2675">
          <cell r="A2675" t="str">
            <v>510-6160-10</v>
          </cell>
          <cell r="B2675" t="str">
            <v>5645 Labour - Other</v>
          </cell>
          <cell r="C2675">
            <v>0</v>
          </cell>
        </row>
        <row r="2676">
          <cell r="A2676" t="str">
            <v>510-6180-10</v>
          </cell>
          <cell r="B2676" t="str">
            <v>5645 BENEFITS - EHT</v>
          </cell>
          <cell r="C2676">
            <v>0</v>
          </cell>
        </row>
        <row r="2677">
          <cell r="A2677" t="str">
            <v>510-6200-10</v>
          </cell>
          <cell r="B2677" t="str">
            <v>5645 BENEFITS - CPP</v>
          </cell>
          <cell r="C2677">
            <v>0</v>
          </cell>
        </row>
        <row r="2678">
          <cell r="A2678" t="str">
            <v>510-6210-10</v>
          </cell>
          <cell r="B2678" t="str">
            <v>5645 BENEFITS - UIC</v>
          </cell>
          <cell r="C2678">
            <v>0</v>
          </cell>
        </row>
        <row r="2679">
          <cell r="A2679" t="str">
            <v>510-6220-10</v>
          </cell>
          <cell r="B2679" t="str">
            <v>5645 BENEFITS - MEDICAL</v>
          </cell>
          <cell r="C2679">
            <v>402484.43</v>
          </cell>
        </row>
        <row r="2680">
          <cell r="A2680" t="str">
            <v>510-6230-10</v>
          </cell>
          <cell r="B2680" t="str">
            <v>5645 Benefits - Other</v>
          </cell>
          <cell r="C2680">
            <v>77824.259999999995</v>
          </cell>
        </row>
        <row r="2681">
          <cell r="A2681" t="str">
            <v>510-6235-10</v>
          </cell>
          <cell r="B2681" t="str">
            <v>5645 RETIREES PENSIONS &amp; BENEFITS</v>
          </cell>
          <cell r="C2681">
            <v>0</v>
          </cell>
        </row>
        <row r="2682">
          <cell r="A2682" t="str">
            <v>520-6010-10</v>
          </cell>
          <cell r="B2682" t="str">
            <v>5420 Labour - Salaries</v>
          </cell>
          <cell r="C2682">
            <v>88743.99</v>
          </cell>
        </row>
        <row r="2683">
          <cell r="A2683" t="str">
            <v>520-6020-10</v>
          </cell>
          <cell r="B2683" t="str">
            <v>5420 Labour - Hourly</v>
          </cell>
          <cell r="C2683">
            <v>0</v>
          </cell>
        </row>
        <row r="2684">
          <cell r="A2684" t="str">
            <v>520-6030-10</v>
          </cell>
          <cell r="B2684" t="str">
            <v>5420 Labour - Overtime</v>
          </cell>
          <cell r="C2684">
            <v>0</v>
          </cell>
        </row>
        <row r="2685">
          <cell r="A2685" t="str">
            <v>520-6040-10</v>
          </cell>
          <cell r="B2685" t="str">
            <v>5420 Labour - Student Labour</v>
          </cell>
          <cell r="C2685">
            <v>9933.06</v>
          </cell>
        </row>
        <row r="2686">
          <cell r="A2686" t="str">
            <v>520-6050-10</v>
          </cell>
          <cell r="B2686" t="str">
            <v>5420 Labour - Subcontract</v>
          </cell>
          <cell r="C2686">
            <v>0</v>
          </cell>
        </row>
        <row r="2687">
          <cell r="A2687" t="str">
            <v>520-6060-10</v>
          </cell>
          <cell r="B2687" t="str">
            <v>5420 Labour - Temporary</v>
          </cell>
          <cell r="C2687">
            <v>0</v>
          </cell>
        </row>
        <row r="2688">
          <cell r="A2688" t="str">
            <v>520-6070-10</v>
          </cell>
          <cell r="B2688" t="str">
            <v>5420 Labour - Vacation</v>
          </cell>
          <cell r="C2688">
            <v>7642.25</v>
          </cell>
        </row>
        <row r="2689">
          <cell r="A2689" t="str">
            <v>520-6080-10</v>
          </cell>
          <cell r="B2689" t="str">
            <v>5420 Labour - Safety &amp; Training</v>
          </cell>
          <cell r="C2689">
            <v>0</v>
          </cell>
        </row>
        <row r="2690">
          <cell r="A2690" t="str">
            <v>520-6110-10</v>
          </cell>
          <cell r="B2690" t="str">
            <v>5420 Labour - Sundry Lost Time</v>
          </cell>
          <cell r="C2690">
            <v>0</v>
          </cell>
        </row>
        <row r="2691">
          <cell r="A2691" t="str">
            <v>520-6120-10</v>
          </cell>
          <cell r="B2691" t="str">
            <v>5420 Labour - Sick Leave</v>
          </cell>
          <cell r="C2691">
            <v>0</v>
          </cell>
        </row>
        <row r="2692">
          <cell r="A2692" t="str">
            <v>520-6122-10</v>
          </cell>
          <cell r="B2692" t="str">
            <v>5420 Labour - Family Leave</v>
          </cell>
          <cell r="C2692">
            <v>0</v>
          </cell>
        </row>
        <row r="2693">
          <cell r="A2693" t="str">
            <v>520-6140-10</v>
          </cell>
          <cell r="B2693" t="str">
            <v>5420 Labour - Union/Bereavement</v>
          </cell>
          <cell r="C2693">
            <v>0</v>
          </cell>
        </row>
        <row r="2694">
          <cell r="A2694" t="str">
            <v>520-6145-10</v>
          </cell>
          <cell r="B2694" t="str">
            <v>5420 Labour - Bereavement</v>
          </cell>
          <cell r="C2694">
            <v>0</v>
          </cell>
        </row>
        <row r="2695">
          <cell r="A2695" t="str">
            <v>520-6150-10</v>
          </cell>
          <cell r="B2695" t="str">
            <v>5420 Labour - Retiring Allowance</v>
          </cell>
          <cell r="C2695">
            <v>0</v>
          </cell>
        </row>
        <row r="2696">
          <cell r="A2696" t="str">
            <v>520-6160-10</v>
          </cell>
          <cell r="B2696" t="str">
            <v>5420 Labour - Other</v>
          </cell>
          <cell r="C2696">
            <v>0</v>
          </cell>
        </row>
        <row r="2697">
          <cell r="A2697" t="str">
            <v>520-6170-10</v>
          </cell>
          <cell r="B2697" t="str">
            <v>5420 Benefits - Pension</v>
          </cell>
          <cell r="C2697">
            <v>11952.21</v>
          </cell>
        </row>
        <row r="2698">
          <cell r="A2698" t="str">
            <v>520-6180-10</v>
          </cell>
          <cell r="B2698" t="str">
            <v>5420 BENEFITS - EHT</v>
          </cell>
          <cell r="C2698">
            <v>2250.75</v>
          </cell>
        </row>
        <row r="2699">
          <cell r="A2699" t="str">
            <v>520-6190-10</v>
          </cell>
          <cell r="B2699" t="str">
            <v>5420 BENEFITS - WCB</v>
          </cell>
          <cell r="C2699">
            <v>-194.44</v>
          </cell>
        </row>
        <row r="2700">
          <cell r="A2700" t="str">
            <v>520-6200-10</v>
          </cell>
          <cell r="B2700" t="str">
            <v>5420 BENEFITS - CPP</v>
          </cell>
          <cell r="C2700">
            <v>3922.27</v>
          </cell>
        </row>
        <row r="2701">
          <cell r="A2701" t="str">
            <v>520-6210-10</v>
          </cell>
          <cell r="B2701" t="str">
            <v>5420 BENEFITS - UIC</v>
          </cell>
          <cell r="C2701">
            <v>1977.19</v>
          </cell>
        </row>
        <row r="2702">
          <cell r="A2702" t="str">
            <v>520-6220-10</v>
          </cell>
          <cell r="B2702" t="str">
            <v>5420 BENEFITS - MEDICAL</v>
          </cell>
          <cell r="C2702">
            <v>5103</v>
          </cell>
        </row>
        <row r="2703">
          <cell r="A2703" t="str">
            <v>520-6225-10</v>
          </cell>
          <cell r="B2703" t="str">
            <v>5420 Benefits - Meal Allowance</v>
          </cell>
          <cell r="C2703">
            <v>0</v>
          </cell>
        </row>
        <row r="2704">
          <cell r="A2704" t="str">
            <v>520-6230-10</v>
          </cell>
          <cell r="B2704" t="str">
            <v>5420 BENEFITS - OTHER</v>
          </cell>
          <cell r="C2704">
            <v>0</v>
          </cell>
        </row>
        <row r="2705">
          <cell r="A2705" t="str">
            <v>520-6240-10</v>
          </cell>
          <cell r="B2705" t="str">
            <v>5420 MATERIALS - INVENTORIED</v>
          </cell>
          <cell r="C2705">
            <v>0</v>
          </cell>
        </row>
        <row r="2706">
          <cell r="A2706" t="str">
            <v>520-6250-10</v>
          </cell>
          <cell r="B2706" t="str">
            <v>5420 MATERIALS - CONSUMABLES</v>
          </cell>
          <cell r="C2706">
            <v>3214.91</v>
          </cell>
        </row>
        <row r="2707">
          <cell r="A2707" t="str">
            <v>520-6260-10</v>
          </cell>
          <cell r="B2707" t="str">
            <v>5420 MATERIALS - TOOLS LESS THAN $500</v>
          </cell>
          <cell r="C2707">
            <v>0</v>
          </cell>
        </row>
        <row r="2708">
          <cell r="A2708" t="str">
            <v>520-6270-10</v>
          </cell>
          <cell r="B2708" t="str">
            <v>5420 VEHICLE - FUEL &amp; OIL</v>
          </cell>
          <cell r="C2708">
            <v>0</v>
          </cell>
        </row>
        <row r="2709">
          <cell r="A2709" t="str">
            <v>520-6280-10</v>
          </cell>
          <cell r="B2709" t="str">
            <v>5420 VEHICLE - INSURANCE</v>
          </cell>
          <cell r="C2709">
            <v>0</v>
          </cell>
        </row>
        <row r="2710">
          <cell r="A2710" t="str">
            <v>520-6290-10</v>
          </cell>
          <cell r="B2710" t="str">
            <v>5420 VEHICLE - REPAIRS</v>
          </cell>
          <cell r="C2710">
            <v>0</v>
          </cell>
        </row>
        <row r="2711">
          <cell r="A2711" t="str">
            <v>520-6310-10</v>
          </cell>
          <cell r="B2711" t="str">
            <v>5420 SUPPLIES - OFFICE</v>
          </cell>
          <cell r="C2711">
            <v>771.08</v>
          </cell>
        </row>
        <row r="2712">
          <cell r="A2712" t="str">
            <v>520-6320-10</v>
          </cell>
          <cell r="B2712" t="str">
            <v>5420 SUPPLIES - COMPUTER</v>
          </cell>
          <cell r="C2712">
            <v>0</v>
          </cell>
        </row>
        <row r="2713">
          <cell r="A2713" t="str">
            <v>520-6330-10</v>
          </cell>
          <cell r="B2713" t="str">
            <v>5420 SUPPLIES - SAFETY</v>
          </cell>
          <cell r="C2713">
            <v>4525.1099999999997</v>
          </cell>
        </row>
        <row r="2714">
          <cell r="A2714" t="str">
            <v>520-6340-10</v>
          </cell>
          <cell r="B2714" t="str">
            <v>5420 SUPPLIES - STATIONARY</v>
          </cell>
          <cell r="C2714">
            <v>0</v>
          </cell>
        </row>
        <row r="2715">
          <cell r="A2715" t="str">
            <v>520-6342-10</v>
          </cell>
          <cell r="B2715" t="str">
            <v>5420 Licenses/Permits</v>
          </cell>
          <cell r="C2715">
            <v>0</v>
          </cell>
        </row>
        <row r="2716">
          <cell r="A2716" t="str">
            <v>520-6420-10</v>
          </cell>
          <cell r="B2716" t="str">
            <v>5420 RENT - TOOLS</v>
          </cell>
          <cell r="C2716">
            <v>0</v>
          </cell>
        </row>
        <row r="2717">
          <cell r="A2717" t="str">
            <v>520-6430-10</v>
          </cell>
          <cell r="B2717" t="str">
            <v>5420 RENT - PROPERTY</v>
          </cell>
          <cell r="C2717">
            <v>0</v>
          </cell>
        </row>
        <row r="2718">
          <cell r="A2718" t="str">
            <v>520-6440-10</v>
          </cell>
          <cell r="B2718" t="str">
            <v>5420 RENT - VEHICLES &amp; MOBILE EQUIPMENT</v>
          </cell>
          <cell r="C2718">
            <v>0</v>
          </cell>
        </row>
        <row r="2719">
          <cell r="A2719" t="str">
            <v>520-6450-10</v>
          </cell>
          <cell r="B2719" t="str">
            <v>5420 R &amp; M - NON - OPUC EQUIPMENT / PROPERTY</v>
          </cell>
          <cell r="C2719">
            <v>0</v>
          </cell>
        </row>
        <row r="2720">
          <cell r="A2720" t="str">
            <v>520-6460-10</v>
          </cell>
          <cell r="B2720" t="str">
            <v>5420 R &amp; M - OPUC EQUIPMENT / FACILITY</v>
          </cell>
          <cell r="C2720">
            <v>0</v>
          </cell>
        </row>
        <row r="2721">
          <cell r="A2721" t="str">
            <v>520-6463-10</v>
          </cell>
          <cell r="B2721" t="str">
            <v>5420 R&amp;M COMPUTER SOFTWARE MAINTENANCE FEES</v>
          </cell>
          <cell r="C2721">
            <v>4860</v>
          </cell>
        </row>
        <row r="2722">
          <cell r="A2722" t="str">
            <v>520-6470-10</v>
          </cell>
          <cell r="B2722" t="str">
            <v>5420 R &amp; M - CLEANING AND JANITORIAL</v>
          </cell>
          <cell r="C2722">
            <v>0</v>
          </cell>
        </row>
        <row r="2723">
          <cell r="A2723" t="str">
            <v>520-6490-10</v>
          </cell>
          <cell r="B2723" t="str">
            <v>5420 R &amp; M - UNIFORMS AND MAINTENANCE</v>
          </cell>
          <cell r="C2723">
            <v>20</v>
          </cell>
        </row>
        <row r="2724">
          <cell r="A2724" t="str">
            <v>520-6500-10</v>
          </cell>
          <cell r="B2724" t="str">
            <v>5420 EMPLOYEE - MEMBERSHIPS</v>
          </cell>
          <cell r="C2724">
            <v>493.36</v>
          </cell>
        </row>
        <row r="2725">
          <cell r="A2725" t="str">
            <v>520-6540-10</v>
          </cell>
          <cell r="B2725" t="str">
            <v>5420 EMPLOYEE TRAINING - COURSE FEES</v>
          </cell>
          <cell r="C2725">
            <v>19098.59</v>
          </cell>
        </row>
        <row r="2726">
          <cell r="A2726" t="str">
            <v>520-6550-10</v>
          </cell>
          <cell r="B2726" t="str">
            <v>5420 EMPLOYEE TRAINING - TRAVEL</v>
          </cell>
          <cell r="C2726">
            <v>0</v>
          </cell>
        </row>
        <row r="2727">
          <cell r="A2727" t="str">
            <v>520-6560-10</v>
          </cell>
          <cell r="B2727" t="str">
            <v>5420 EMPLOYEE TRAINING - ACCOMMODATION &amp; MEALS</v>
          </cell>
          <cell r="C2727">
            <v>0</v>
          </cell>
        </row>
        <row r="2728">
          <cell r="A2728" t="str">
            <v>520-6570-10</v>
          </cell>
          <cell r="B2728" t="str">
            <v>5420 EMPLOYEE TRAINING - MATERIALS</v>
          </cell>
          <cell r="C2728">
            <v>0</v>
          </cell>
        </row>
        <row r="2729">
          <cell r="A2729" t="str">
            <v>520-6580-10</v>
          </cell>
          <cell r="B2729" t="str">
            <v>5420 EMPLOYEE TRAINING - INSTRUCTORS</v>
          </cell>
          <cell r="C2729">
            <v>4995</v>
          </cell>
        </row>
        <row r="2730">
          <cell r="A2730" t="str">
            <v>520-6590-10</v>
          </cell>
          <cell r="B2730" t="str">
            <v>5420 TRAVEL - ACCOMMODATION</v>
          </cell>
          <cell r="C2730">
            <v>266.95999999999998</v>
          </cell>
        </row>
        <row r="2731">
          <cell r="A2731" t="str">
            <v>520-6600-10</v>
          </cell>
          <cell r="B2731" t="str">
            <v>5420 TRAVEL - CAR ALLOWANCE &amp; MILEAGE</v>
          </cell>
          <cell r="C2731">
            <v>1817.45</v>
          </cell>
        </row>
        <row r="2732">
          <cell r="A2732" t="str">
            <v>520-6610-10</v>
          </cell>
          <cell r="B2732" t="str">
            <v>5420 TRAVEL - CONFERENCE FEES</v>
          </cell>
          <cell r="C2732">
            <v>0</v>
          </cell>
        </row>
        <row r="2733">
          <cell r="A2733" t="str">
            <v>520-6620-10</v>
          </cell>
          <cell r="B2733" t="str">
            <v>5605 Travel - Meals (Subsistence)</v>
          </cell>
          <cell r="C2733">
            <v>5307.32</v>
          </cell>
        </row>
        <row r="2734">
          <cell r="A2734" t="str">
            <v>520-6630-10</v>
          </cell>
          <cell r="B2734" t="str">
            <v>5420 TRAVEL - PROMOTIONAL ENTERTAINMENT</v>
          </cell>
          <cell r="C2734">
            <v>0</v>
          </cell>
        </row>
        <row r="2735">
          <cell r="A2735" t="str">
            <v>520-6640-10</v>
          </cell>
          <cell r="B2735" t="str">
            <v>5420 TRAVEL - PUBLIC TRANSIT &amp; TAXI</v>
          </cell>
          <cell r="C2735">
            <v>0</v>
          </cell>
        </row>
        <row r="2736">
          <cell r="A2736" t="str">
            <v>520-6650-10</v>
          </cell>
          <cell r="B2736" t="str">
            <v>5420 COMMUNICATIONS - COURIER \ SECURITY PICKUP</v>
          </cell>
          <cell r="C2736">
            <v>7.94</v>
          </cell>
        </row>
        <row r="2737">
          <cell r="A2737" t="str">
            <v>520-6660-10</v>
          </cell>
          <cell r="B2737" t="str">
            <v>5420 COMMUNICATIONS - OTHER</v>
          </cell>
          <cell r="C2737">
            <v>0</v>
          </cell>
        </row>
        <row r="2738">
          <cell r="A2738" t="str">
            <v>520-6670-10</v>
          </cell>
          <cell r="B2738" t="str">
            <v>5420 COMMUNICATIONS - POSTAGE</v>
          </cell>
          <cell r="C2738">
            <v>0</v>
          </cell>
        </row>
        <row r="2739">
          <cell r="A2739" t="str">
            <v>520-6680-10</v>
          </cell>
          <cell r="B2739" t="str">
            <v>5420 COMMUNICATIONS - POSTAGE CUSTOMERS</v>
          </cell>
          <cell r="C2739">
            <v>0</v>
          </cell>
        </row>
        <row r="2740">
          <cell r="A2740" t="str">
            <v>520-6690-10</v>
          </cell>
          <cell r="B2740" t="str">
            <v>5420 COMMUNICATIONS - PRINTING &amp; COPYING</v>
          </cell>
          <cell r="C2740">
            <v>210</v>
          </cell>
        </row>
        <row r="2741">
          <cell r="A2741" t="str">
            <v>520-6700-10</v>
          </cell>
          <cell r="B2741" t="str">
            <v>5420 COMMUNICATIONS - TELEPHONE, FAX &amp; PAGERS</v>
          </cell>
          <cell r="C2741">
            <v>358.17</v>
          </cell>
        </row>
        <row r="2742">
          <cell r="A2742" t="str">
            <v>520-6710-10</v>
          </cell>
          <cell r="B2742" t="str">
            <v>5420 ADVERTISING</v>
          </cell>
          <cell r="C2742">
            <v>800</v>
          </cell>
        </row>
        <row r="2743">
          <cell r="A2743" t="str">
            <v>520-6720-10</v>
          </cell>
          <cell r="B2743" t="str">
            <v>5420 COMMUNITY RELATIONS</v>
          </cell>
          <cell r="C2743">
            <v>50</v>
          </cell>
        </row>
        <row r="2744">
          <cell r="A2744" t="str">
            <v>520-6730-10</v>
          </cell>
          <cell r="B2744" t="str">
            <v>5420 CORPORATE MEMBERSHIPS, LICENSES</v>
          </cell>
          <cell r="C2744">
            <v>1015</v>
          </cell>
        </row>
        <row r="2745">
          <cell r="A2745" t="str">
            <v>520-6735-10</v>
          </cell>
          <cell r="B2745" t="str">
            <v>5630 EI. SAFETY ASSOC.FEE</v>
          </cell>
          <cell r="C2745">
            <v>0</v>
          </cell>
        </row>
        <row r="2746">
          <cell r="A2746" t="str">
            <v>520-6740-10</v>
          </cell>
          <cell r="B2746" t="str">
            <v>5630 PROFESSIONAL - CONSULTING</v>
          </cell>
          <cell r="C2746">
            <v>6266.75</v>
          </cell>
        </row>
        <row r="2747">
          <cell r="A2747" t="str">
            <v>520-6750-10</v>
          </cell>
          <cell r="B2747" t="str">
            <v>5630 PROFESSIONAL AUDIT</v>
          </cell>
          <cell r="C2747">
            <v>0</v>
          </cell>
        </row>
        <row r="2748">
          <cell r="A2748" t="str">
            <v>520-6760-10</v>
          </cell>
          <cell r="B2748" t="str">
            <v>5630 PROFESSIONAL - LEGAL</v>
          </cell>
          <cell r="C2748">
            <v>0</v>
          </cell>
        </row>
        <row r="2749">
          <cell r="A2749" t="str">
            <v>520-6900-10</v>
          </cell>
          <cell r="B2749" t="str">
            <v>5420 ALLOCATED MTNC JOB PAYROLL/OVERHEAD OFFSET</v>
          </cell>
          <cell r="C2749">
            <v>3721.86</v>
          </cell>
        </row>
        <row r="2750">
          <cell r="A2750" t="str">
            <v>520-6901-10</v>
          </cell>
          <cell r="B2750" t="str">
            <v>5420 Allocated Payroll Main Job Recovery</v>
          </cell>
          <cell r="C2750">
            <v>0</v>
          </cell>
        </row>
        <row r="2751">
          <cell r="A2751" t="str">
            <v>520-6902-10</v>
          </cell>
          <cell r="B2751" t="str">
            <v>5420 Allocated Maintenance Job Overhead Recovery</v>
          </cell>
          <cell r="C2751">
            <v>0</v>
          </cell>
        </row>
        <row r="2752">
          <cell r="A2752" t="str">
            <v>520-6903-10</v>
          </cell>
          <cell r="B2752" t="str">
            <v>5420 Allocated WIP Job Payroll Recovery</v>
          </cell>
          <cell r="C2752">
            <v>0</v>
          </cell>
        </row>
        <row r="2753">
          <cell r="A2753" t="str">
            <v>520-6904-10</v>
          </cell>
          <cell r="B2753" t="str">
            <v>5420 ALLOCATED WIP JOB OVERHEAD RECOVERY</v>
          </cell>
          <cell r="C2753">
            <v>0</v>
          </cell>
        </row>
        <row r="2754">
          <cell r="A2754" t="str">
            <v>520-6910-10</v>
          </cell>
          <cell r="B2754" t="str">
            <v>5420 ALLOCATED JOB VEHICLE OFFSET</v>
          </cell>
          <cell r="C2754">
            <v>0</v>
          </cell>
        </row>
        <row r="2755">
          <cell r="A2755" t="str">
            <v>520-6911-10</v>
          </cell>
          <cell r="B2755" t="str">
            <v>5420 ALLOCATED VEHICLE RECOVERY ACCT</v>
          </cell>
          <cell r="C2755">
            <v>0</v>
          </cell>
        </row>
        <row r="2756">
          <cell r="A2756" t="str">
            <v>525-6010-10</v>
          </cell>
          <cell r="B2756" t="str">
            <v>5610 Labour-Salaries</v>
          </cell>
          <cell r="C2756">
            <v>0</v>
          </cell>
        </row>
        <row r="2757">
          <cell r="A2757" t="str">
            <v>525-6020-10</v>
          </cell>
          <cell r="B2757" t="str">
            <v>5610 Labour-Hourly</v>
          </cell>
          <cell r="C2757">
            <v>0</v>
          </cell>
        </row>
        <row r="2758">
          <cell r="A2758" t="str">
            <v>525-6030-10</v>
          </cell>
          <cell r="B2758" t="str">
            <v>5610 Labour - Overtime</v>
          </cell>
          <cell r="C2758">
            <v>0</v>
          </cell>
        </row>
        <row r="2759">
          <cell r="A2759" t="str">
            <v>525-6050-10</v>
          </cell>
          <cell r="B2759" t="str">
            <v>5610 Labour-Subcontract</v>
          </cell>
          <cell r="C2759">
            <v>0</v>
          </cell>
        </row>
        <row r="2760">
          <cell r="A2760" t="str">
            <v>525-6070-10</v>
          </cell>
          <cell r="B2760" t="str">
            <v>5610 Labour-Vacation</v>
          </cell>
          <cell r="C2760">
            <v>0</v>
          </cell>
        </row>
        <row r="2761">
          <cell r="A2761" t="str">
            <v>525-6120-10</v>
          </cell>
          <cell r="B2761" t="str">
            <v>5610 Labour-Sick Leave</v>
          </cell>
          <cell r="C2761">
            <v>0</v>
          </cell>
        </row>
        <row r="2762">
          <cell r="A2762" t="str">
            <v>525-6160-10</v>
          </cell>
          <cell r="B2762" t="str">
            <v>5610 Labour-Other</v>
          </cell>
          <cell r="C2762">
            <v>0</v>
          </cell>
        </row>
        <row r="2763">
          <cell r="A2763" t="str">
            <v>525-6170-10</v>
          </cell>
          <cell r="B2763" t="str">
            <v>5610 Benfits-Pension</v>
          </cell>
          <cell r="C2763">
            <v>0</v>
          </cell>
        </row>
        <row r="2764">
          <cell r="A2764" t="str">
            <v>525-6180-10</v>
          </cell>
          <cell r="B2764" t="str">
            <v>5610 Benefits-EHT</v>
          </cell>
          <cell r="C2764">
            <v>0</v>
          </cell>
        </row>
        <row r="2765">
          <cell r="A2765" t="str">
            <v>525-6190-10</v>
          </cell>
          <cell r="B2765" t="str">
            <v>5610 Benefits-WCB</v>
          </cell>
          <cell r="C2765">
            <v>0</v>
          </cell>
        </row>
        <row r="2766">
          <cell r="A2766" t="str">
            <v>525-6200-10</v>
          </cell>
          <cell r="B2766" t="str">
            <v>5610 Benefits-CPP</v>
          </cell>
          <cell r="C2766">
            <v>0</v>
          </cell>
        </row>
        <row r="2767">
          <cell r="A2767" t="str">
            <v>525-6210-10</v>
          </cell>
          <cell r="B2767" t="str">
            <v>5610 Benefits-EI</v>
          </cell>
          <cell r="C2767">
            <v>0</v>
          </cell>
        </row>
        <row r="2768">
          <cell r="A2768" t="str">
            <v>525-6220-10</v>
          </cell>
          <cell r="B2768" t="str">
            <v>5610 Benefits-Medical</v>
          </cell>
          <cell r="C2768">
            <v>0</v>
          </cell>
        </row>
        <row r="2769">
          <cell r="A2769" t="str">
            <v>525-6230-10</v>
          </cell>
          <cell r="B2769" t="str">
            <v>5610 Benefits-Other</v>
          </cell>
          <cell r="C2769">
            <v>0</v>
          </cell>
        </row>
        <row r="2770">
          <cell r="A2770" t="str">
            <v>525-6310-10</v>
          </cell>
          <cell r="B2770" t="str">
            <v>5610 Supplies-Office</v>
          </cell>
          <cell r="C2770">
            <v>0</v>
          </cell>
        </row>
        <row r="2771">
          <cell r="A2771" t="str">
            <v>525-6340-10</v>
          </cell>
          <cell r="B2771" t="str">
            <v>5610 Supplies - Stationary</v>
          </cell>
          <cell r="C2771">
            <v>0</v>
          </cell>
        </row>
        <row r="2772">
          <cell r="A2772" t="str">
            <v>525-6342-10</v>
          </cell>
          <cell r="B2772" t="str">
            <v>5610 License/Permits</v>
          </cell>
          <cell r="C2772">
            <v>0</v>
          </cell>
        </row>
        <row r="2773">
          <cell r="A2773" t="str">
            <v>525-6500-10</v>
          </cell>
          <cell r="B2773" t="str">
            <v>5610 Employee Memberships</v>
          </cell>
          <cell r="C2773">
            <v>0</v>
          </cell>
        </row>
        <row r="2774">
          <cell r="A2774" t="str">
            <v>525-6520-10</v>
          </cell>
          <cell r="B2774" t="str">
            <v>5610 Employee - Recruitment Advertising</v>
          </cell>
          <cell r="C2774">
            <v>0</v>
          </cell>
        </row>
        <row r="2775">
          <cell r="A2775" t="str">
            <v>525-6540-10</v>
          </cell>
          <cell r="B2775" t="str">
            <v>5610 Training - Course Fees</v>
          </cell>
          <cell r="C2775">
            <v>0</v>
          </cell>
        </row>
        <row r="2776">
          <cell r="A2776" t="str">
            <v>525-6570-10</v>
          </cell>
          <cell r="B2776" t="str">
            <v>5610 Training - Materials</v>
          </cell>
          <cell r="C2776">
            <v>0</v>
          </cell>
        </row>
        <row r="2777">
          <cell r="A2777" t="str">
            <v>525-6590-10</v>
          </cell>
          <cell r="B2777" t="str">
            <v>5610 Travel - Accommodations</v>
          </cell>
          <cell r="C2777">
            <v>0</v>
          </cell>
        </row>
        <row r="2778">
          <cell r="A2778" t="str">
            <v>525-6600-10</v>
          </cell>
          <cell r="B2778" t="str">
            <v>5610 Travel-Car Allowance &amp; Mileage</v>
          </cell>
          <cell r="C2778">
            <v>0</v>
          </cell>
        </row>
        <row r="2779">
          <cell r="A2779" t="str">
            <v>525-6610-10</v>
          </cell>
          <cell r="B2779" t="str">
            <v>5610 Travel - Conference Fees</v>
          </cell>
          <cell r="C2779">
            <v>0</v>
          </cell>
        </row>
        <row r="2780">
          <cell r="A2780" t="str">
            <v>525-6620-10</v>
          </cell>
          <cell r="B2780" t="str">
            <v>5605 Travel - Meals (Subsistence)</v>
          </cell>
          <cell r="C2780">
            <v>0</v>
          </cell>
        </row>
        <row r="2781">
          <cell r="A2781" t="str">
            <v>525-6720-10</v>
          </cell>
          <cell r="B2781" t="str">
            <v>5610 Community Relations</v>
          </cell>
          <cell r="C2781">
            <v>0</v>
          </cell>
        </row>
        <row r="2782">
          <cell r="A2782" t="str">
            <v>525-6730-10</v>
          </cell>
          <cell r="B2782" t="str">
            <v>5610 Corporate Memberships, Licenses</v>
          </cell>
          <cell r="C2782">
            <v>0</v>
          </cell>
        </row>
        <row r="2783">
          <cell r="A2783" t="str">
            <v>525-6740-10</v>
          </cell>
          <cell r="B2783" t="str">
            <v>5610 Professional - Consulting</v>
          </cell>
          <cell r="C2783">
            <v>0</v>
          </cell>
        </row>
        <row r="2784">
          <cell r="A2784" t="str">
            <v>525-6760-10</v>
          </cell>
          <cell r="B2784" t="str">
            <v>5610 Professional - Legal Fees</v>
          </cell>
          <cell r="C2784">
            <v>0</v>
          </cell>
        </row>
        <row r="2785">
          <cell r="A2785" t="str">
            <v>530-6010-10</v>
          </cell>
          <cell r="B2785" t="str">
            <v>5615 LABOUR - SALARIES</v>
          </cell>
          <cell r="C2785">
            <v>90163.11</v>
          </cell>
        </row>
        <row r="2786">
          <cell r="A2786" t="str">
            <v>530-6020-10</v>
          </cell>
          <cell r="B2786" t="str">
            <v>5615 LABOUR - HOURLY</v>
          </cell>
          <cell r="C2786">
            <v>0</v>
          </cell>
        </row>
        <row r="2787">
          <cell r="A2787" t="str">
            <v>530-6030-10</v>
          </cell>
          <cell r="B2787" t="str">
            <v>5615 LABOUR - OVERTIME</v>
          </cell>
          <cell r="C2787">
            <v>0</v>
          </cell>
        </row>
        <row r="2788">
          <cell r="A2788" t="str">
            <v>530-6040-10</v>
          </cell>
          <cell r="B2788" t="str">
            <v>5615 LABOUR - STUDENT LABOUR</v>
          </cell>
          <cell r="C2788">
            <v>2079.0100000000002</v>
          </cell>
        </row>
        <row r="2789">
          <cell r="A2789" t="str">
            <v>530-6050-10</v>
          </cell>
          <cell r="B2789" t="str">
            <v>5615 LABOUR - SUBCONTRACT</v>
          </cell>
          <cell r="C2789">
            <v>1000</v>
          </cell>
        </row>
        <row r="2790">
          <cell r="A2790" t="str">
            <v>530-6060-10</v>
          </cell>
          <cell r="B2790" t="str">
            <v>5615 LABOUR - TEMPORARY</v>
          </cell>
          <cell r="C2790">
            <v>0</v>
          </cell>
        </row>
        <row r="2791">
          <cell r="A2791" t="str">
            <v>530-6070-10</v>
          </cell>
          <cell r="B2791" t="str">
            <v>5615 LABOUR - VACATION</v>
          </cell>
          <cell r="C2791">
            <v>7544.4</v>
          </cell>
        </row>
        <row r="2792">
          <cell r="A2792" t="str">
            <v>530-6080-10</v>
          </cell>
          <cell r="B2792" t="str">
            <v>5615 LABOUR - SAFETY &amp; TRAINING</v>
          </cell>
          <cell r="C2792">
            <v>0</v>
          </cell>
        </row>
        <row r="2793">
          <cell r="A2793" t="str">
            <v>530-6110-10</v>
          </cell>
          <cell r="B2793" t="str">
            <v>5615 LABOUR -SUNDRY LOST TIME</v>
          </cell>
          <cell r="C2793">
            <v>0</v>
          </cell>
        </row>
        <row r="2794">
          <cell r="A2794" t="str">
            <v>530-6120-10</v>
          </cell>
          <cell r="B2794" t="str">
            <v>5615 Labour - Sick Leave</v>
          </cell>
          <cell r="C2794">
            <v>1169.1300000000001</v>
          </cell>
        </row>
        <row r="2795">
          <cell r="A2795" t="str">
            <v>530-6122-10</v>
          </cell>
          <cell r="B2795" t="str">
            <v>5615 Labour - Family Leave</v>
          </cell>
          <cell r="C2795">
            <v>1160.55</v>
          </cell>
        </row>
        <row r="2796">
          <cell r="A2796" t="str">
            <v>530-6140-10</v>
          </cell>
          <cell r="B2796" t="str">
            <v>5615 LABOUR - UNION / BEREAVEMENT</v>
          </cell>
          <cell r="C2796">
            <v>500</v>
          </cell>
        </row>
        <row r="2797">
          <cell r="A2797" t="str">
            <v>530-6145-10</v>
          </cell>
          <cell r="B2797" t="str">
            <v>5615 Labour - Bereavement</v>
          </cell>
          <cell r="C2797">
            <v>1948.55</v>
          </cell>
        </row>
        <row r="2798">
          <cell r="A2798" t="str">
            <v>530-6150-10</v>
          </cell>
          <cell r="B2798" t="str">
            <v>5615 LABOUR - RETIRING ALLOWANCE</v>
          </cell>
          <cell r="C2798">
            <v>0</v>
          </cell>
        </row>
        <row r="2799">
          <cell r="A2799" t="str">
            <v>530-6160-10</v>
          </cell>
          <cell r="B2799" t="str">
            <v>5615 LABOUR - OTHER</v>
          </cell>
          <cell r="C2799">
            <v>0</v>
          </cell>
        </row>
        <row r="2800">
          <cell r="A2800" t="str">
            <v>530-6170-10</v>
          </cell>
          <cell r="B2800" t="str">
            <v>5615 Benefits - Pension</v>
          </cell>
          <cell r="C2800">
            <v>12678.59</v>
          </cell>
        </row>
        <row r="2801">
          <cell r="A2801" t="str">
            <v>530-6180-10</v>
          </cell>
          <cell r="B2801" t="str">
            <v>5615 Benefits - EHT</v>
          </cell>
          <cell r="C2801">
            <v>2320.5100000000002</v>
          </cell>
        </row>
        <row r="2802">
          <cell r="A2802" t="str">
            <v>530-6190-10</v>
          </cell>
          <cell r="B2802" t="str">
            <v>5615 Benefits - WCB</v>
          </cell>
          <cell r="C2802">
            <v>1048.19</v>
          </cell>
        </row>
        <row r="2803">
          <cell r="A2803" t="str">
            <v>530-6200-10</v>
          </cell>
          <cell r="B2803" t="str">
            <v>5615 Benefits - CPP</v>
          </cell>
          <cell r="C2803">
            <v>2970.71</v>
          </cell>
        </row>
        <row r="2804">
          <cell r="A2804" t="str">
            <v>530-6210-10</v>
          </cell>
          <cell r="B2804" t="str">
            <v>5615 Benefits - UIC</v>
          </cell>
          <cell r="C2804">
            <v>1499.94</v>
          </cell>
        </row>
        <row r="2805">
          <cell r="A2805" t="str">
            <v>530-6220-10</v>
          </cell>
          <cell r="B2805" t="str">
            <v>5615 Benefits - Medical</v>
          </cell>
          <cell r="C2805">
            <v>5103</v>
          </cell>
        </row>
        <row r="2806">
          <cell r="A2806" t="str">
            <v>530-6225-10</v>
          </cell>
          <cell r="B2806" t="str">
            <v>5615 Benefits - Meal Allowance</v>
          </cell>
          <cell r="C2806">
            <v>0</v>
          </cell>
        </row>
        <row r="2807">
          <cell r="A2807" t="str">
            <v>530-6230-10</v>
          </cell>
          <cell r="B2807" t="str">
            <v>5615 BENEFITS - OTHER</v>
          </cell>
          <cell r="C2807">
            <v>18972.150000000001</v>
          </cell>
        </row>
        <row r="2808">
          <cell r="A2808" t="str">
            <v>530-6240-10</v>
          </cell>
          <cell r="B2808" t="str">
            <v>5620 MATERIALS - INVENTORIED</v>
          </cell>
          <cell r="C2808">
            <v>0</v>
          </cell>
        </row>
        <row r="2809">
          <cell r="A2809" t="str">
            <v>530-6250-10</v>
          </cell>
          <cell r="B2809" t="str">
            <v>5620 MATERIALS - CONSUMABLES</v>
          </cell>
          <cell r="C2809">
            <v>0</v>
          </cell>
        </row>
        <row r="2810">
          <cell r="A2810" t="str">
            <v>530-6260-10</v>
          </cell>
          <cell r="B2810" t="str">
            <v>5620 MATERIALS - TOOLS LESS THAN $500</v>
          </cell>
          <cell r="C2810">
            <v>0</v>
          </cell>
        </row>
        <row r="2811">
          <cell r="A2811" t="str">
            <v>530-6310-10</v>
          </cell>
          <cell r="B2811" t="str">
            <v>5620 SUPPLIES - OFFICE</v>
          </cell>
          <cell r="C2811">
            <v>489.03</v>
          </cell>
        </row>
        <row r="2812">
          <cell r="A2812" t="str">
            <v>530-6320-10</v>
          </cell>
          <cell r="B2812" t="str">
            <v>5620 SUPPLIES - COMPUTER</v>
          </cell>
          <cell r="C2812">
            <v>0</v>
          </cell>
        </row>
        <row r="2813">
          <cell r="A2813" t="str">
            <v>530-6330-10</v>
          </cell>
          <cell r="B2813" t="str">
            <v>5620 SUPPLIES - SAFETY</v>
          </cell>
          <cell r="C2813">
            <v>176.99</v>
          </cell>
        </row>
        <row r="2814">
          <cell r="A2814" t="str">
            <v>530-6340-10</v>
          </cell>
          <cell r="B2814" t="str">
            <v>5620 SUPPLIES - STATIONARY</v>
          </cell>
          <cell r="C2814">
            <v>0</v>
          </cell>
        </row>
        <row r="2815">
          <cell r="A2815" t="str">
            <v>530-6342-10</v>
          </cell>
          <cell r="B2815" t="str">
            <v>5620 License/Permits</v>
          </cell>
          <cell r="C2815">
            <v>5401.43</v>
          </cell>
        </row>
        <row r="2816">
          <cell r="A2816" t="str">
            <v>530-6420-10</v>
          </cell>
          <cell r="B2816" t="str">
            <v>5620 RENT - TOOLS</v>
          </cell>
          <cell r="C2816">
            <v>0</v>
          </cell>
        </row>
        <row r="2817">
          <cell r="A2817" t="str">
            <v>530-6430-10</v>
          </cell>
          <cell r="B2817" t="str">
            <v>5620 RENT - PROPERTY</v>
          </cell>
          <cell r="C2817">
            <v>0</v>
          </cell>
        </row>
        <row r="2818">
          <cell r="A2818" t="str">
            <v>530-6450-10</v>
          </cell>
          <cell r="B2818" t="str">
            <v>5620 R &amp; M - NON - OPUC EQUIPMENT / PROPERTY</v>
          </cell>
          <cell r="C2818">
            <v>0</v>
          </cell>
        </row>
        <row r="2819">
          <cell r="A2819" t="str">
            <v>530-6460-10</v>
          </cell>
          <cell r="B2819" t="str">
            <v>5620 R &amp; M - OPUC EQUIPMENT / FACILITY</v>
          </cell>
          <cell r="C2819">
            <v>0</v>
          </cell>
        </row>
        <row r="2820">
          <cell r="A2820" t="str">
            <v>530-6500-10</v>
          </cell>
          <cell r="B2820" t="str">
            <v>5620 EMPLOYEE - MEMBERSHIPS</v>
          </cell>
          <cell r="C2820">
            <v>0</v>
          </cell>
        </row>
        <row r="2821">
          <cell r="A2821" t="str">
            <v>530-6510-10</v>
          </cell>
          <cell r="B2821" t="str">
            <v>5620 EMPLOYEE - RECRUITMENT FEES</v>
          </cell>
          <cell r="C2821">
            <v>0</v>
          </cell>
        </row>
        <row r="2822">
          <cell r="A2822" t="str">
            <v>530-6520-10</v>
          </cell>
          <cell r="B2822" t="str">
            <v>5620 EMPLOYEE - ADVERTISING</v>
          </cell>
          <cell r="C2822">
            <v>33047.120000000003</v>
          </cell>
        </row>
        <row r="2823">
          <cell r="A2823" t="str">
            <v>530-6530-10</v>
          </cell>
          <cell r="B2823" t="str">
            <v>5620 EMPLOYEE - RELOCATION FEES</v>
          </cell>
          <cell r="C2823">
            <v>0</v>
          </cell>
        </row>
        <row r="2824">
          <cell r="A2824" t="str">
            <v>530-6540-10</v>
          </cell>
          <cell r="B2824" t="str">
            <v>5620 EMPLOYEE TRAINING - COURSE FEES</v>
          </cell>
          <cell r="C2824">
            <v>1973.9</v>
          </cell>
        </row>
        <row r="2825">
          <cell r="A2825" t="str">
            <v>530-6550-10</v>
          </cell>
          <cell r="B2825" t="str">
            <v>5620 EMPLOYEE TRAINING - TRAVEL</v>
          </cell>
          <cell r="C2825">
            <v>0</v>
          </cell>
        </row>
        <row r="2826">
          <cell r="A2826" t="str">
            <v>530-6560-10</v>
          </cell>
          <cell r="B2826" t="str">
            <v>5620 EMPLOYEE TRAINING - ACCOMMODATION &amp; MEALS</v>
          </cell>
          <cell r="C2826">
            <v>0</v>
          </cell>
        </row>
        <row r="2827">
          <cell r="A2827" t="str">
            <v>530-6570-10</v>
          </cell>
          <cell r="B2827" t="str">
            <v>5620 EMPLOYEE TRAINING - MATERIALS</v>
          </cell>
          <cell r="C2827">
            <v>307.95999999999998</v>
          </cell>
        </row>
        <row r="2828">
          <cell r="A2828" t="str">
            <v>530-6580-10</v>
          </cell>
          <cell r="B2828" t="str">
            <v>5620 EMPLOYEE TRAINING - INSTRUCTORS</v>
          </cell>
          <cell r="C2828">
            <v>0</v>
          </cell>
        </row>
        <row r="2829">
          <cell r="A2829" t="str">
            <v>530-6590-10</v>
          </cell>
          <cell r="B2829" t="str">
            <v>5620 TRAVEL - ACCOMMODATION</v>
          </cell>
          <cell r="C2829">
            <v>0</v>
          </cell>
        </row>
        <row r="2830">
          <cell r="A2830" t="str">
            <v>530-6600-10</v>
          </cell>
          <cell r="B2830" t="str">
            <v>5620 TRAVEL - CAR ALLOWANCE &amp; MILEAGE</v>
          </cell>
          <cell r="C2830">
            <v>286.77</v>
          </cell>
        </row>
        <row r="2831">
          <cell r="A2831" t="str">
            <v>530-6610-10</v>
          </cell>
          <cell r="B2831" t="str">
            <v>5620 TRAVEL - CONFERENCE FEES</v>
          </cell>
          <cell r="C2831">
            <v>0</v>
          </cell>
        </row>
        <row r="2832">
          <cell r="A2832" t="str">
            <v>530-6620-10</v>
          </cell>
          <cell r="B2832" t="str">
            <v>5605 Travel - Meals (Subsistence)</v>
          </cell>
          <cell r="C2832">
            <v>607.24</v>
          </cell>
        </row>
        <row r="2833">
          <cell r="A2833" t="str">
            <v>530-6630-10</v>
          </cell>
          <cell r="B2833" t="str">
            <v>5620 TRAVEL - PROMOTIONAL ENTERTAINMENT</v>
          </cell>
          <cell r="C2833">
            <v>0</v>
          </cell>
        </row>
        <row r="2834">
          <cell r="A2834" t="str">
            <v>530-6640-10</v>
          </cell>
          <cell r="B2834" t="str">
            <v>5620 TRAVEL - PUBLIC TRANSIT &amp; TAXI</v>
          </cell>
          <cell r="C2834">
            <v>0</v>
          </cell>
        </row>
        <row r="2835">
          <cell r="A2835" t="str">
            <v>530-6650-10</v>
          </cell>
          <cell r="B2835" t="str">
            <v>5620 COMMUNICATIONS - COURIER \ SECURITY PICKUP</v>
          </cell>
          <cell r="C2835">
            <v>79.75</v>
          </cell>
        </row>
        <row r="2836">
          <cell r="A2836" t="str">
            <v>530-6660-10</v>
          </cell>
          <cell r="B2836" t="str">
            <v>5620 COMMUNICATIONS - OTHER</v>
          </cell>
          <cell r="C2836">
            <v>0</v>
          </cell>
        </row>
        <row r="2837">
          <cell r="A2837" t="str">
            <v>530-6670-10</v>
          </cell>
          <cell r="B2837" t="str">
            <v>5620 COMMUNICATIONS - POSTAGE</v>
          </cell>
          <cell r="C2837">
            <v>0</v>
          </cell>
        </row>
        <row r="2838">
          <cell r="A2838" t="str">
            <v>530-6690-10</v>
          </cell>
          <cell r="B2838" t="str">
            <v>5620 COMMUNICATIONS - PRINTING &amp; COPYING</v>
          </cell>
          <cell r="C2838">
            <v>0</v>
          </cell>
        </row>
        <row r="2839">
          <cell r="A2839" t="str">
            <v>530-6700-10</v>
          </cell>
          <cell r="B2839" t="str">
            <v>5620 COMMUNICATIONS - TELEPHONE, FAX &amp; PAGERS</v>
          </cell>
          <cell r="C2839">
            <v>282.38</v>
          </cell>
        </row>
        <row r="2840">
          <cell r="A2840" t="str">
            <v>530-6705-10</v>
          </cell>
          <cell r="B2840" t="str">
            <v>Miscellaneous Expense</v>
          </cell>
          <cell r="C2840">
            <v>0</v>
          </cell>
        </row>
        <row r="2841">
          <cell r="A2841" t="str">
            <v>530-6710-10</v>
          </cell>
          <cell r="B2841" t="str">
            <v>5620 ADVERTISING</v>
          </cell>
          <cell r="C2841">
            <v>0</v>
          </cell>
        </row>
        <row r="2842">
          <cell r="A2842" t="str">
            <v>530-6720-10</v>
          </cell>
          <cell r="B2842" t="str">
            <v>5410 COMMUNITY RELATIONS</v>
          </cell>
          <cell r="C2842">
            <v>50</v>
          </cell>
        </row>
        <row r="2843">
          <cell r="A2843" t="str">
            <v>530-6730-10</v>
          </cell>
          <cell r="B2843" t="str">
            <v>5620 CORPORATE MEMBERSHIPS, LICENSES</v>
          </cell>
          <cell r="C2843">
            <v>0</v>
          </cell>
        </row>
        <row r="2844">
          <cell r="A2844" t="str">
            <v>530-6732-10</v>
          </cell>
          <cell r="B2844" t="str">
            <v>6205 Donations</v>
          </cell>
          <cell r="C2844">
            <v>0</v>
          </cell>
        </row>
        <row r="2845">
          <cell r="A2845" t="str">
            <v>530-6740-10</v>
          </cell>
          <cell r="B2845" t="str">
            <v>5630 PROFESSIONAL - CONSULTING</v>
          </cell>
          <cell r="C2845">
            <v>18840</v>
          </cell>
        </row>
        <row r="2846">
          <cell r="A2846" t="str">
            <v>530-6750-10</v>
          </cell>
          <cell r="B2846" t="str">
            <v>5630 PROFESSIONAL AUDIT</v>
          </cell>
          <cell r="C2846">
            <v>0</v>
          </cell>
        </row>
        <row r="2847">
          <cell r="A2847" t="str">
            <v>530-6760-10</v>
          </cell>
          <cell r="B2847" t="str">
            <v>5630 PROFESSIONAL - LEGAL</v>
          </cell>
          <cell r="C2847">
            <v>-20000</v>
          </cell>
        </row>
        <row r="2848">
          <cell r="A2848" t="str">
            <v>530-6901-10</v>
          </cell>
          <cell r="B2848" t="str">
            <v>5615 Allocated Payroll Main Job Recovery</v>
          </cell>
          <cell r="C2848">
            <v>-102.3</v>
          </cell>
        </row>
        <row r="2849">
          <cell r="A2849" t="str">
            <v>530-6903-10</v>
          </cell>
          <cell r="B2849" t="str">
            <v>5615 Allocated WIP Job Payroll Recovery</v>
          </cell>
          <cell r="C2849">
            <v>0</v>
          </cell>
        </row>
        <row r="2850">
          <cell r="A2850" t="str">
            <v>530-6904-10</v>
          </cell>
          <cell r="B2850" t="str">
            <v>5615 ALLOCATED WIP JOB OVERHEAD RECOVERY</v>
          </cell>
          <cell r="C2850">
            <v>0</v>
          </cell>
        </row>
        <row r="2851">
          <cell r="A2851" t="str">
            <v>610-4720-10</v>
          </cell>
          <cell r="B2851" t="str">
            <v>5025 Allocated - Rolling Stock Expense</v>
          </cell>
          <cell r="C2851">
            <v>0</v>
          </cell>
        </row>
        <row r="2852">
          <cell r="A2852" t="str">
            <v>610-6010-10</v>
          </cell>
          <cell r="B2852" t="str">
            <v>5675 LABOUR - SALARIES</v>
          </cell>
          <cell r="C2852">
            <v>0</v>
          </cell>
        </row>
        <row r="2853">
          <cell r="A2853" t="str">
            <v>610-6020-10</v>
          </cell>
          <cell r="B2853" t="str">
            <v>5675 LABOUR - HOURLY</v>
          </cell>
          <cell r="C2853">
            <v>680.3</v>
          </cell>
        </row>
        <row r="2854">
          <cell r="A2854" t="str">
            <v>610-6030-10</v>
          </cell>
          <cell r="B2854" t="str">
            <v>5675 LABOUR - OVERTIME</v>
          </cell>
          <cell r="C2854">
            <v>1413.14</v>
          </cell>
        </row>
        <row r="2855">
          <cell r="A2855" t="str">
            <v>610-6040-10</v>
          </cell>
          <cell r="B2855" t="str">
            <v>5675 LABOUR - STUDENT LABOUR</v>
          </cell>
          <cell r="C2855">
            <v>0</v>
          </cell>
        </row>
        <row r="2856">
          <cell r="A2856" t="str">
            <v>610-6050-10</v>
          </cell>
          <cell r="B2856" t="str">
            <v>5675 Facility - Subcontract</v>
          </cell>
          <cell r="C2856">
            <v>70399.67</v>
          </cell>
        </row>
        <row r="2857">
          <cell r="A2857" t="str">
            <v>610-6060-10</v>
          </cell>
          <cell r="B2857" t="str">
            <v>5675 LABOUR - TEMPORARY</v>
          </cell>
          <cell r="C2857">
            <v>18245.21</v>
          </cell>
        </row>
        <row r="2858">
          <cell r="A2858" t="str">
            <v>610-6070-10</v>
          </cell>
          <cell r="B2858" t="str">
            <v>5675 LABOUR - VACATION</v>
          </cell>
          <cell r="C2858">
            <v>1102.23</v>
          </cell>
        </row>
        <row r="2859">
          <cell r="A2859" t="str">
            <v>610-6080-10</v>
          </cell>
          <cell r="B2859" t="str">
            <v>5675 LABOUR - SAFETY &amp; TRAINING</v>
          </cell>
          <cell r="C2859">
            <v>0</v>
          </cell>
        </row>
        <row r="2860">
          <cell r="A2860" t="str">
            <v>610-6090-10</v>
          </cell>
          <cell r="B2860" t="str">
            <v>5675 LABOUR - INCLEMENT WEATHER</v>
          </cell>
          <cell r="C2860">
            <v>0</v>
          </cell>
        </row>
        <row r="2861">
          <cell r="A2861" t="str">
            <v>610-6100-10</v>
          </cell>
          <cell r="B2861" t="str">
            <v>5675 LABOUR - LOST TIME DUE TO BREAKDOWNS</v>
          </cell>
          <cell r="C2861">
            <v>0</v>
          </cell>
        </row>
        <row r="2862">
          <cell r="A2862" t="str">
            <v>610-6110-10</v>
          </cell>
          <cell r="B2862" t="str">
            <v>5675 LABOUR -SUNDRY LOST TIME</v>
          </cell>
          <cell r="C2862">
            <v>0</v>
          </cell>
        </row>
        <row r="2863">
          <cell r="A2863" t="str">
            <v>610-6120-10</v>
          </cell>
          <cell r="B2863" t="str">
            <v>5675 Labour - Sick Leave</v>
          </cell>
          <cell r="C2863">
            <v>0</v>
          </cell>
        </row>
        <row r="2864">
          <cell r="A2864" t="str">
            <v>610-6122-10</v>
          </cell>
          <cell r="B2864" t="str">
            <v>5675 Labour - Family Leave</v>
          </cell>
          <cell r="C2864">
            <v>0</v>
          </cell>
        </row>
        <row r="2865">
          <cell r="A2865" t="str">
            <v>610-6130-10</v>
          </cell>
          <cell r="B2865" t="str">
            <v>5675 Labour - Stand-by</v>
          </cell>
          <cell r="C2865">
            <v>0</v>
          </cell>
        </row>
        <row r="2866">
          <cell r="A2866" t="str">
            <v>610-6140-10</v>
          </cell>
          <cell r="B2866" t="str">
            <v>5675 Labour - Union Business</v>
          </cell>
          <cell r="C2866">
            <v>0</v>
          </cell>
        </row>
        <row r="2867">
          <cell r="A2867" t="str">
            <v>610-6145-10</v>
          </cell>
          <cell r="B2867" t="str">
            <v>5675 Labour - Bereavement</v>
          </cell>
          <cell r="C2867">
            <v>0</v>
          </cell>
        </row>
        <row r="2868">
          <cell r="A2868" t="str">
            <v>610-6150-10</v>
          </cell>
          <cell r="B2868" t="str">
            <v>5675 LABOUR - RETIRING ALLOWANCE</v>
          </cell>
          <cell r="C2868">
            <v>0</v>
          </cell>
        </row>
        <row r="2869">
          <cell r="A2869" t="str">
            <v>610-6160-10</v>
          </cell>
          <cell r="B2869" t="str">
            <v>5675 LABOUR - OTHER</v>
          </cell>
          <cell r="C2869">
            <v>0</v>
          </cell>
        </row>
        <row r="2870">
          <cell r="A2870" t="str">
            <v>610-6170-10</v>
          </cell>
          <cell r="B2870" t="str">
            <v>5675 Benefits - Pension</v>
          </cell>
          <cell r="C2870">
            <v>0</v>
          </cell>
        </row>
        <row r="2871">
          <cell r="A2871" t="str">
            <v>610-6180-10</v>
          </cell>
          <cell r="B2871" t="str">
            <v>5675 Benefits - EHT</v>
          </cell>
          <cell r="C2871">
            <v>418.15</v>
          </cell>
        </row>
        <row r="2872">
          <cell r="A2872" t="str">
            <v>610-6190-10</v>
          </cell>
          <cell r="B2872" t="str">
            <v>5675 Benefits - WCB</v>
          </cell>
          <cell r="C2872">
            <v>229.44</v>
          </cell>
        </row>
        <row r="2873">
          <cell r="A2873" t="str">
            <v>610-6200-10</v>
          </cell>
          <cell r="B2873" t="str">
            <v>5675 Benefits - CPP</v>
          </cell>
          <cell r="C2873">
            <v>960.9</v>
          </cell>
        </row>
        <row r="2874">
          <cell r="A2874" t="str">
            <v>610-6210-10</v>
          </cell>
          <cell r="B2874" t="str">
            <v>5675 Benefits - UIC</v>
          </cell>
          <cell r="C2874">
            <v>564.41</v>
          </cell>
        </row>
        <row r="2875">
          <cell r="A2875" t="str">
            <v>610-6220-10</v>
          </cell>
          <cell r="B2875" t="str">
            <v>5675 Benefits - Medical</v>
          </cell>
          <cell r="C2875">
            <v>4338</v>
          </cell>
        </row>
        <row r="2876">
          <cell r="A2876" t="str">
            <v>610-6225-10</v>
          </cell>
          <cell r="B2876" t="str">
            <v>5675 Benefits - Meal Allowance</v>
          </cell>
          <cell r="C2876">
            <v>1135.33</v>
          </cell>
        </row>
        <row r="2877">
          <cell r="A2877" t="str">
            <v>610-6230-10</v>
          </cell>
          <cell r="B2877" t="str">
            <v>5675 BENEFITS - OTHER</v>
          </cell>
          <cell r="C2877">
            <v>0</v>
          </cell>
        </row>
        <row r="2878">
          <cell r="A2878" t="str">
            <v>610-6240-10</v>
          </cell>
          <cell r="B2878" t="str">
            <v>5675 MATERIALS - INVENTORIED</v>
          </cell>
          <cell r="C2878">
            <v>7149.39</v>
          </cell>
        </row>
        <row r="2879">
          <cell r="A2879" t="str">
            <v>610-6250-10</v>
          </cell>
          <cell r="B2879" t="str">
            <v>5675 MATERIALS - CONSUMABLES</v>
          </cell>
          <cell r="C2879">
            <v>21408.57</v>
          </cell>
        </row>
        <row r="2880">
          <cell r="A2880" t="str">
            <v>610-6260-10</v>
          </cell>
          <cell r="B2880" t="str">
            <v>5675 MATERIALS - TOOLS LESS THAN $500</v>
          </cell>
          <cell r="C2880">
            <v>74.819999999999993</v>
          </cell>
        </row>
        <row r="2881">
          <cell r="A2881" t="str">
            <v>610-6270-10</v>
          </cell>
          <cell r="B2881" t="str">
            <v>5675 VEHICLE - FUEL &amp; OIL</v>
          </cell>
          <cell r="C2881">
            <v>97060.78</v>
          </cell>
        </row>
        <row r="2882">
          <cell r="A2882" t="str">
            <v>610-6280-10</v>
          </cell>
          <cell r="B2882" t="str">
            <v>5675 VEHICLE - INSURANCE</v>
          </cell>
          <cell r="C2882">
            <v>25425</v>
          </cell>
        </row>
        <row r="2883">
          <cell r="A2883" t="str">
            <v>610-6285-10</v>
          </cell>
          <cell r="B2883" t="str">
            <v>5675 Vehichles - Licenses</v>
          </cell>
          <cell r="C2883">
            <v>10639</v>
          </cell>
        </row>
        <row r="2884">
          <cell r="A2884" t="str">
            <v>610-6290-10</v>
          </cell>
          <cell r="B2884" t="str">
            <v>5675 VEHICLE - REPAIRS</v>
          </cell>
          <cell r="C2884">
            <v>209311.75</v>
          </cell>
        </row>
        <row r="2885">
          <cell r="A2885" t="str">
            <v>610-6310-10</v>
          </cell>
          <cell r="B2885" t="str">
            <v>5675 SUPPLIES - OFFICE</v>
          </cell>
          <cell r="C2885">
            <v>30285.07</v>
          </cell>
        </row>
        <row r="2886">
          <cell r="A2886" t="str">
            <v>610-6320-10</v>
          </cell>
          <cell r="B2886" t="str">
            <v>5675 SUPPLIES - COMPUTER</v>
          </cell>
          <cell r="C2886">
            <v>0</v>
          </cell>
        </row>
        <row r="2887">
          <cell r="A2887" t="str">
            <v>610-6330-10</v>
          </cell>
          <cell r="B2887" t="str">
            <v>5675 SUPPLIES - SAFETY</v>
          </cell>
          <cell r="C2887">
            <v>907.39</v>
          </cell>
        </row>
        <row r="2888">
          <cell r="A2888" t="str">
            <v>610-6340-10</v>
          </cell>
          <cell r="B2888" t="str">
            <v>5675 SUPPLIES - STATIONARY</v>
          </cell>
          <cell r="C2888">
            <v>0</v>
          </cell>
        </row>
        <row r="2889">
          <cell r="A2889" t="str">
            <v>610-6350-10</v>
          </cell>
          <cell r="B2889" t="str">
            <v>5675 MUNICIPAL TAXES</v>
          </cell>
          <cell r="C2889">
            <v>0</v>
          </cell>
        </row>
        <row r="2890">
          <cell r="A2890" t="str">
            <v>610-6360-10</v>
          </cell>
          <cell r="B2890" t="str">
            <v>5675 UTILITIES - ELECTRIC</v>
          </cell>
          <cell r="C2890">
            <v>76029.11</v>
          </cell>
        </row>
        <row r="2891">
          <cell r="A2891" t="str">
            <v>610-6370-10</v>
          </cell>
          <cell r="B2891" t="str">
            <v>5675 UTILITIES - GAS</v>
          </cell>
          <cell r="C2891">
            <v>18173.68</v>
          </cell>
        </row>
        <row r="2892">
          <cell r="A2892" t="str">
            <v>610-6380-10</v>
          </cell>
          <cell r="B2892" t="str">
            <v>5675 UTILITIES - HEATING OIL</v>
          </cell>
          <cell r="C2892">
            <v>0</v>
          </cell>
        </row>
        <row r="2893">
          <cell r="A2893" t="str">
            <v>610-6390-10</v>
          </cell>
          <cell r="B2893" t="str">
            <v>5675 UTILITIES - WATER</v>
          </cell>
          <cell r="C2893">
            <v>5772.09</v>
          </cell>
        </row>
        <row r="2894">
          <cell r="A2894" t="str">
            <v>610-6400-10</v>
          </cell>
          <cell r="B2894" t="str">
            <v>5675 INSURANCE - GENERAL</v>
          </cell>
          <cell r="C2894">
            <v>0</v>
          </cell>
        </row>
        <row r="2895">
          <cell r="A2895" t="str">
            <v>610-6405-10</v>
          </cell>
          <cell r="B2895" t="str">
            <v>5675 INSURANCE CLAIMS</v>
          </cell>
          <cell r="C2895">
            <v>0</v>
          </cell>
        </row>
        <row r="2896">
          <cell r="A2896" t="str">
            <v>610-6410-10</v>
          </cell>
          <cell r="B2896" t="str">
            <v>5675 INSURANCE - PROPERTY</v>
          </cell>
          <cell r="C2896">
            <v>0</v>
          </cell>
        </row>
        <row r="2897">
          <cell r="A2897" t="str">
            <v>610-6420-10</v>
          </cell>
          <cell r="B2897" t="str">
            <v>5675 RENT - TOOLS</v>
          </cell>
          <cell r="C2897">
            <v>0</v>
          </cell>
        </row>
        <row r="2898">
          <cell r="A2898" t="str">
            <v>610-6430-10</v>
          </cell>
          <cell r="B2898" t="str">
            <v>5675 RENT - PROPERTY</v>
          </cell>
          <cell r="C2898">
            <v>0</v>
          </cell>
        </row>
        <row r="2899">
          <cell r="A2899" t="str">
            <v>610-6440-10</v>
          </cell>
          <cell r="B2899" t="str">
            <v>5675 RENT - VEHICLES &amp; MOBILE EQUIPMENT</v>
          </cell>
          <cell r="C2899">
            <v>0</v>
          </cell>
        </row>
        <row r="2900">
          <cell r="A2900" t="str">
            <v>610-6450-10</v>
          </cell>
          <cell r="B2900" t="str">
            <v>5675 R &amp; M - NON - OPUC EQUIPMENT / PROPERTY</v>
          </cell>
          <cell r="C2900">
            <v>527.91</v>
          </cell>
        </row>
        <row r="2901">
          <cell r="A2901" t="str">
            <v>610-6460-10</v>
          </cell>
          <cell r="B2901" t="str">
            <v>5675 R &amp; M - OPUC EQUIPMENT / FACILITY</v>
          </cell>
          <cell r="C2901">
            <v>87625.55</v>
          </cell>
        </row>
        <row r="2902">
          <cell r="A2902" t="str">
            <v>610-6470-10</v>
          </cell>
          <cell r="B2902" t="str">
            <v>5675 R &amp; M - CLEANING AND JANITORIAL</v>
          </cell>
          <cell r="C2902">
            <v>65358.82</v>
          </cell>
        </row>
        <row r="2903">
          <cell r="A2903" t="str">
            <v>610-6480-10</v>
          </cell>
          <cell r="B2903" t="str">
            <v>5675 R &amp; M - GARBAGE REMOVAL</v>
          </cell>
          <cell r="C2903">
            <v>30902.57</v>
          </cell>
        </row>
        <row r="2904">
          <cell r="A2904" t="str">
            <v>610-6490-10</v>
          </cell>
          <cell r="B2904" t="str">
            <v>5675 R &amp; M - UNIFORMS AND MAINTENANCE</v>
          </cell>
          <cell r="C2904">
            <v>0</v>
          </cell>
        </row>
        <row r="2905">
          <cell r="A2905" t="str">
            <v>610-6540-10</v>
          </cell>
          <cell r="B2905" t="str">
            <v>5675 Training - Course Fees</v>
          </cell>
          <cell r="C2905">
            <v>0</v>
          </cell>
        </row>
        <row r="2906">
          <cell r="A2906" t="str">
            <v>610-6550-10</v>
          </cell>
          <cell r="B2906" t="str">
            <v>5675 Employee Training - Travel</v>
          </cell>
          <cell r="C2906">
            <v>0</v>
          </cell>
        </row>
        <row r="2907">
          <cell r="A2907" t="str">
            <v>610-6600-10</v>
          </cell>
          <cell r="B2907" t="str">
            <v>5675 TRAVEL - CAR ALLOWANCES &amp; MILEAGE</v>
          </cell>
          <cell r="C2907">
            <v>54.06</v>
          </cell>
        </row>
        <row r="2908">
          <cell r="A2908" t="str">
            <v>610-6650-10</v>
          </cell>
          <cell r="B2908" t="str">
            <v>5675 COMMUNICATIONS - COURIER \ SECURITY PICKUP</v>
          </cell>
          <cell r="C2908">
            <v>1912.24</v>
          </cell>
        </row>
        <row r="2909">
          <cell r="A2909" t="str">
            <v>610-6660-10</v>
          </cell>
          <cell r="B2909" t="str">
            <v>5675 COMMUNICATIONS - OTHER</v>
          </cell>
          <cell r="C2909">
            <v>0</v>
          </cell>
        </row>
        <row r="2910">
          <cell r="A2910" t="str">
            <v>610-6670-10</v>
          </cell>
          <cell r="B2910" t="str">
            <v>5675 COMMUNICATIONS - POSTAGE</v>
          </cell>
          <cell r="C2910">
            <v>11.95</v>
          </cell>
        </row>
        <row r="2911">
          <cell r="A2911" t="str">
            <v>610-6680-10</v>
          </cell>
          <cell r="B2911" t="str">
            <v>5675 COMMUNICATIONS - POSTAGE CUSTOMERS</v>
          </cell>
          <cell r="C2911">
            <v>0</v>
          </cell>
        </row>
        <row r="2912">
          <cell r="A2912" t="str">
            <v>610-6690-10</v>
          </cell>
          <cell r="B2912" t="str">
            <v>5675 COMMUNICATIONS - PRINTING &amp; COPYING</v>
          </cell>
          <cell r="C2912">
            <v>15409.01</v>
          </cell>
        </row>
        <row r="2913">
          <cell r="A2913" t="str">
            <v>610-6700-10</v>
          </cell>
          <cell r="B2913" t="str">
            <v>5675 COMMUNICATIONS - TELEPHONE, FAX &amp; PAGERS</v>
          </cell>
          <cell r="C2913">
            <v>52144.12</v>
          </cell>
        </row>
        <row r="2914">
          <cell r="A2914" t="str">
            <v>610-6730-10</v>
          </cell>
          <cell r="B2914" t="str">
            <v>5675 Corporate  Memberships, Licenses</v>
          </cell>
          <cell r="C2914">
            <v>0</v>
          </cell>
        </row>
        <row r="2915">
          <cell r="A2915" t="str">
            <v>610-6740-10</v>
          </cell>
          <cell r="B2915" t="str">
            <v>5675 Consulting Fees</v>
          </cell>
          <cell r="C2915">
            <v>0</v>
          </cell>
        </row>
        <row r="2916">
          <cell r="A2916" t="str">
            <v>610-6900-10</v>
          </cell>
          <cell r="B2916" t="str">
            <v>5675 ALLOCATED MNTCE JOB PAYROLL/OVERHEAD OFFSET</v>
          </cell>
          <cell r="C2916">
            <v>36400.58</v>
          </cell>
        </row>
        <row r="2917">
          <cell r="A2917" t="str">
            <v>610-6901-10</v>
          </cell>
          <cell r="B2917" t="str">
            <v>5675 ALLOCATED PAYROLL MAINT JOB RECOVERY</v>
          </cell>
          <cell r="C2917">
            <v>-1368.31</v>
          </cell>
        </row>
        <row r="2918">
          <cell r="A2918" t="str">
            <v>610-6902-10</v>
          </cell>
          <cell r="B2918" t="str">
            <v>5675 ALLOCATED MAINTENANCE JOB OVERHEAD RECOVERY</v>
          </cell>
          <cell r="C2918">
            <v>0</v>
          </cell>
        </row>
        <row r="2919">
          <cell r="A2919" t="str">
            <v>610-6903-10</v>
          </cell>
          <cell r="B2919" t="str">
            <v>5675 Allocated WIP Job Payroll Recovery</v>
          </cell>
          <cell r="C2919">
            <v>-396.43</v>
          </cell>
        </row>
        <row r="2920">
          <cell r="A2920" t="str">
            <v>610-6904-10</v>
          </cell>
          <cell r="B2920" t="str">
            <v>5675 Allocated WIP Job Overhead Recovery</v>
          </cell>
          <cell r="C2920">
            <v>0</v>
          </cell>
        </row>
        <row r="2921">
          <cell r="A2921" t="str">
            <v>610-6905-10</v>
          </cell>
          <cell r="B2921" t="str">
            <v>5675 Allocated Recovery - Services</v>
          </cell>
          <cell r="C2921">
            <v>-95493.57</v>
          </cell>
        </row>
        <row r="2922">
          <cell r="A2922" t="str">
            <v>610-6910-10</v>
          </cell>
          <cell r="B2922" t="str">
            <v>5675 ALLOCATED JOB VEHICLE OFFSET</v>
          </cell>
          <cell r="C2922">
            <v>0</v>
          </cell>
        </row>
        <row r="2923">
          <cell r="A2923" t="str">
            <v>610-6911-10</v>
          </cell>
          <cell r="B2923" t="str">
            <v>5675 ALLOCATED VEHICLE RECOVERY ACCT</v>
          </cell>
          <cell r="C2923">
            <v>0</v>
          </cell>
        </row>
        <row r="2924">
          <cell r="A2924" t="str">
            <v>620-6010-10</v>
          </cell>
          <cell r="B2924" t="str">
            <v>5610 LABOUR - SALARIES</v>
          </cell>
          <cell r="C2924">
            <v>69996.05</v>
          </cell>
        </row>
        <row r="2925">
          <cell r="A2925" t="str">
            <v>620-6020-10</v>
          </cell>
          <cell r="B2925" t="str">
            <v>5610 LABOUR - HOURLY</v>
          </cell>
          <cell r="C2925">
            <v>0</v>
          </cell>
        </row>
        <row r="2926">
          <cell r="A2926" t="str">
            <v>620-6030-10</v>
          </cell>
          <cell r="B2926" t="str">
            <v>5610 LABOUR - OVERTIME</v>
          </cell>
          <cell r="C2926">
            <v>22488.63</v>
          </cell>
        </row>
        <row r="2927">
          <cell r="A2927" t="str">
            <v>620-6040-10</v>
          </cell>
          <cell r="B2927" t="str">
            <v>5610 LABOUR - STUDENT LABOUR</v>
          </cell>
          <cell r="C2927">
            <v>0</v>
          </cell>
        </row>
        <row r="2928">
          <cell r="A2928" t="str">
            <v>620-6050-10</v>
          </cell>
          <cell r="B2928" t="str">
            <v>5610 LABOUR - SUBCONTRACT</v>
          </cell>
          <cell r="C2928">
            <v>0</v>
          </cell>
        </row>
        <row r="2929">
          <cell r="A2929" t="str">
            <v>620-6060-10</v>
          </cell>
          <cell r="B2929" t="str">
            <v>5610 LABOUR - TEMPORARY</v>
          </cell>
          <cell r="C2929">
            <v>0</v>
          </cell>
        </row>
        <row r="2930">
          <cell r="A2930" t="str">
            <v>620-6070-10</v>
          </cell>
          <cell r="B2930" t="str">
            <v>5610 LABOUR - VACATION</v>
          </cell>
          <cell r="C2930">
            <v>6222</v>
          </cell>
        </row>
        <row r="2931">
          <cell r="A2931" t="str">
            <v>620-6080-10</v>
          </cell>
          <cell r="B2931" t="str">
            <v>5610 LABOUR - SAFETY &amp; TRAINING</v>
          </cell>
          <cell r="C2931">
            <v>0</v>
          </cell>
        </row>
        <row r="2932">
          <cell r="A2932" t="str">
            <v>620-6090-10</v>
          </cell>
          <cell r="B2932" t="str">
            <v>5610 LABOUR - INCLEMENT WEATHER</v>
          </cell>
          <cell r="C2932">
            <v>0</v>
          </cell>
        </row>
        <row r="2933">
          <cell r="A2933" t="str">
            <v>620-6100-10</v>
          </cell>
          <cell r="B2933" t="str">
            <v>5610 LABOUR - LOST TIME DUE TO BREAKDOWNS</v>
          </cell>
          <cell r="C2933">
            <v>0</v>
          </cell>
        </row>
        <row r="2934">
          <cell r="A2934" t="str">
            <v>620-6110-10</v>
          </cell>
          <cell r="B2934" t="str">
            <v>5610 LABOUR -SUNDRY LOST TIME</v>
          </cell>
          <cell r="C2934">
            <v>0</v>
          </cell>
        </row>
        <row r="2935">
          <cell r="A2935" t="str">
            <v>620-6120-10</v>
          </cell>
          <cell r="B2935" t="str">
            <v>5610 Labour - Sick Leave</v>
          </cell>
          <cell r="C2935">
            <v>0</v>
          </cell>
        </row>
        <row r="2936">
          <cell r="A2936" t="str">
            <v>620-6122-10</v>
          </cell>
          <cell r="B2936" t="str">
            <v>5610 Labour - Family Leave</v>
          </cell>
          <cell r="C2936">
            <v>419.04</v>
          </cell>
        </row>
        <row r="2937">
          <cell r="A2937" t="str">
            <v>620-6140-10</v>
          </cell>
          <cell r="B2937" t="str">
            <v>5610 LABOUR - UNION / BEREAVEMENT</v>
          </cell>
          <cell r="C2937">
            <v>0</v>
          </cell>
        </row>
        <row r="2938">
          <cell r="A2938" t="str">
            <v>620-6145-10</v>
          </cell>
          <cell r="B2938" t="str">
            <v>5610 Labour - Bereavement</v>
          </cell>
          <cell r="C2938">
            <v>621.57000000000005</v>
          </cell>
        </row>
        <row r="2939">
          <cell r="A2939" t="str">
            <v>620-6150-10</v>
          </cell>
          <cell r="B2939" t="str">
            <v>5610 LABOUR - RETIRING ALLOWANCE</v>
          </cell>
          <cell r="C2939">
            <v>0</v>
          </cell>
        </row>
        <row r="2940">
          <cell r="A2940" t="str">
            <v>620-6160-10</v>
          </cell>
          <cell r="B2940" t="str">
            <v>5610 LABOUR - OTHER</v>
          </cell>
          <cell r="C2940">
            <v>0</v>
          </cell>
        </row>
        <row r="2941">
          <cell r="A2941" t="str">
            <v>620-6170-10</v>
          </cell>
          <cell r="B2941" t="str">
            <v>5610 Benefits - Pension</v>
          </cell>
          <cell r="C2941">
            <v>10552.23</v>
          </cell>
        </row>
        <row r="2942">
          <cell r="A2942" t="str">
            <v>620-6180-10</v>
          </cell>
          <cell r="B2942" t="str">
            <v>5610 benefits - EHT</v>
          </cell>
          <cell r="C2942">
            <v>1973.34</v>
          </cell>
        </row>
        <row r="2943">
          <cell r="A2943" t="str">
            <v>620-6190-10</v>
          </cell>
          <cell r="B2943" t="str">
            <v>5610 Benefits - WSIB</v>
          </cell>
          <cell r="C2943">
            <v>427.08</v>
          </cell>
        </row>
        <row r="2944">
          <cell r="A2944" t="str">
            <v>620-6200-10</v>
          </cell>
          <cell r="B2944" t="str">
            <v>5610 benefits - CPP</v>
          </cell>
          <cell r="C2944">
            <v>1167.71</v>
          </cell>
        </row>
        <row r="2945">
          <cell r="A2945" t="str">
            <v>620-6210-10</v>
          </cell>
          <cell r="B2945" t="str">
            <v>5610 benefits - UIC</v>
          </cell>
          <cell r="C2945">
            <v>565.76</v>
          </cell>
        </row>
        <row r="2946">
          <cell r="A2946" t="str">
            <v>620-6220-10</v>
          </cell>
          <cell r="B2946" t="str">
            <v>5610 Benefits - Medical</v>
          </cell>
          <cell r="C2946">
            <v>0</v>
          </cell>
        </row>
        <row r="2947">
          <cell r="A2947" t="str">
            <v>620-6225-10</v>
          </cell>
          <cell r="B2947" t="str">
            <v>5610 BENEFITS - MEAL ALLOWANCE</v>
          </cell>
          <cell r="C2947">
            <v>0</v>
          </cell>
        </row>
        <row r="2948">
          <cell r="A2948" t="str">
            <v>620-6230-10</v>
          </cell>
          <cell r="B2948" t="str">
            <v>5610 BENEFITS - OTHER</v>
          </cell>
          <cell r="C2948">
            <v>0</v>
          </cell>
        </row>
        <row r="2949">
          <cell r="A2949" t="str">
            <v>620-6240-10</v>
          </cell>
          <cell r="B2949" t="str">
            <v>5610 MATERIALS - INVENTORIED</v>
          </cell>
          <cell r="C2949">
            <v>0</v>
          </cell>
        </row>
        <row r="2950">
          <cell r="A2950" t="str">
            <v>620-6250-10</v>
          </cell>
          <cell r="B2950" t="str">
            <v>5610 MATERIALS - CONSUMABLES</v>
          </cell>
          <cell r="C2950">
            <v>0</v>
          </cell>
        </row>
        <row r="2951">
          <cell r="A2951" t="str">
            <v>620-6260-10</v>
          </cell>
          <cell r="B2951" t="str">
            <v>5610 MATERIALS - TOOLS LESS THAN $500</v>
          </cell>
          <cell r="C2951">
            <v>0</v>
          </cell>
        </row>
        <row r="2952">
          <cell r="A2952" t="str">
            <v>620-6270-10</v>
          </cell>
          <cell r="B2952" t="str">
            <v>5610 VEHICLE - FUEL &amp; OIL</v>
          </cell>
          <cell r="C2952">
            <v>0</v>
          </cell>
        </row>
        <row r="2953">
          <cell r="A2953" t="str">
            <v>620-6280-10</v>
          </cell>
          <cell r="B2953" t="str">
            <v>5610 VEHICLE - INSURANCE</v>
          </cell>
          <cell r="C2953">
            <v>0</v>
          </cell>
        </row>
        <row r="2954">
          <cell r="A2954" t="str">
            <v>620-6290-10</v>
          </cell>
          <cell r="B2954" t="str">
            <v>5610 VEHICLE - REPAIRS</v>
          </cell>
          <cell r="C2954">
            <v>0</v>
          </cell>
        </row>
        <row r="2955">
          <cell r="A2955" t="str">
            <v>620-6310-10</v>
          </cell>
          <cell r="B2955" t="str">
            <v>5610 SUPPLIES - OFFICE</v>
          </cell>
          <cell r="C2955">
            <v>0</v>
          </cell>
        </row>
        <row r="2956">
          <cell r="A2956" t="str">
            <v>620-6320-10</v>
          </cell>
          <cell r="B2956" t="str">
            <v>5610 SUPPLIES - COMPUTER</v>
          </cell>
          <cell r="C2956">
            <v>0</v>
          </cell>
        </row>
        <row r="2957">
          <cell r="A2957" t="str">
            <v>620-6330-10</v>
          </cell>
          <cell r="B2957" t="str">
            <v>5610 SUPPLIES - SAFETY</v>
          </cell>
          <cell r="C2957">
            <v>0</v>
          </cell>
        </row>
        <row r="2958">
          <cell r="A2958" t="str">
            <v>620-6340-10</v>
          </cell>
          <cell r="B2958" t="str">
            <v>5610 SUPPLIES - STATIONARY</v>
          </cell>
          <cell r="C2958">
            <v>0</v>
          </cell>
        </row>
        <row r="2959">
          <cell r="A2959" t="str">
            <v>620-6350-10</v>
          </cell>
          <cell r="B2959" t="str">
            <v>5610 MUNICIPAL TAXES</v>
          </cell>
          <cell r="C2959">
            <v>0</v>
          </cell>
        </row>
        <row r="2960">
          <cell r="A2960" t="str">
            <v>620-6360-10</v>
          </cell>
          <cell r="B2960" t="str">
            <v>5610 UTILITIES - ELECTRIC</v>
          </cell>
          <cell r="C2960">
            <v>0</v>
          </cell>
        </row>
        <row r="2961">
          <cell r="A2961" t="str">
            <v>620-6370-10</v>
          </cell>
          <cell r="B2961" t="str">
            <v>5610 UTILITIES - GAS</v>
          </cell>
          <cell r="C2961">
            <v>0</v>
          </cell>
        </row>
        <row r="2962">
          <cell r="A2962" t="str">
            <v>620-6380-10</v>
          </cell>
          <cell r="B2962" t="str">
            <v>5610 UTILITIES - HEATING OIL</v>
          </cell>
          <cell r="C2962">
            <v>0</v>
          </cell>
        </row>
        <row r="2963">
          <cell r="A2963" t="str">
            <v>620-6390-10</v>
          </cell>
          <cell r="B2963" t="str">
            <v>5610 UTILITIES - WATER</v>
          </cell>
          <cell r="C2963">
            <v>0</v>
          </cell>
        </row>
        <row r="2964">
          <cell r="A2964" t="str">
            <v>620-6400-10</v>
          </cell>
          <cell r="B2964" t="str">
            <v>5610 INSURANCE - GENERAL</v>
          </cell>
          <cell r="C2964">
            <v>0</v>
          </cell>
        </row>
        <row r="2965">
          <cell r="A2965" t="str">
            <v>620-6410-10</v>
          </cell>
          <cell r="B2965" t="str">
            <v>5610 INSURANCE - PROPERTY</v>
          </cell>
          <cell r="C2965">
            <v>0</v>
          </cell>
        </row>
        <row r="2966">
          <cell r="A2966" t="str">
            <v>620-6420-10</v>
          </cell>
          <cell r="B2966" t="str">
            <v>5610 RENT - TOOLS</v>
          </cell>
          <cell r="C2966">
            <v>0</v>
          </cell>
        </row>
        <row r="2967">
          <cell r="A2967" t="str">
            <v>620-6430-10</v>
          </cell>
          <cell r="B2967" t="str">
            <v>5610 RENT - PROPERTY</v>
          </cell>
          <cell r="C2967">
            <v>0</v>
          </cell>
        </row>
        <row r="2968">
          <cell r="A2968" t="str">
            <v>620-6440-10</v>
          </cell>
          <cell r="B2968" t="str">
            <v>5610 RENT - VEHICLES &amp; MOBILE EQUIPMENT</v>
          </cell>
          <cell r="C2968">
            <v>0</v>
          </cell>
        </row>
        <row r="2969">
          <cell r="A2969" t="str">
            <v>620-6450-10</v>
          </cell>
          <cell r="B2969" t="str">
            <v>5610 R &amp; M - NON - OPUC EQUIPMENT / PROPERTY</v>
          </cell>
          <cell r="C2969">
            <v>0</v>
          </cell>
        </row>
        <row r="2970">
          <cell r="A2970" t="str">
            <v>620-6460-10</v>
          </cell>
          <cell r="B2970" t="str">
            <v>5610 R &amp; M - OPUC EQUIPMENT / FACILITY</v>
          </cell>
          <cell r="C2970">
            <v>0</v>
          </cell>
        </row>
        <row r="2971">
          <cell r="A2971" t="str">
            <v>620-6470-10</v>
          </cell>
          <cell r="B2971" t="str">
            <v>5610 R &amp; M - CLEANING AND JANITORIAL</v>
          </cell>
          <cell r="C2971">
            <v>0</v>
          </cell>
        </row>
        <row r="2972">
          <cell r="A2972" t="str">
            <v>620-6480-10</v>
          </cell>
          <cell r="B2972" t="str">
            <v>5610 R &amp; M - GARBAGE REMOVAL</v>
          </cell>
          <cell r="C2972">
            <v>0</v>
          </cell>
        </row>
        <row r="2973">
          <cell r="A2973" t="str">
            <v>620-6490-10</v>
          </cell>
          <cell r="B2973" t="str">
            <v>5610 R &amp; M - UNIFORMS AND MAINTENANCE</v>
          </cell>
          <cell r="C2973">
            <v>0</v>
          </cell>
        </row>
        <row r="2974">
          <cell r="A2974" t="str">
            <v>620-6540-10</v>
          </cell>
          <cell r="B2974" t="str">
            <v>5610 Training - Course Fees</v>
          </cell>
          <cell r="C2974">
            <v>0</v>
          </cell>
        </row>
        <row r="2975">
          <cell r="A2975" t="str">
            <v>620-6550-10</v>
          </cell>
          <cell r="B2975" t="str">
            <v>5610 EMPLOYEE TRAINING - TRAVEL</v>
          </cell>
          <cell r="C2975">
            <v>0</v>
          </cell>
        </row>
        <row r="2976">
          <cell r="A2976" t="str">
            <v>620-6590-10</v>
          </cell>
          <cell r="B2976" t="str">
            <v>5610 Travel - Accommodations</v>
          </cell>
          <cell r="C2976">
            <v>0</v>
          </cell>
        </row>
        <row r="2977">
          <cell r="A2977" t="str">
            <v>620-6600-10</v>
          </cell>
          <cell r="B2977" t="str">
            <v>5610 TRAVEL - CAR ALLOWANCES &amp; MILEAGE</v>
          </cell>
          <cell r="C2977">
            <v>0</v>
          </cell>
        </row>
        <row r="2978">
          <cell r="A2978" t="str">
            <v>620-6610-10</v>
          </cell>
          <cell r="B2978" t="str">
            <v>5610 Travel - Conference Fees</v>
          </cell>
          <cell r="C2978">
            <v>0</v>
          </cell>
        </row>
        <row r="2979">
          <cell r="A2979" t="str">
            <v>620-6620-10</v>
          </cell>
          <cell r="B2979" t="str">
            <v>5610 Travel - Meals (Subsistence)</v>
          </cell>
          <cell r="C2979">
            <v>0</v>
          </cell>
        </row>
        <row r="2980">
          <cell r="A2980" t="str">
            <v>620-6650-10</v>
          </cell>
          <cell r="B2980" t="str">
            <v>5610 COMMUNICATIONS - COURIER \ SECURITY PICKUP</v>
          </cell>
          <cell r="C2980">
            <v>56.48</v>
          </cell>
        </row>
        <row r="2981">
          <cell r="A2981" t="str">
            <v>620-6660-10</v>
          </cell>
          <cell r="B2981" t="str">
            <v>5610 COMMUNICATIONS - OTHER</v>
          </cell>
          <cell r="C2981">
            <v>0</v>
          </cell>
        </row>
        <row r="2982">
          <cell r="A2982" t="str">
            <v>620-6670-10</v>
          </cell>
          <cell r="B2982" t="str">
            <v>5610 COMMUNICATIONS - POSTAGE</v>
          </cell>
          <cell r="C2982">
            <v>0</v>
          </cell>
        </row>
        <row r="2983">
          <cell r="A2983" t="str">
            <v>620-6680-10</v>
          </cell>
          <cell r="B2983" t="str">
            <v>5610 COMMUNICATIONS - POSTAGE CUSTOMERS</v>
          </cell>
          <cell r="C2983">
            <v>0</v>
          </cell>
        </row>
        <row r="2984">
          <cell r="A2984" t="str">
            <v>620-6690-10</v>
          </cell>
          <cell r="B2984" t="str">
            <v>5610 COMMUNICATIONS - PRINTING &amp; COPYING</v>
          </cell>
          <cell r="C2984">
            <v>0</v>
          </cell>
        </row>
        <row r="2985">
          <cell r="A2985" t="str">
            <v>620-6700-10</v>
          </cell>
          <cell r="B2985" t="str">
            <v>5610 COMMUNICATIONS - TELEPHONE, FAX &amp; PAGERS</v>
          </cell>
          <cell r="C2985">
            <v>0</v>
          </cell>
        </row>
        <row r="2986">
          <cell r="A2986" t="str">
            <v>620-6900-10</v>
          </cell>
          <cell r="B2986" t="str">
            <v>5610 ALLOCATED MNTCE JOB PAYROLL/OVERHEAD OFFSET</v>
          </cell>
          <cell r="C2986">
            <v>0</v>
          </cell>
        </row>
        <row r="2987">
          <cell r="A2987" t="str">
            <v>620-6910-10</v>
          </cell>
          <cell r="B2987" t="str">
            <v>5610 ALLOCATED JOB VEHICLE OFFSET</v>
          </cell>
          <cell r="C2987">
            <v>0</v>
          </cell>
        </row>
        <row r="2988">
          <cell r="A2988" t="str">
            <v>630-6010-10</v>
          </cell>
          <cell r="B2988" t="str">
            <v>5012 LABOUR - SALARIES</v>
          </cell>
          <cell r="C2988">
            <v>0</v>
          </cell>
        </row>
        <row r="2989">
          <cell r="A2989" t="str">
            <v>630-6020-10</v>
          </cell>
          <cell r="B2989" t="str">
            <v>5012 LABOUR - HOURLY</v>
          </cell>
          <cell r="C2989">
            <v>0</v>
          </cell>
        </row>
        <row r="2990">
          <cell r="A2990" t="str">
            <v>630-6030-10</v>
          </cell>
          <cell r="B2990" t="str">
            <v>5012 LABOUR - OVERTIME</v>
          </cell>
          <cell r="C2990">
            <v>0</v>
          </cell>
        </row>
        <row r="2991">
          <cell r="A2991" t="str">
            <v>630-6040-10</v>
          </cell>
          <cell r="B2991" t="str">
            <v>5012 LABOUR - STUDENT LABOUR</v>
          </cell>
          <cell r="C2991">
            <v>0</v>
          </cell>
        </row>
        <row r="2992">
          <cell r="A2992" t="str">
            <v>630-6050-10</v>
          </cell>
          <cell r="B2992" t="str">
            <v>5012 LABOUR - SUBCONTRACT</v>
          </cell>
          <cell r="C2992">
            <v>34135.61</v>
          </cell>
        </row>
        <row r="2993">
          <cell r="A2993" t="str">
            <v>630-6060-10</v>
          </cell>
          <cell r="B2993" t="str">
            <v>5012 LABOUR - TEMPORARY</v>
          </cell>
          <cell r="C2993">
            <v>0</v>
          </cell>
        </row>
        <row r="2994">
          <cell r="A2994" t="str">
            <v>630-6070-10</v>
          </cell>
          <cell r="B2994" t="str">
            <v>5012 LABOUR - VACATION</v>
          </cell>
          <cell r="C2994">
            <v>0</v>
          </cell>
        </row>
        <row r="2995">
          <cell r="A2995" t="str">
            <v>630-6080-10</v>
          </cell>
          <cell r="B2995" t="str">
            <v>5012 LABOUR - SAFETY &amp; TRAINING</v>
          </cell>
          <cell r="C2995">
            <v>0</v>
          </cell>
        </row>
        <row r="2996">
          <cell r="A2996" t="str">
            <v>630-6090-10</v>
          </cell>
          <cell r="B2996" t="str">
            <v>5012 LABOUR - INCLEMENT WEATHER</v>
          </cell>
          <cell r="C2996">
            <v>0</v>
          </cell>
        </row>
        <row r="2997">
          <cell r="A2997" t="str">
            <v>630-6100-10</v>
          </cell>
          <cell r="B2997" t="str">
            <v>5012 LABOUR - LOST TIME DUE TO BREAKDOWNS</v>
          </cell>
          <cell r="C2997">
            <v>0</v>
          </cell>
        </row>
        <row r="2998">
          <cell r="A2998" t="str">
            <v>630-6110-10</v>
          </cell>
          <cell r="B2998" t="str">
            <v>5012 LABOUR -SUNDRY LOST TIME</v>
          </cell>
          <cell r="C2998">
            <v>0</v>
          </cell>
        </row>
        <row r="2999">
          <cell r="A2999" t="str">
            <v>630-6120-10</v>
          </cell>
          <cell r="B2999" t="str">
            <v>5012 Labour - Sick Leave</v>
          </cell>
          <cell r="C2999">
            <v>0</v>
          </cell>
        </row>
        <row r="3000">
          <cell r="A3000" t="str">
            <v>630-6122-10</v>
          </cell>
          <cell r="B3000" t="str">
            <v>5012 Labour - Family Leave</v>
          </cell>
          <cell r="C3000">
            <v>0</v>
          </cell>
        </row>
        <row r="3001">
          <cell r="A3001" t="str">
            <v>630-6140-10</v>
          </cell>
          <cell r="B3001" t="str">
            <v>5012 Labour - Union Business</v>
          </cell>
          <cell r="C3001">
            <v>0</v>
          </cell>
        </row>
        <row r="3002">
          <cell r="A3002" t="str">
            <v>630-6145-10</v>
          </cell>
          <cell r="B3002" t="str">
            <v>5012 Labour - Bereavement</v>
          </cell>
          <cell r="C3002">
            <v>0</v>
          </cell>
        </row>
        <row r="3003">
          <cell r="A3003" t="str">
            <v>630-6150-10</v>
          </cell>
          <cell r="B3003" t="str">
            <v>5012 LABOUR - RETIRING ALLOWANCE</v>
          </cell>
          <cell r="C3003">
            <v>0</v>
          </cell>
        </row>
        <row r="3004">
          <cell r="A3004" t="str">
            <v>630-6160-10</v>
          </cell>
          <cell r="B3004" t="str">
            <v>5012 LABOUR - OTHER</v>
          </cell>
          <cell r="C3004">
            <v>0</v>
          </cell>
        </row>
        <row r="3005">
          <cell r="A3005" t="str">
            <v>630-6170-10</v>
          </cell>
          <cell r="B3005" t="str">
            <v>5012 Payroll - Pension</v>
          </cell>
          <cell r="C3005">
            <v>0</v>
          </cell>
        </row>
        <row r="3006">
          <cell r="A3006" t="str">
            <v>630-6180-10</v>
          </cell>
          <cell r="B3006" t="str">
            <v>5012 Payroll - EHT</v>
          </cell>
          <cell r="C3006">
            <v>0</v>
          </cell>
        </row>
        <row r="3007">
          <cell r="A3007" t="str">
            <v>630-6190-10</v>
          </cell>
          <cell r="B3007" t="str">
            <v>5012 Payroll - WSIB</v>
          </cell>
          <cell r="C3007">
            <v>0</v>
          </cell>
        </row>
        <row r="3008">
          <cell r="A3008" t="str">
            <v>630-6200-10</v>
          </cell>
          <cell r="B3008" t="str">
            <v>5012 Payroll - CPP</v>
          </cell>
          <cell r="C3008">
            <v>0</v>
          </cell>
        </row>
        <row r="3009">
          <cell r="A3009" t="str">
            <v>630-6210-10</v>
          </cell>
          <cell r="B3009" t="str">
            <v>5012 Payroll - EI</v>
          </cell>
          <cell r="C3009">
            <v>0</v>
          </cell>
        </row>
        <row r="3010">
          <cell r="A3010" t="str">
            <v>630-6220-10</v>
          </cell>
          <cell r="B3010" t="str">
            <v>5012 Benefits - Medical</v>
          </cell>
          <cell r="C3010">
            <v>1899</v>
          </cell>
        </row>
        <row r="3011">
          <cell r="A3011" t="str">
            <v>630-6225-10</v>
          </cell>
          <cell r="B3011" t="str">
            <v>5012 BENEFITS - MEAL ALLOWANCE</v>
          </cell>
          <cell r="C3011">
            <v>0</v>
          </cell>
        </row>
        <row r="3012">
          <cell r="A3012" t="str">
            <v>630-6230-10</v>
          </cell>
          <cell r="B3012" t="str">
            <v>5012 Payroll Life Insurance</v>
          </cell>
          <cell r="C3012">
            <v>0</v>
          </cell>
        </row>
        <row r="3013">
          <cell r="A3013" t="str">
            <v>630-6240-10</v>
          </cell>
          <cell r="B3013" t="str">
            <v>5012 MATERIALS - INVENTORIED</v>
          </cell>
          <cell r="C3013">
            <v>0</v>
          </cell>
        </row>
        <row r="3014">
          <cell r="A3014" t="str">
            <v>630-6250-10</v>
          </cell>
          <cell r="B3014" t="str">
            <v>5012 MATERIALS - CONSUMABLES</v>
          </cell>
          <cell r="C3014">
            <v>0</v>
          </cell>
        </row>
        <row r="3015">
          <cell r="A3015" t="str">
            <v>630-6260-10</v>
          </cell>
          <cell r="B3015" t="str">
            <v>5012 MATERIALS - TOOLS LESS THAN $500</v>
          </cell>
          <cell r="C3015">
            <v>0</v>
          </cell>
        </row>
        <row r="3016">
          <cell r="A3016" t="str">
            <v>630-6270-10</v>
          </cell>
          <cell r="B3016" t="str">
            <v>5012 VEHICLE - FUEL &amp; OIL</v>
          </cell>
          <cell r="C3016">
            <v>0</v>
          </cell>
        </row>
        <row r="3017">
          <cell r="A3017" t="str">
            <v>630-6280-10</v>
          </cell>
          <cell r="B3017" t="str">
            <v>5012 VEHICLE - INSURANCE</v>
          </cell>
          <cell r="C3017">
            <v>0</v>
          </cell>
        </row>
        <row r="3018">
          <cell r="A3018" t="str">
            <v>630-6290-10</v>
          </cell>
          <cell r="B3018" t="str">
            <v>5012 VEHICLE - REPAIRS</v>
          </cell>
          <cell r="C3018">
            <v>0</v>
          </cell>
        </row>
        <row r="3019">
          <cell r="A3019" t="str">
            <v>630-6310-10</v>
          </cell>
          <cell r="B3019" t="str">
            <v>5012 SUPPLIES - OFFICE</v>
          </cell>
          <cell r="C3019">
            <v>0</v>
          </cell>
        </row>
        <row r="3020">
          <cell r="A3020" t="str">
            <v>630-6320-10</v>
          </cell>
          <cell r="B3020" t="str">
            <v>5012 SUPPLIES - COMPUTER</v>
          </cell>
          <cell r="C3020">
            <v>0</v>
          </cell>
        </row>
        <row r="3021">
          <cell r="A3021" t="str">
            <v>630-6330-10</v>
          </cell>
          <cell r="B3021" t="str">
            <v>5012 SUPPLIES - SAFETY</v>
          </cell>
          <cell r="C3021">
            <v>0</v>
          </cell>
        </row>
        <row r="3022">
          <cell r="A3022" t="str">
            <v>630-6340-10</v>
          </cell>
          <cell r="B3022" t="str">
            <v>5012 SUPPLIES - STATIONARY</v>
          </cell>
          <cell r="C3022">
            <v>0</v>
          </cell>
        </row>
        <row r="3023">
          <cell r="A3023" t="str">
            <v>630-6400-10</v>
          </cell>
          <cell r="B3023" t="str">
            <v>5012 INSURANCE - GENERAL</v>
          </cell>
          <cell r="C3023">
            <v>0</v>
          </cell>
        </row>
        <row r="3024">
          <cell r="A3024" t="str">
            <v>630-6420-10</v>
          </cell>
          <cell r="B3024" t="str">
            <v>5012 RENT - TOOLS</v>
          </cell>
          <cell r="C3024">
            <v>0</v>
          </cell>
        </row>
        <row r="3025">
          <cell r="A3025" t="str">
            <v>630-6430-10</v>
          </cell>
          <cell r="B3025" t="str">
            <v>5012 RENT - PROPERTY</v>
          </cell>
          <cell r="C3025">
            <v>0</v>
          </cell>
        </row>
        <row r="3026">
          <cell r="A3026" t="str">
            <v>630-6440-10</v>
          </cell>
          <cell r="B3026" t="str">
            <v>5012 RENT - VEHICLES &amp; MOBILE EQUIPMENT</v>
          </cell>
          <cell r="C3026">
            <v>0</v>
          </cell>
        </row>
        <row r="3027">
          <cell r="A3027" t="str">
            <v>630-6450-10</v>
          </cell>
          <cell r="B3027" t="str">
            <v>5110 R&amp;M - Non-OPUC EQUIPMENT / PROPERTY</v>
          </cell>
          <cell r="C3027">
            <v>0</v>
          </cell>
        </row>
        <row r="3028">
          <cell r="A3028" t="str">
            <v>630-6460-10</v>
          </cell>
          <cell r="B3028" t="str">
            <v>5110 R &amp; M - OPUC EQUIPMENT / FACILITY</v>
          </cell>
          <cell r="C3028">
            <v>2875</v>
          </cell>
        </row>
        <row r="3029">
          <cell r="A3029" t="str">
            <v>630-6470-10</v>
          </cell>
          <cell r="B3029" t="str">
            <v>5110 R &amp; M - CLEANING AND JANITORIAL</v>
          </cell>
          <cell r="C3029">
            <v>0</v>
          </cell>
        </row>
        <row r="3030">
          <cell r="A3030" t="str">
            <v>630-6480-10</v>
          </cell>
          <cell r="B3030" t="str">
            <v>5110 R &amp; M - GARBAGE REMOVAL</v>
          </cell>
          <cell r="C3030">
            <v>1560</v>
          </cell>
        </row>
        <row r="3031">
          <cell r="A3031" t="str">
            <v>630-6490-10</v>
          </cell>
          <cell r="B3031" t="str">
            <v>5110 R &amp; M - UNIFORMS AND MAINTENANCE</v>
          </cell>
          <cell r="C3031">
            <v>0</v>
          </cell>
        </row>
        <row r="3032">
          <cell r="A3032" t="str">
            <v>630-6540-10</v>
          </cell>
          <cell r="B3032" t="str">
            <v>5012 EMPLOYEE TRAINING - COURSE FEES</v>
          </cell>
          <cell r="C3032">
            <v>0</v>
          </cell>
        </row>
        <row r="3033">
          <cell r="A3033" t="str">
            <v>630-6600-10</v>
          </cell>
          <cell r="B3033" t="str">
            <v>5012 TRAVEL - CAR ALLOWANCE &amp; TRAVEL</v>
          </cell>
          <cell r="C3033">
            <v>110</v>
          </cell>
        </row>
        <row r="3034">
          <cell r="A3034" t="str">
            <v>630-6650-10</v>
          </cell>
          <cell r="B3034" t="str">
            <v>5012 COMMUNICATIONS - COURIER \ SECURITY PICKUP</v>
          </cell>
          <cell r="C3034">
            <v>0</v>
          </cell>
        </row>
        <row r="3035">
          <cell r="A3035" t="str">
            <v>630-6660-10</v>
          </cell>
          <cell r="B3035" t="str">
            <v>5012 COMMUNICATIONS - OTHER</v>
          </cell>
          <cell r="C3035">
            <v>0</v>
          </cell>
        </row>
        <row r="3036">
          <cell r="A3036" t="str">
            <v>630-6670-10</v>
          </cell>
          <cell r="B3036" t="str">
            <v>5012 COMMUNICATIONS - POSTAGE</v>
          </cell>
          <cell r="C3036">
            <v>0</v>
          </cell>
        </row>
        <row r="3037">
          <cell r="A3037" t="str">
            <v>630-6680-10</v>
          </cell>
          <cell r="B3037" t="str">
            <v>5012 COMMUNICATIONS - POSTAGE CUSTOMERS</v>
          </cell>
          <cell r="C3037">
            <v>0</v>
          </cell>
        </row>
        <row r="3038">
          <cell r="A3038" t="str">
            <v>630-6690-10</v>
          </cell>
          <cell r="B3038" t="str">
            <v>5012 COMMUNICATIONS - PRINTING &amp; COPYING</v>
          </cell>
          <cell r="C3038">
            <v>0</v>
          </cell>
        </row>
        <row r="3039">
          <cell r="A3039" t="str">
            <v>630-6700-10</v>
          </cell>
          <cell r="B3039" t="str">
            <v>5012 COMMUNICATIONS - TELEPHONE, FAX &amp; PAGERS</v>
          </cell>
          <cell r="C3039">
            <v>0</v>
          </cell>
        </row>
        <row r="3040">
          <cell r="A3040" t="str">
            <v>630-6770-10</v>
          </cell>
          <cell r="B3040" t="str">
            <v>5012 FAC &amp; EQUIP - EQUIP SERVING</v>
          </cell>
          <cell r="C3040">
            <v>0</v>
          </cell>
        </row>
        <row r="3041">
          <cell r="A3041" t="str">
            <v>630-6900-10</v>
          </cell>
          <cell r="B3041" t="str">
            <v>5012 ALLOCATED MAINTENANCE JOB PAYROLL/OH OFFSET</v>
          </cell>
          <cell r="C3041">
            <v>0</v>
          </cell>
        </row>
        <row r="3042">
          <cell r="A3042" t="str">
            <v>630-6903-10</v>
          </cell>
          <cell r="B3042" t="str">
            <v>5012 ALLOCATED PAYROLL WIP JOB RECOVERY</v>
          </cell>
          <cell r="C3042">
            <v>0</v>
          </cell>
        </row>
        <row r="3043">
          <cell r="A3043" t="str">
            <v>630-6904-10</v>
          </cell>
          <cell r="B3043" t="str">
            <v>5012 ALLOCATED OVERHEAD WIP JOB RECOVERY</v>
          </cell>
          <cell r="C3043">
            <v>0</v>
          </cell>
        </row>
        <row r="3044">
          <cell r="A3044" t="str">
            <v>640-6010-10</v>
          </cell>
          <cell r="B3044" t="str">
            <v>5012 LABOUR - SALARIES</v>
          </cell>
          <cell r="C3044">
            <v>0</v>
          </cell>
        </row>
        <row r="3045">
          <cell r="A3045" t="str">
            <v>640-6020-10</v>
          </cell>
          <cell r="B3045" t="str">
            <v>5012 LABOUR - HOURLY</v>
          </cell>
          <cell r="C3045">
            <v>0</v>
          </cell>
        </row>
        <row r="3046">
          <cell r="A3046" t="str">
            <v>640-6030-10</v>
          </cell>
          <cell r="B3046" t="str">
            <v>5012 LABOUR - OVERTIME</v>
          </cell>
          <cell r="C3046">
            <v>0</v>
          </cell>
        </row>
        <row r="3047">
          <cell r="A3047" t="str">
            <v>640-6040-10</v>
          </cell>
          <cell r="B3047" t="str">
            <v>5012 LABOUR - STUDENT LABOUR</v>
          </cell>
          <cell r="C3047">
            <v>0</v>
          </cell>
        </row>
        <row r="3048">
          <cell r="A3048" t="str">
            <v>640-6050-10</v>
          </cell>
          <cell r="B3048" t="str">
            <v>5012 LABOUR - SUBCONTRACT</v>
          </cell>
          <cell r="C3048">
            <v>0</v>
          </cell>
        </row>
        <row r="3049">
          <cell r="A3049" t="str">
            <v>640-6060-10</v>
          </cell>
          <cell r="B3049" t="str">
            <v>5012 LABOUR - TEMPORARY</v>
          </cell>
          <cell r="C3049">
            <v>0</v>
          </cell>
        </row>
        <row r="3050">
          <cell r="A3050" t="str">
            <v>640-6070-10</v>
          </cell>
          <cell r="B3050" t="str">
            <v>5012 LABOUR - VACATION</v>
          </cell>
          <cell r="C3050">
            <v>0</v>
          </cell>
        </row>
        <row r="3051">
          <cell r="A3051" t="str">
            <v>640-6080-10</v>
          </cell>
          <cell r="B3051" t="str">
            <v>5012 LABOUR - SAFETY &amp; TRAINING</v>
          </cell>
          <cell r="C3051">
            <v>0</v>
          </cell>
        </row>
        <row r="3052">
          <cell r="A3052" t="str">
            <v>640-6090-10</v>
          </cell>
          <cell r="B3052" t="str">
            <v>5012 LABOUR - INCLEMENT WEATHER</v>
          </cell>
          <cell r="C3052">
            <v>0</v>
          </cell>
        </row>
        <row r="3053">
          <cell r="A3053" t="str">
            <v>640-6100-10</v>
          </cell>
          <cell r="B3053" t="str">
            <v>5012 LABOUR - LOST TIME DUE TO BREAKDOWNS</v>
          </cell>
          <cell r="C3053">
            <v>0</v>
          </cell>
        </row>
        <row r="3054">
          <cell r="A3054" t="str">
            <v>640-6110-10</v>
          </cell>
          <cell r="B3054" t="str">
            <v>5012 LABOUR -SUNDRY LOST TIME</v>
          </cell>
          <cell r="C3054">
            <v>0</v>
          </cell>
        </row>
        <row r="3055">
          <cell r="A3055" t="str">
            <v>640-6120-10</v>
          </cell>
          <cell r="B3055" t="str">
            <v>5012 LABOUR - SICK LEAVE</v>
          </cell>
          <cell r="C3055">
            <v>0</v>
          </cell>
        </row>
        <row r="3056">
          <cell r="A3056" t="str">
            <v>640-6130-10</v>
          </cell>
          <cell r="B3056" t="str">
            <v>5012 LABOUR - STAND - BY</v>
          </cell>
          <cell r="C3056">
            <v>0</v>
          </cell>
        </row>
        <row r="3057">
          <cell r="A3057" t="str">
            <v>640-6140-10</v>
          </cell>
          <cell r="B3057" t="str">
            <v>5012 LABOUR - UNION / BEREAVEMENT</v>
          </cell>
          <cell r="C3057">
            <v>0</v>
          </cell>
        </row>
        <row r="3058">
          <cell r="A3058" t="str">
            <v>640-6150-10</v>
          </cell>
          <cell r="B3058" t="str">
            <v>5012 LABOUR - RETIRING ALLOWANCE</v>
          </cell>
          <cell r="C3058">
            <v>0</v>
          </cell>
        </row>
        <row r="3059">
          <cell r="A3059" t="str">
            <v>640-6160-10</v>
          </cell>
          <cell r="B3059" t="str">
            <v>5012 LABOUR - OTHER</v>
          </cell>
          <cell r="C3059">
            <v>0</v>
          </cell>
        </row>
        <row r="3060">
          <cell r="A3060" t="str">
            <v>640-6225-10</v>
          </cell>
          <cell r="B3060" t="str">
            <v>5012 BENEFITS - MEAL ALLOWANCE</v>
          </cell>
          <cell r="C3060">
            <v>0</v>
          </cell>
        </row>
        <row r="3061">
          <cell r="A3061" t="str">
            <v>640-6230-10</v>
          </cell>
          <cell r="B3061" t="str">
            <v>5012 BENEFITS - OTHER</v>
          </cell>
          <cell r="C3061">
            <v>0</v>
          </cell>
        </row>
        <row r="3062">
          <cell r="A3062" t="str">
            <v>640-6240-10</v>
          </cell>
          <cell r="B3062" t="str">
            <v>5012 MATERIALS - INVENTORIED</v>
          </cell>
          <cell r="C3062">
            <v>0</v>
          </cell>
        </row>
        <row r="3063">
          <cell r="A3063" t="str">
            <v>640-6250-10</v>
          </cell>
          <cell r="B3063" t="str">
            <v>5012 MATERIALS - CONSUMABLES</v>
          </cell>
          <cell r="C3063">
            <v>0</v>
          </cell>
        </row>
        <row r="3064">
          <cell r="A3064" t="str">
            <v>640-6260-10</v>
          </cell>
          <cell r="B3064" t="str">
            <v>5012 MATERIALS - TOOLS LESS THAN $500</v>
          </cell>
          <cell r="C3064">
            <v>0</v>
          </cell>
        </row>
        <row r="3065">
          <cell r="A3065" t="str">
            <v>640-6270-10</v>
          </cell>
          <cell r="B3065" t="str">
            <v>5012 VEHICLE - FUEL &amp; OIL</v>
          </cell>
          <cell r="C3065">
            <v>0</v>
          </cell>
        </row>
        <row r="3066">
          <cell r="A3066" t="str">
            <v>640-6280-10</v>
          </cell>
          <cell r="B3066" t="str">
            <v>5012 VEHICLE - INSURANCE</v>
          </cell>
          <cell r="C3066">
            <v>0</v>
          </cell>
        </row>
        <row r="3067">
          <cell r="A3067" t="str">
            <v>640-6285-10</v>
          </cell>
          <cell r="B3067" t="str">
            <v>5012 VEHICLE-LICENCE</v>
          </cell>
          <cell r="C3067">
            <v>0</v>
          </cell>
        </row>
        <row r="3068">
          <cell r="A3068" t="str">
            <v>640-6290-10</v>
          </cell>
          <cell r="B3068" t="str">
            <v>5012 VEHICLE - REPAIRS</v>
          </cell>
          <cell r="C3068">
            <v>0</v>
          </cell>
        </row>
        <row r="3069">
          <cell r="A3069" t="str">
            <v>640-6310-10</v>
          </cell>
          <cell r="B3069" t="str">
            <v>5012 SUPPLIES - OFFICE</v>
          </cell>
          <cell r="C3069">
            <v>0</v>
          </cell>
        </row>
        <row r="3070">
          <cell r="A3070" t="str">
            <v>640-6320-10</v>
          </cell>
          <cell r="B3070" t="str">
            <v>5012 SUPPLIES - COMPUTER</v>
          </cell>
          <cell r="C3070">
            <v>0</v>
          </cell>
        </row>
        <row r="3071">
          <cell r="A3071" t="str">
            <v>640-6330-10</v>
          </cell>
          <cell r="B3071" t="str">
            <v>5012 SUPPLIES - SAFETY</v>
          </cell>
          <cell r="C3071">
            <v>0</v>
          </cell>
        </row>
        <row r="3072">
          <cell r="A3072" t="str">
            <v>640-6340-10</v>
          </cell>
          <cell r="B3072" t="str">
            <v>5012 SUPPLIES - STATIONARY</v>
          </cell>
          <cell r="C3072">
            <v>0</v>
          </cell>
        </row>
        <row r="3073">
          <cell r="A3073" t="str">
            <v>640-6400-10</v>
          </cell>
          <cell r="B3073" t="str">
            <v>5012 INSURANCE - GENERAL</v>
          </cell>
          <cell r="C3073">
            <v>0</v>
          </cell>
        </row>
        <row r="3074">
          <cell r="A3074" t="str">
            <v>640-6420-10</v>
          </cell>
          <cell r="B3074" t="str">
            <v>5012 RENT - TOOLS</v>
          </cell>
          <cell r="C3074">
            <v>0</v>
          </cell>
        </row>
        <row r="3075">
          <cell r="A3075" t="str">
            <v>640-6430-10</v>
          </cell>
          <cell r="B3075" t="str">
            <v>5012 RENT - PROPERTY</v>
          </cell>
          <cell r="C3075">
            <v>0</v>
          </cell>
        </row>
        <row r="3076">
          <cell r="A3076" t="str">
            <v>640-6440-10</v>
          </cell>
          <cell r="B3076" t="str">
            <v>5012 RENT - VEHICLES &amp; MOBILE EQUIPMENT</v>
          </cell>
          <cell r="C3076">
            <v>0</v>
          </cell>
        </row>
        <row r="3077">
          <cell r="A3077" t="str">
            <v>640-6450-10</v>
          </cell>
          <cell r="B3077" t="str">
            <v>5110 R &amp; M - NON - OPUC EQUIPMENT / PROPERTY</v>
          </cell>
          <cell r="C3077">
            <v>0</v>
          </cell>
        </row>
        <row r="3078">
          <cell r="A3078" t="str">
            <v>640-6460-10</v>
          </cell>
          <cell r="B3078" t="str">
            <v>5110 R &amp; M - OPUC EQUIPMENT / FACILITY</v>
          </cell>
          <cell r="C3078">
            <v>0</v>
          </cell>
        </row>
        <row r="3079">
          <cell r="A3079" t="str">
            <v>640-6470-10</v>
          </cell>
          <cell r="B3079" t="str">
            <v>5110 R &amp; M - CLEANING AND JANITORIAL</v>
          </cell>
          <cell r="C3079">
            <v>0</v>
          </cell>
        </row>
        <row r="3080">
          <cell r="A3080" t="str">
            <v>640-6480-10</v>
          </cell>
          <cell r="B3080" t="str">
            <v>5110 R &amp; M - GARBAGE REMOVAL</v>
          </cell>
          <cell r="C3080">
            <v>0</v>
          </cell>
        </row>
        <row r="3081">
          <cell r="A3081" t="str">
            <v>640-6490-10</v>
          </cell>
          <cell r="B3081" t="str">
            <v>5012 R &amp; M - UNIFORMS AND MAINTENANCE</v>
          </cell>
          <cell r="C3081">
            <v>0</v>
          </cell>
        </row>
        <row r="3082">
          <cell r="A3082" t="str">
            <v>640-6500-10</v>
          </cell>
          <cell r="B3082" t="str">
            <v>5012 EMPLOYEE - MEMBERSHIPS</v>
          </cell>
          <cell r="C3082">
            <v>0</v>
          </cell>
        </row>
        <row r="3083">
          <cell r="A3083" t="str">
            <v>640-6540-10</v>
          </cell>
          <cell r="B3083" t="str">
            <v>5012 EMPLOYEE TRAINING - COURSE FEES</v>
          </cell>
          <cell r="C3083">
            <v>0</v>
          </cell>
        </row>
        <row r="3084">
          <cell r="A3084" t="str">
            <v>640-6550-10</v>
          </cell>
          <cell r="B3084" t="str">
            <v>5012 EMPLOYEE TRAINING - TRAVEL</v>
          </cell>
          <cell r="C3084">
            <v>0</v>
          </cell>
        </row>
        <row r="3085">
          <cell r="A3085" t="str">
            <v>640-6560-10</v>
          </cell>
          <cell r="B3085" t="str">
            <v>5012 EMPLOYEE TRAINING - ACCOMMODATION &amp; MEALS</v>
          </cell>
          <cell r="C3085">
            <v>0</v>
          </cell>
        </row>
        <row r="3086">
          <cell r="A3086" t="str">
            <v>640-6570-10</v>
          </cell>
          <cell r="B3086" t="str">
            <v>5012 EMPLOYEE TRAINING - MATERIALS</v>
          </cell>
          <cell r="C3086">
            <v>0</v>
          </cell>
        </row>
        <row r="3087">
          <cell r="A3087" t="str">
            <v>640-6580-10</v>
          </cell>
          <cell r="B3087" t="str">
            <v>5012 EMPLOYEE TRAINING - INSTRUCTORS</v>
          </cell>
          <cell r="C3087">
            <v>0</v>
          </cell>
        </row>
        <row r="3088">
          <cell r="A3088" t="str">
            <v>640-6590-10</v>
          </cell>
          <cell r="B3088" t="str">
            <v>5012 TRAVEL - ACCOMMODATION</v>
          </cell>
          <cell r="C3088">
            <v>0</v>
          </cell>
        </row>
        <row r="3089">
          <cell r="A3089" t="str">
            <v>640-6600-10</v>
          </cell>
          <cell r="B3089" t="str">
            <v>5012 TRAVEL - CAR ALLOWANCE &amp; MILEAGE</v>
          </cell>
          <cell r="C3089">
            <v>0</v>
          </cell>
        </row>
        <row r="3090">
          <cell r="A3090" t="str">
            <v>640-6610-10</v>
          </cell>
          <cell r="B3090" t="str">
            <v>5012 TRAVEL - CONFERENCE FEES</v>
          </cell>
          <cell r="C3090">
            <v>0</v>
          </cell>
        </row>
        <row r="3091">
          <cell r="A3091" t="str">
            <v>640-6620-10</v>
          </cell>
          <cell r="B3091" t="str">
            <v>5615 Travel - Meals (Subsistence)</v>
          </cell>
          <cell r="C3091">
            <v>0</v>
          </cell>
        </row>
        <row r="3092">
          <cell r="A3092" t="str">
            <v>640-6630-10</v>
          </cell>
          <cell r="B3092" t="str">
            <v>5012 TRAVEL - PROMOTIONAL ENTERTAINMENT</v>
          </cell>
          <cell r="C3092">
            <v>0</v>
          </cell>
        </row>
        <row r="3093">
          <cell r="A3093" t="str">
            <v>640-6640-10</v>
          </cell>
          <cell r="B3093" t="str">
            <v>5012 TRAVEL - PUBLIC TRANSIT &amp; TAXI</v>
          </cell>
          <cell r="C3093">
            <v>0</v>
          </cell>
        </row>
        <row r="3094">
          <cell r="A3094" t="str">
            <v>640-6650-10</v>
          </cell>
          <cell r="B3094" t="str">
            <v>5012 COMMUNICATIONS - COURIER \ SECURITY PICKUP</v>
          </cell>
          <cell r="C3094">
            <v>0</v>
          </cell>
        </row>
        <row r="3095">
          <cell r="A3095" t="str">
            <v>640-6660-10</v>
          </cell>
          <cell r="B3095" t="str">
            <v>5012 COMMUNICATIONS - OTHER</v>
          </cell>
          <cell r="C3095">
            <v>0</v>
          </cell>
        </row>
        <row r="3096">
          <cell r="A3096" t="str">
            <v>640-6670-10</v>
          </cell>
          <cell r="B3096" t="str">
            <v>5012 COMMUNICATIONS - POSTAGE</v>
          </cell>
          <cell r="C3096">
            <v>0</v>
          </cell>
        </row>
        <row r="3097">
          <cell r="A3097" t="str">
            <v>640-6680-10</v>
          </cell>
          <cell r="B3097" t="str">
            <v>5012 COMMUNICATIONS - POSTAGE CUSTOMERS</v>
          </cell>
          <cell r="C3097">
            <v>0</v>
          </cell>
        </row>
        <row r="3098">
          <cell r="A3098" t="str">
            <v>640-6690-10</v>
          </cell>
          <cell r="B3098" t="str">
            <v>5012 COMMUNICATIONS - PRINTING &amp; COPYING</v>
          </cell>
          <cell r="C3098">
            <v>0</v>
          </cell>
        </row>
        <row r="3099">
          <cell r="A3099" t="str">
            <v>640-6700-10</v>
          </cell>
          <cell r="B3099" t="str">
            <v>5012 COMMUNICATIONS - TELEPHONE, FAX &amp; PAGERS</v>
          </cell>
          <cell r="C3099">
            <v>0</v>
          </cell>
        </row>
        <row r="3100">
          <cell r="A3100" t="str">
            <v>640-6710-10</v>
          </cell>
          <cell r="B3100" t="str">
            <v>5012 ADVERTISING</v>
          </cell>
          <cell r="C3100">
            <v>0</v>
          </cell>
        </row>
        <row r="3101">
          <cell r="A3101" t="str">
            <v>640-6720-10</v>
          </cell>
          <cell r="B3101" t="str">
            <v>5012 COMMUNITY RELATIONS</v>
          </cell>
          <cell r="C3101">
            <v>0</v>
          </cell>
        </row>
        <row r="3102">
          <cell r="A3102" t="str">
            <v>640-6730-10</v>
          </cell>
          <cell r="B3102" t="str">
            <v>5012 CORPORATE MEMBERSHIPS, LICENSES</v>
          </cell>
          <cell r="C3102">
            <v>0</v>
          </cell>
        </row>
        <row r="3103">
          <cell r="A3103" t="str">
            <v>640-6820-10</v>
          </cell>
          <cell r="B3103" t="str">
            <v>5012 WRITE OFFS - INVENTORY</v>
          </cell>
          <cell r="C3103">
            <v>-2806.29</v>
          </cell>
        </row>
        <row r="3104">
          <cell r="A3104" t="str">
            <v>650-4710-10</v>
          </cell>
          <cell r="B3104" t="str">
            <v>5625 Allocated - Stores Operation Expense</v>
          </cell>
          <cell r="C3104">
            <v>-173663.08</v>
          </cell>
        </row>
        <row r="3105">
          <cell r="A3105" t="str">
            <v>650-4800-10</v>
          </cell>
          <cell r="B3105" t="str">
            <v>4325 BILLED JOBS (CLOSED) RECOVERY</v>
          </cell>
          <cell r="C3105">
            <v>0</v>
          </cell>
        </row>
        <row r="3106">
          <cell r="A3106" t="str">
            <v>650-4810-10</v>
          </cell>
          <cell r="B3106" t="str">
            <v>4330 BILLED JOBS (CLOSED) COSTS</v>
          </cell>
          <cell r="C3106">
            <v>0</v>
          </cell>
        </row>
        <row r="3107">
          <cell r="A3107" t="str">
            <v>650-6010-10</v>
          </cell>
          <cell r="B3107" t="str">
            <v>5615 LABOUR - SALARIES</v>
          </cell>
          <cell r="C3107">
            <v>0</v>
          </cell>
        </row>
        <row r="3108">
          <cell r="A3108" t="str">
            <v>650-6020-10</v>
          </cell>
          <cell r="B3108" t="str">
            <v>5615 LABOUR - HOURLY</v>
          </cell>
          <cell r="C3108">
            <v>145688.26</v>
          </cell>
        </row>
        <row r="3109">
          <cell r="A3109" t="str">
            <v>650-6030-10</v>
          </cell>
          <cell r="B3109" t="str">
            <v>5615 LABOUR - OVERTIME</v>
          </cell>
          <cell r="C3109">
            <v>1504.98</v>
          </cell>
        </row>
        <row r="3110">
          <cell r="A3110" t="str">
            <v>650-6040-10</v>
          </cell>
          <cell r="B3110" t="str">
            <v>5615 LABOUR - STUDENT LABOUR</v>
          </cell>
          <cell r="C3110">
            <v>5274.48</v>
          </cell>
        </row>
        <row r="3111">
          <cell r="A3111" t="str">
            <v>650-6050-10</v>
          </cell>
          <cell r="B3111" t="str">
            <v>5615 LABOUR - SUBCONTRACT</v>
          </cell>
          <cell r="C3111">
            <v>9193.2199999999993</v>
          </cell>
        </row>
        <row r="3112">
          <cell r="A3112" t="str">
            <v>650-6060-10</v>
          </cell>
          <cell r="B3112" t="str">
            <v>5615 LABOUR - TEMPORARY</v>
          </cell>
          <cell r="C3112">
            <v>6081.74</v>
          </cell>
        </row>
        <row r="3113">
          <cell r="A3113" t="str">
            <v>650-6070-10</v>
          </cell>
          <cell r="B3113" t="str">
            <v>5615 LABOUR - VACATION</v>
          </cell>
          <cell r="C3113">
            <v>25842.13</v>
          </cell>
        </row>
        <row r="3114">
          <cell r="A3114" t="str">
            <v>650-6080-10</v>
          </cell>
          <cell r="B3114" t="str">
            <v>5615 LABOUR - SAFETY &amp; TRAINING</v>
          </cell>
          <cell r="C3114">
            <v>0</v>
          </cell>
        </row>
        <row r="3115">
          <cell r="A3115" t="str">
            <v>650-6090-10</v>
          </cell>
          <cell r="B3115" t="str">
            <v>5615 LABOUR - INCLEMENT WEATHER</v>
          </cell>
          <cell r="C3115">
            <v>0</v>
          </cell>
        </row>
        <row r="3116">
          <cell r="A3116" t="str">
            <v>650-6100-10</v>
          </cell>
          <cell r="B3116" t="str">
            <v>5615 LABOUR - LOST TIME DUE TO BREAKDOWNS</v>
          </cell>
          <cell r="C3116">
            <v>0</v>
          </cell>
        </row>
        <row r="3117">
          <cell r="A3117" t="str">
            <v>650-6110-10</v>
          </cell>
          <cell r="B3117" t="str">
            <v>5615 LABOUR -SUNDRY LOST TIME</v>
          </cell>
          <cell r="C3117">
            <v>0</v>
          </cell>
        </row>
        <row r="3118">
          <cell r="A3118" t="str">
            <v>650-6120-10</v>
          </cell>
          <cell r="B3118" t="str">
            <v>5615 Labour - Sick Leave</v>
          </cell>
          <cell r="C3118">
            <v>45078.65</v>
          </cell>
        </row>
        <row r="3119">
          <cell r="A3119" t="str">
            <v>650-6122-10</v>
          </cell>
          <cell r="B3119" t="str">
            <v>5615 Labour - Family Leave</v>
          </cell>
          <cell r="C3119">
            <v>1201.04</v>
          </cell>
        </row>
        <row r="3120">
          <cell r="A3120" t="str">
            <v>650-6130-10</v>
          </cell>
          <cell r="B3120" t="str">
            <v>5615 LABOUR - STAND - BY</v>
          </cell>
          <cell r="C3120">
            <v>0</v>
          </cell>
        </row>
        <row r="3121">
          <cell r="A3121" t="str">
            <v>650-6140-10</v>
          </cell>
          <cell r="B3121" t="str">
            <v>5615 Labour - Union Business</v>
          </cell>
          <cell r="C3121">
            <v>0</v>
          </cell>
        </row>
        <row r="3122">
          <cell r="A3122" t="str">
            <v>650-6145-10</v>
          </cell>
          <cell r="B3122" t="str">
            <v>5615 Labour - Bereavement</v>
          </cell>
          <cell r="C3122">
            <v>0</v>
          </cell>
        </row>
        <row r="3123">
          <cell r="A3123" t="str">
            <v>650-6150-10</v>
          </cell>
          <cell r="B3123" t="str">
            <v>5615 LABOUR - RETIRING ALLOWANCE</v>
          </cell>
          <cell r="C3123">
            <v>0</v>
          </cell>
        </row>
        <row r="3124">
          <cell r="A3124" t="str">
            <v>650-6160-10</v>
          </cell>
          <cell r="B3124" t="str">
            <v>5615 LABOUR - OTHER</v>
          </cell>
          <cell r="C3124">
            <v>0</v>
          </cell>
        </row>
        <row r="3125">
          <cell r="A3125" t="str">
            <v>650-6170-10</v>
          </cell>
          <cell r="B3125" t="str">
            <v>5615 Benefits - Pension</v>
          </cell>
          <cell r="C3125">
            <v>22938.01</v>
          </cell>
        </row>
        <row r="3126">
          <cell r="A3126" t="str">
            <v>650-6180-10</v>
          </cell>
          <cell r="B3126" t="str">
            <v>5615 Benefits - EHT</v>
          </cell>
          <cell r="C3126">
            <v>4522.2700000000004</v>
          </cell>
        </row>
        <row r="3127">
          <cell r="A3127" t="str">
            <v>650-6190-10</v>
          </cell>
          <cell r="B3127" t="str">
            <v>5615 Benefits WCB</v>
          </cell>
          <cell r="C3127">
            <v>2487.4299999999998</v>
          </cell>
        </row>
        <row r="3128">
          <cell r="A3128" t="str">
            <v>650-6200-10</v>
          </cell>
          <cell r="B3128" t="str">
            <v>5615 Benefits - CPP</v>
          </cell>
          <cell r="C3128">
            <v>8170.87</v>
          </cell>
        </row>
        <row r="3129">
          <cell r="A3129" t="str">
            <v>650-6210-10</v>
          </cell>
          <cell r="B3129" t="str">
            <v>5615 Benefits - UIC</v>
          </cell>
          <cell r="C3129">
            <v>4038.31</v>
          </cell>
        </row>
        <row r="3130">
          <cell r="A3130" t="str">
            <v>650-6220-10</v>
          </cell>
          <cell r="B3130" t="str">
            <v>5615 Benefits - Medical</v>
          </cell>
          <cell r="C3130">
            <v>14174</v>
          </cell>
        </row>
        <row r="3131">
          <cell r="A3131" t="str">
            <v>650-6225-10</v>
          </cell>
          <cell r="B3131" t="str">
            <v>5615 Benefits - Meal Allowance</v>
          </cell>
          <cell r="C3131">
            <v>0</v>
          </cell>
        </row>
        <row r="3132">
          <cell r="A3132" t="str">
            <v>650-6230-10</v>
          </cell>
          <cell r="B3132" t="str">
            <v>5615 BENEFITS - OTHER</v>
          </cell>
          <cell r="C3132">
            <v>0</v>
          </cell>
        </row>
        <row r="3133">
          <cell r="A3133" t="str">
            <v>650-6240-10</v>
          </cell>
          <cell r="B3133" t="str">
            <v>5620 MATERIALS - INVENTORIED</v>
          </cell>
          <cell r="C3133">
            <v>-86941.41</v>
          </cell>
        </row>
        <row r="3134">
          <cell r="A3134" t="str">
            <v>650-6241-10</v>
          </cell>
          <cell r="B3134" t="str">
            <v>5620 Material Price Differences</v>
          </cell>
          <cell r="C3134">
            <v>0</v>
          </cell>
        </row>
        <row r="3135">
          <cell r="A3135" t="str">
            <v>650-6250-10</v>
          </cell>
          <cell r="B3135" t="str">
            <v>5620 MATERIALS - CONSUMABLES</v>
          </cell>
          <cell r="C3135">
            <v>36394.5</v>
          </cell>
        </row>
        <row r="3136">
          <cell r="A3136" t="str">
            <v>650-6260-10</v>
          </cell>
          <cell r="B3136" t="str">
            <v>5620 MATERIALS - TOOLS LESS THAN $500</v>
          </cell>
          <cell r="C3136">
            <v>281.79000000000002</v>
          </cell>
        </row>
        <row r="3137">
          <cell r="A3137" t="str">
            <v>650-6270-10</v>
          </cell>
          <cell r="B3137" t="str">
            <v>5620 VEHICLE - FUEL &amp; OIL</v>
          </cell>
          <cell r="C3137">
            <v>0</v>
          </cell>
        </row>
        <row r="3138">
          <cell r="A3138" t="str">
            <v>650-6280-10</v>
          </cell>
          <cell r="B3138" t="str">
            <v>5620 VEHICLE - INSURANCE</v>
          </cell>
          <cell r="C3138">
            <v>0</v>
          </cell>
        </row>
        <row r="3139">
          <cell r="A3139" t="str">
            <v>650-6290-10</v>
          </cell>
          <cell r="B3139" t="str">
            <v>5620 VEHICLE - REPAIRS</v>
          </cell>
          <cell r="C3139">
            <v>0</v>
          </cell>
        </row>
        <row r="3140">
          <cell r="A3140" t="str">
            <v>650-6310-10</v>
          </cell>
          <cell r="B3140" t="str">
            <v>5620 SUPPLIES - OFFICE</v>
          </cell>
          <cell r="C3140">
            <v>0</v>
          </cell>
        </row>
        <row r="3141">
          <cell r="A3141" t="str">
            <v>650-6320-10</v>
          </cell>
          <cell r="B3141" t="str">
            <v>5620 SUPPLIES - COMPUTER</v>
          </cell>
          <cell r="C3141">
            <v>49.37</v>
          </cell>
        </row>
        <row r="3142">
          <cell r="A3142" t="str">
            <v>650-6330-10</v>
          </cell>
          <cell r="B3142" t="str">
            <v>5620 SUPPLIES - SAFETY</v>
          </cell>
          <cell r="C3142">
            <v>2552.2800000000002</v>
          </cell>
        </row>
        <row r="3143">
          <cell r="A3143" t="str">
            <v>650-6340-10</v>
          </cell>
          <cell r="B3143" t="str">
            <v>5620 SUPPLIES - STATIONARY</v>
          </cell>
          <cell r="C3143">
            <v>0</v>
          </cell>
        </row>
        <row r="3144">
          <cell r="A3144" t="str">
            <v>650-6342-10</v>
          </cell>
          <cell r="B3144" t="str">
            <v>5620 Licenses/Permits</v>
          </cell>
          <cell r="C3144">
            <v>0</v>
          </cell>
        </row>
        <row r="3145">
          <cell r="A3145" t="str">
            <v>650-6440-10</v>
          </cell>
          <cell r="B3145" t="str">
            <v>5620 RENT - VEHICLES &amp; MOBILE EQUIPMENT</v>
          </cell>
          <cell r="C3145">
            <v>0</v>
          </cell>
        </row>
        <row r="3146">
          <cell r="A3146" t="str">
            <v>650-6450-10</v>
          </cell>
          <cell r="B3146" t="str">
            <v>5620 R &amp; M - NON - OPUC EQUIPMENT / PROPERTY</v>
          </cell>
          <cell r="C3146">
            <v>0</v>
          </cell>
        </row>
        <row r="3147">
          <cell r="A3147" t="str">
            <v>650-6460-10</v>
          </cell>
          <cell r="B3147" t="str">
            <v>5620 R &amp; M - OPUC EQUIPMENT / FACILITY</v>
          </cell>
          <cell r="C3147">
            <v>792.97</v>
          </cell>
        </row>
        <row r="3148">
          <cell r="A3148" t="str">
            <v>650-6470-10</v>
          </cell>
          <cell r="B3148" t="str">
            <v>5620 R &amp; M - CLEANING AND JANITORIAL</v>
          </cell>
          <cell r="C3148">
            <v>0</v>
          </cell>
        </row>
        <row r="3149">
          <cell r="A3149" t="str">
            <v>650-6480-10</v>
          </cell>
          <cell r="B3149" t="str">
            <v>5620 R &amp; M - GARBAGE REMOVAL</v>
          </cell>
          <cell r="C3149">
            <v>0</v>
          </cell>
        </row>
        <row r="3150">
          <cell r="A3150" t="str">
            <v>650-6490-10</v>
          </cell>
          <cell r="B3150" t="str">
            <v>5620 R &amp; M - UNIFORMS AND MAINTENANCE</v>
          </cell>
          <cell r="C3150">
            <v>0</v>
          </cell>
        </row>
        <row r="3151">
          <cell r="A3151" t="str">
            <v>650-6500-10</v>
          </cell>
          <cell r="B3151" t="str">
            <v>5620 EMPLOYEE - MEMBERSHIPS</v>
          </cell>
          <cell r="C3151">
            <v>0</v>
          </cell>
        </row>
        <row r="3152">
          <cell r="A3152" t="str">
            <v>650-6540-10</v>
          </cell>
          <cell r="B3152" t="str">
            <v>5620 EMPLOYEE TRAINING - COURSE FEES</v>
          </cell>
          <cell r="C3152">
            <v>275</v>
          </cell>
        </row>
        <row r="3153">
          <cell r="A3153" t="str">
            <v>650-6550-10</v>
          </cell>
          <cell r="B3153" t="str">
            <v>5620 EMPLOYEE TRAINING - TRAVEL</v>
          </cell>
          <cell r="C3153">
            <v>0</v>
          </cell>
        </row>
        <row r="3154">
          <cell r="A3154" t="str">
            <v>650-6560-10</v>
          </cell>
          <cell r="B3154" t="str">
            <v>5620 EMPLOYEE TRAINING - ACCOMMODATION &amp; MEALS</v>
          </cell>
          <cell r="C3154">
            <v>0</v>
          </cell>
        </row>
        <row r="3155">
          <cell r="A3155" t="str">
            <v>650-6570-10</v>
          </cell>
          <cell r="B3155" t="str">
            <v>5620 EMPLOYEE TRAINING - MATERIALS</v>
          </cell>
          <cell r="C3155">
            <v>0</v>
          </cell>
        </row>
        <row r="3156">
          <cell r="A3156" t="str">
            <v>650-6580-10</v>
          </cell>
          <cell r="B3156" t="str">
            <v>5620 EMPLOYEE TRAINING - INSTRUCTORS</v>
          </cell>
          <cell r="C3156">
            <v>0</v>
          </cell>
        </row>
        <row r="3157">
          <cell r="A3157" t="str">
            <v>650-6590-10</v>
          </cell>
          <cell r="B3157" t="str">
            <v>5620 TRAVEL - ACCOMMODATION</v>
          </cell>
          <cell r="C3157">
            <v>0</v>
          </cell>
        </row>
        <row r="3158">
          <cell r="A3158" t="str">
            <v>650-6600-10</v>
          </cell>
          <cell r="B3158" t="str">
            <v>5620 TRAVEL - CAR ALLOWANCE &amp; MILEAGE</v>
          </cell>
          <cell r="C3158">
            <v>0</v>
          </cell>
        </row>
        <row r="3159">
          <cell r="A3159" t="str">
            <v>650-6610-10</v>
          </cell>
          <cell r="B3159" t="str">
            <v>5620 TRAVEL - CONFERENCE FEES</v>
          </cell>
          <cell r="C3159">
            <v>0</v>
          </cell>
        </row>
        <row r="3160">
          <cell r="A3160" t="str">
            <v>650-6620-10</v>
          </cell>
          <cell r="B3160" t="str">
            <v>5620 TRAVEL - MEALS</v>
          </cell>
          <cell r="C3160">
            <v>0</v>
          </cell>
        </row>
        <row r="3161">
          <cell r="A3161" t="str">
            <v>650-6630-10</v>
          </cell>
          <cell r="B3161" t="str">
            <v>5620 TRAVEL - PROMOTIONAL ENTERTAINMENT</v>
          </cell>
          <cell r="C3161">
            <v>0</v>
          </cell>
        </row>
        <row r="3162">
          <cell r="A3162" t="str">
            <v>650-6640-10</v>
          </cell>
          <cell r="B3162" t="str">
            <v>5620 TRAVEL - PUBLIC TRANSIT &amp; TAXI</v>
          </cell>
          <cell r="C3162">
            <v>0</v>
          </cell>
        </row>
        <row r="3163">
          <cell r="A3163" t="str">
            <v>650-6650-10</v>
          </cell>
          <cell r="B3163" t="str">
            <v>5620 COMMUNICATIONS - COURIER \ SECURITY PICKUP</v>
          </cell>
          <cell r="C3163">
            <v>28.88</v>
          </cell>
        </row>
        <row r="3164">
          <cell r="A3164" t="str">
            <v>650-6670-10</v>
          </cell>
          <cell r="B3164" t="str">
            <v>5620 COMMUNICATIONS - POSTAGE</v>
          </cell>
          <cell r="C3164">
            <v>0</v>
          </cell>
        </row>
        <row r="3165">
          <cell r="A3165" t="str">
            <v>650-6690-10</v>
          </cell>
          <cell r="B3165" t="str">
            <v>5620 COMMUNICATIONS - PRINTING &amp; COPYING</v>
          </cell>
          <cell r="C3165">
            <v>0</v>
          </cell>
        </row>
        <row r="3166">
          <cell r="A3166" t="str">
            <v>650-6700-10</v>
          </cell>
          <cell r="B3166" t="str">
            <v>5620 COMMUNICATIONS - TELEPHONE, FAX &amp; PAGERS</v>
          </cell>
          <cell r="C3166">
            <v>513.23</v>
          </cell>
        </row>
        <row r="3167">
          <cell r="A3167" t="str">
            <v>650-6730-10</v>
          </cell>
          <cell r="B3167" t="str">
            <v>5620 CORPORATE MEMBERSHIPS, LICENSES</v>
          </cell>
          <cell r="C3167">
            <v>0</v>
          </cell>
        </row>
        <row r="3168">
          <cell r="A3168" t="str">
            <v>650-6740-10</v>
          </cell>
          <cell r="B3168" t="str">
            <v>5630 Consulting</v>
          </cell>
          <cell r="C3168">
            <v>0</v>
          </cell>
        </row>
        <row r="3169">
          <cell r="A3169" t="str">
            <v>650-6820-10</v>
          </cell>
          <cell r="B3169" t="str">
            <v>5620 WRITE OFFS - INVENTORY</v>
          </cell>
          <cell r="C3169">
            <v>-10445.209999999999</v>
          </cell>
        </row>
        <row r="3170">
          <cell r="A3170" t="str">
            <v>650-6900-10</v>
          </cell>
          <cell r="B3170" t="str">
            <v>5620 ALLOCATED MAINTENANCE JOB PAYROLL/OH OFFSET</v>
          </cell>
          <cell r="C3170">
            <v>64920.26</v>
          </cell>
        </row>
        <row r="3171">
          <cell r="A3171" t="str">
            <v>650-6901-10</v>
          </cell>
          <cell r="B3171" t="str">
            <v>5615 Allocate Payroll Maint Job Recovery</v>
          </cell>
          <cell r="C3171">
            <v>-403.24</v>
          </cell>
        </row>
        <row r="3172">
          <cell r="A3172" t="str">
            <v>650-6902-10</v>
          </cell>
          <cell r="B3172" t="str">
            <v>5615 Allocated Maint Job Overhead Recovery</v>
          </cell>
          <cell r="C3172">
            <v>-153.82</v>
          </cell>
        </row>
        <row r="3173">
          <cell r="A3173" t="str">
            <v>650-6903-10</v>
          </cell>
          <cell r="B3173" t="str">
            <v>5615 Allocated WIP Job Payroll Recovery</v>
          </cell>
          <cell r="C3173">
            <v>-874.94</v>
          </cell>
        </row>
        <row r="3174">
          <cell r="A3174" t="str">
            <v>650-6904-10</v>
          </cell>
          <cell r="B3174" t="str">
            <v>5615 ALLOCATED WIP JOB OVERHEAD RECOVERY</v>
          </cell>
          <cell r="C3174">
            <v>0</v>
          </cell>
        </row>
        <row r="3175">
          <cell r="A3175" t="str">
            <v>650-6905-10</v>
          </cell>
          <cell r="B3175" t="str">
            <v>5615 Allocated Recovery - Services</v>
          </cell>
          <cell r="C3175">
            <v>-3214</v>
          </cell>
        </row>
        <row r="3176">
          <cell r="A3176" t="str">
            <v>650-6910-10</v>
          </cell>
          <cell r="B3176" t="str">
            <v>5620 ALLOCATED JOB VEHICLE OFFSET</v>
          </cell>
          <cell r="C3176">
            <v>0</v>
          </cell>
        </row>
        <row r="3177">
          <cell r="A3177" t="str">
            <v>650-6911-10</v>
          </cell>
          <cell r="B3177" t="str">
            <v>5620 ALLOCATED VEHICLE RECOVERY ACCT</v>
          </cell>
          <cell r="C3177">
            <v>0</v>
          </cell>
        </row>
        <row r="3178">
          <cell r="A3178" t="str">
            <v>655-6010-10</v>
          </cell>
          <cell r="B3178" t="str">
            <v>5610 Labour - Salaries</v>
          </cell>
          <cell r="C3178">
            <v>0</v>
          </cell>
        </row>
        <row r="3179">
          <cell r="A3179" t="str">
            <v>655-6020-10</v>
          </cell>
          <cell r="B3179" t="str">
            <v>5610 Labour-Hourly</v>
          </cell>
          <cell r="C3179">
            <v>0</v>
          </cell>
        </row>
        <row r="3180">
          <cell r="A3180" t="str">
            <v>655-6030-10</v>
          </cell>
          <cell r="B3180" t="str">
            <v>5610 Labour - Overtime</v>
          </cell>
          <cell r="C3180">
            <v>0</v>
          </cell>
        </row>
        <row r="3181">
          <cell r="A3181" t="str">
            <v>655-6070-10</v>
          </cell>
          <cell r="B3181" t="str">
            <v>5610 Labour - Vacation</v>
          </cell>
          <cell r="C3181">
            <v>0</v>
          </cell>
        </row>
        <row r="3182">
          <cell r="A3182" t="str">
            <v>655-6120-10</v>
          </cell>
          <cell r="B3182" t="str">
            <v>5610 Labour - Sick Leave</v>
          </cell>
          <cell r="C3182">
            <v>0</v>
          </cell>
        </row>
        <row r="3183">
          <cell r="A3183" t="str">
            <v>655-6122-10</v>
          </cell>
          <cell r="B3183" t="str">
            <v>5610 Labour - Family Leave</v>
          </cell>
          <cell r="C3183">
            <v>0</v>
          </cell>
        </row>
        <row r="3184">
          <cell r="A3184" t="str">
            <v>655-6145-10</v>
          </cell>
          <cell r="B3184" t="str">
            <v>5610 Labour - Bereavement</v>
          </cell>
          <cell r="C3184">
            <v>0</v>
          </cell>
        </row>
        <row r="3185">
          <cell r="A3185" t="str">
            <v>655-6160-10</v>
          </cell>
          <cell r="B3185" t="str">
            <v>5610 Labour - Other</v>
          </cell>
          <cell r="C3185">
            <v>0</v>
          </cell>
        </row>
        <row r="3186">
          <cell r="A3186" t="str">
            <v>655-6170-10</v>
          </cell>
          <cell r="B3186" t="str">
            <v>5610 Benefits - Pension</v>
          </cell>
          <cell r="C3186">
            <v>0</v>
          </cell>
        </row>
        <row r="3187">
          <cell r="A3187" t="str">
            <v>655-6180-10</v>
          </cell>
          <cell r="B3187" t="str">
            <v>5610 Benefits - EHT</v>
          </cell>
          <cell r="C3187">
            <v>0</v>
          </cell>
        </row>
        <row r="3188">
          <cell r="A3188" t="str">
            <v>655-6190-10</v>
          </cell>
          <cell r="B3188" t="str">
            <v>5610 Benefits - WCB</v>
          </cell>
          <cell r="C3188">
            <v>0</v>
          </cell>
        </row>
        <row r="3189">
          <cell r="A3189" t="str">
            <v>655-6200-10</v>
          </cell>
          <cell r="B3189" t="str">
            <v>5610 Benefits - CPP</v>
          </cell>
          <cell r="C3189">
            <v>0</v>
          </cell>
        </row>
        <row r="3190">
          <cell r="A3190" t="str">
            <v>655-6210-10</v>
          </cell>
          <cell r="B3190" t="str">
            <v>5610 Benefits - EI</v>
          </cell>
          <cell r="C3190">
            <v>0</v>
          </cell>
        </row>
        <row r="3191">
          <cell r="A3191" t="str">
            <v>655-6220-10</v>
          </cell>
          <cell r="B3191" t="str">
            <v>5610 Benefits - Medical</v>
          </cell>
          <cell r="C3191">
            <v>0</v>
          </cell>
        </row>
        <row r="3192">
          <cell r="A3192" t="str">
            <v>655-6230-10</v>
          </cell>
          <cell r="B3192" t="str">
            <v>5610 Benefits - Other</v>
          </cell>
          <cell r="C3192">
            <v>0</v>
          </cell>
        </row>
        <row r="3193">
          <cell r="A3193" t="str">
            <v>655-6240-10</v>
          </cell>
          <cell r="B3193" t="str">
            <v>5610 Materials - Inventoried</v>
          </cell>
          <cell r="C3193">
            <v>0</v>
          </cell>
        </row>
        <row r="3194">
          <cell r="A3194" t="str">
            <v>655-6250-10</v>
          </cell>
          <cell r="B3194" t="str">
            <v>5610 Materials - Consumables</v>
          </cell>
          <cell r="C3194">
            <v>0</v>
          </cell>
        </row>
        <row r="3195">
          <cell r="A3195" t="str">
            <v>655-6260-10</v>
          </cell>
          <cell r="B3195" t="str">
            <v>5610 Materials - Tools Less Than $500</v>
          </cell>
          <cell r="C3195">
            <v>0</v>
          </cell>
        </row>
        <row r="3196">
          <cell r="A3196" t="str">
            <v>655-6310-10</v>
          </cell>
          <cell r="B3196" t="str">
            <v>5610 Supplies - Office</v>
          </cell>
          <cell r="C3196">
            <v>0</v>
          </cell>
        </row>
        <row r="3197">
          <cell r="A3197" t="str">
            <v>655-6320-10</v>
          </cell>
          <cell r="B3197" t="str">
            <v>5610 Supplies - Computer</v>
          </cell>
          <cell r="C3197">
            <v>0</v>
          </cell>
        </row>
        <row r="3198">
          <cell r="A3198" t="str">
            <v>655-6330-10</v>
          </cell>
          <cell r="B3198" t="str">
            <v>5610 Supplies - Safety</v>
          </cell>
          <cell r="C3198">
            <v>0</v>
          </cell>
        </row>
        <row r="3199">
          <cell r="A3199" t="str">
            <v>655-6340-10</v>
          </cell>
          <cell r="B3199" t="str">
            <v>5610 Supplies - Stationary</v>
          </cell>
          <cell r="C3199">
            <v>0</v>
          </cell>
        </row>
        <row r="3200">
          <cell r="A3200" t="str">
            <v>655-6500-10</v>
          </cell>
          <cell r="B3200" t="str">
            <v>5610 Employee Memberships</v>
          </cell>
          <cell r="C3200">
            <v>0</v>
          </cell>
        </row>
        <row r="3201">
          <cell r="A3201" t="str">
            <v>655-6540-10</v>
          </cell>
          <cell r="B3201" t="str">
            <v>5610 Employee Training - Course Fees</v>
          </cell>
          <cell r="C3201">
            <v>0</v>
          </cell>
        </row>
        <row r="3202">
          <cell r="A3202" t="str">
            <v>655-6550-10</v>
          </cell>
          <cell r="B3202" t="str">
            <v>5610 Employee Training - Travel</v>
          </cell>
          <cell r="C3202">
            <v>0</v>
          </cell>
        </row>
        <row r="3203">
          <cell r="A3203" t="str">
            <v>655-6590-10</v>
          </cell>
          <cell r="B3203" t="str">
            <v>5610 Travel - Accomadations</v>
          </cell>
          <cell r="C3203">
            <v>0</v>
          </cell>
        </row>
        <row r="3204">
          <cell r="A3204" t="str">
            <v>655-6600-10</v>
          </cell>
          <cell r="B3204" t="str">
            <v>5610 Travel - Car Allowance &amp; Mileage</v>
          </cell>
          <cell r="C3204">
            <v>0</v>
          </cell>
        </row>
        <row r="3205">
          <cell r="A3205" t="str">
            <v>655-6610-10</v>
          </cell>
          <cell r="B3205" t="str">
            <v>5610 Travel - Conference Fees</v>
          </cell>
          <cell r="C3205">
            <v>0</v>
          </cell>
        </row>
        <row r="3206">
          <cell r="A3206" t="str">
            <v>655-6620-10</v>
          </cell>
          <cell r="B3206" t="str">
            <v>5610 Travel-Meals &amp; Entertainment</v>
          </cell>
          <cell r="C3206">
            <v>0</v>
          </cell>
        </row>
        <row r="3207">
          <cell r="A3207" t="str">
            <v>655-6690-10</v>
          </cell>
          <cell r="B3207" t="str">
            <v>5610 Communications - Printing &amp; copying</v>
          </cell>
          <cell r="C3207">
            <v>0</v>
          </cell>
        </row>
        <row r="3208">
          <cell r="A3208" t="str">
            <v>655-6700-10</v>
          </cell>
          <cell r="B3208" t="str">
            <v>5610 Telephone, Fax &amp; Pagers</v>
          </cell>
          <cell r="C3208">
            <v>0</v>
          </cell>
        </row>
        <row r="3209">
          <cell r="A3209" t="str">
            <v>655-6740-10</v>
          </cell>
          <cell r="B3209" t="str">
            <v>5610 Consulting</v>
          </cell>
          <cell r="C3209">
            <v>0</v>
          </cell>
        </row>
        <row r="3210">
          <cell r="A3210" t="str">
            <v>655-6903-10</v>
          </cell>
          <cell r="B3210" t="str">
            <v>5610 Allocated WIP Job Payroll Recovery</v>
          </cell>
          <cell r="C3210">
            <v>0</v>
          </cell>
        </row>
        <row r="3211">
          <cell r="A3211" t="str">
            <v>655-6905-10</v>
          </cell>
          <cell r="B3211" t="str">
            <v>5610 - Allocated Recovery Services</v>
          </cell>
          <cell r="C3211">
            <v>0</v>
          </cell>
        </row>
        <row r="3212">
          <cell r="A3212" t="str">
            <v>660-4720-10</v>
          </cell>
          <cell r="B3212" t="str">
            <v>5025 Allocated - Rolling Stock Expense</v>
          </cell>
          <cell r="C3212">
            <v>-691654.95</v>
          </cell>
        </row>
        <row r="3213">
          <cell r="A3213" t="str">
            <v>660-4800-10</v>
          </cell>
          <cell r="B3213" t="str">
            <v>4325 BILLED JOBS (CLOSED) RECOVERY</v>
          </cell>
          <cell r="C3213">
            <v>-39080.839999999997</v>
          </cell>
        </row>
        <row r="3214">
          <cell r="A3214" t="str">
            <v>660-4810-10</v>
          </cell>
          <cell r="B3214" t="str">
            <v>4330 BILLED JOBS (CLOSED) COSTS</v>
          </cell>
          <cell r="C3214">
            <v>39962.14</v>
          </cell>
        </row>
        <row r="3215">
          <cell r="A3215" t="str">
            <v>660-4811-10</v>
          </cell>
          <cell r="B3215" t="str">
            <v>4330 Billed Jobs Interco Costs</v>
          </cell>
          <cell r="C3215">
            <v>16993.11</v>
          </cell>
        </row>
        <row r="3216">
          <cell r="A3216" t="str">
            <v>660-6010-10</v>
          </cell>
          <cell r="B3216" t="str">
            <v>5020 LABOUR - SALARIES</v>
          </cell>
          <cell r="C3216">
            <v>0</v>
          </cell>
        </row>
        <row r="3217">
          <cell r="A3217" t="str">
            <v>660-6020-10</v>
          </cell>
          <cell r="B3217" t="str">
            <v>5020 LABOUR - HOURLY</v>
          </cell>
          <cell r="C3217">
            <v>1801787.42</v>
          </cell>
        </row>
        <row r="3218">
          <cell r="A3218" t="str">
            <v>660-6030-10</v>
          </cell>
          <cell r="B3218" t="str">
            <v>5020 LABOUR - OVERTIME</v>
          </cell>
          <cell r="C3218">
            <v>463182.73</v>
          </cell>
        </row>
        <row r="3219">
          <cell r="A3219" t="str">
            <v>660-6040-10</v>
          </cell>
          <cell r="B3219" t="str">
            <v>5020 LABOUR - STUDENT LABOUR</v>
          </cell>
          <cell r="C3219">
            <v>29235.11</v>
          </cell>
        </row>
        <row r="3220">
          <cell r="A3220" t="str">
            <v>660-6050-10</v>
          </cell>
          <cell r="B3220" t="str">
            <v>5020 Distribution - Subcontract</v>
          </cell>
          <cell r="C3220">
            <v>390080.47</v>
          </cell>
        </row>
        <row r="3221">
          <cell r="A3221" t="str">
            <v>660-6060-10</v>
          </cell>
          <cell r="B3221" t="str">
            <v>5020 LABOUR - TEMPORARY</v>
          </cell>
          <cell r="C3221">
            <v>0</v>
          </cell>
        </row>
        <row r="3222">
          <cell r="A3222" t="str">
            <v>660-6070-10</v>
          </cell>
          <cell r="B3222" t="str">
            <v>5020 LABOUR - VACATION</v>
          </cell>
          <cell r="C3222">
            <v>192963.75</v>
          </cell>
        </row>
        <row r="3223">
          <cell r="A3223" t="str">
            <v>660-6080-10</v>
          </cell>
          <cell r="B3223" t="str">
            <v>5020 LABOUR - SAFETY &amp; TRAINING</v>
          </cell>
          <cell r="C3223">
            <v>0</v>
          </cell>
        </row>
        <row r="3224">
          <cell r="A3224" t="str">
            <v>660-6090-10</v>
          </cell>
          <cell r="B3224" t="str">
            <v>5020 LABOUR - INCLEMENT WEATHER</v>
          </cell>
          <cell r="C3224">
            <v>0</v>
          </cell>
        </row>
        <row r="3225">
          <cell r="A3225" t="str">
            <v>660-6100-10</v>
          </cell>
          <cell r="B3225" t="str">
            <v>5020 LABOUR - LOST TIME DUE TO BREAKDOWNS</v>
          </cell>
          <cell r="C3225">
            <v>0</v>
          </cell>
        </row>
        <row r="3226">
          <cell r="A3226" t="str">
            <v>660-6110-10</v>
          </cell>
          <cell r="B3226" t="str">
            <v>5020 LABOUR -SUNDRY LOST TIME</v>
          </cell>
          <cell r="C3226">
            <v>0</v>
          </cell>
        </row>
        <row r="3227">
          <cell r="A3227" t="str">
            <v>660-6120-10</v>
          </cell>
          <cell r="B3227" t="str">
            <v>5020 Labour - Sick Leave</v>
          </cell>
          <cell r="C3227">
            <v>100437.87</v>
          </cell>
        </row>
        <row r="3228">
          <cell r="A3228" t="str">
            <v>660-6122-10</v>
          </cell>
          <cell r="B3228" t="str">
            <v>5020 Labour - Family Leave</v>
          </cell>
          <cell r="C3228">
            <v>17880.669999999998</v>
          </cell>
        </row>
        <row r="3229">
          <cell r="A3229" t="str">
            <v>660-6130-10</v>
          </cell>
          <cell r="B3229" t="str">
            <v>5020 LABOUR - STAND - BY</v>
          </cell>
          <cell r="C3229">
            <v>44185.89</v>
          </cell>
        </row>
        <row r="3230">
          <cell r="A3230" t="str">
            <v>660-6140-10</v>
          </cell>
          <cell r="B3230" t="str">
            <v>5020 Labour - Union Business</v>
          </cell>
          <cell r="C3230">
            <v>0</v>
          </cell>
        </row>
        <row r="3231">
          <cell r="A3231" t="str">
            <v>660-6145-10</v>
          </cell>
          <cell r="B3231" t="str">
            <v>5020 Labour - Bereavement</v>
          </cell>
          <cell r="C3231">
            <v>2760.89</v>
          </cell>
        </row>
        <row r="3232">
          <cell r="A3232" t="str">
            <v>660-6150-10</v>
          </cell>
          <cell r="B3232" t="str">
            <v>5020 LABOUR - RETIRING ALLOWANCE</v>
          </cell>
          <cell r="C3232">
            <v>0</v>
          </cell>
        </row>
        <row r="3233">
          <cell r="A3233" t="str">
            <v>660-6160-10</v>
          </cell>
          <cell r="B3233" t="str">
            <v>5020 LABOUR - OTHER</v>
          </cell>
          <cell r="C3233">
            <v>1282.99</v>
          </cell>
        </row>
        <row r="3234">
          <cell r="A3234" t="str">
            <v>660-6170-10</v>
          </cell>
          <cell r="B3234" t="str">
            <v>5020 Benefits - Pension</v>
          </cell>
          <cell r="C3234">
            <v>243118.89</v>
          </cell>
        </row>
        <row r="3235">
          <cell r="A3235" t="str">
            <v>660-6180-10</v>
          </cell>
          <cell r="B3235" t="str">
            <v>5020 Benefits - EHT</v>
          </cell>
          <cell r="C3235">
            <v>52300.78</v>
          </cell>
        </row>
        <row r="3236">
          <cell r="A3236" t="str">
            <v>660-6190-10</v>
          </cell>
          <cell r="B3236" t="str">
            <v>5020 Benefits - WCB</v>
          </cell>
          <cell r="C3236">
            <v>24140.83</v>
          </cell>
        </row>
        <row r="3237">
          <cell r="A3237" t="str">
            <v>660-6200-10</v>
          </cell>
          <cell r="B3237" t="str">
            <v>5020 Benefits - CPP</v>
          </cell>
          <cell r="C3237">
            <v>69106.240000000005</v>
          </cell>
        </row>
        <row r="3238">
          <cell r="A3238" t="str">
            <v>660-6210-10</v>
          </cell>
          <cell r="B3238" t="str">
            <v>5020 Benefits - UIC</v>
          </cell>
          <cell r="C3238">
            <v>33299.699999999997</v>
          </cell>
        </row>
        <row r="3239">
          <cell r="A3239" t="str">
            <v>660-6220-10</v>
          </cell>
          <cell r="B3239" t="str">
            <v>5020 Benefits - Medical</v>
          </cell>
          <cell r="C3239">
            <v>127554</v>
          </cell>
        </row>
        <row r="3240">
          <cell r="A3240" t="str">
            <v>660-6225-10</v>
          </cell>
          <cell r="B3240" t="str">
            <v>5020 Benefits - Meal Allowance</v>
          </cell>
          <cell r="C3240">
            <v>712.22</v>
          </cell>
        </row>
        <row r="3241">
          <cell r="A3241" t="str">
            <v>660-6230-10</v>
          </cell>
          <cell r="B3241" t="str">
            <v>5020 BENEFITS - OTHER</v>
          </cell>
          <cell r="C3241">
            <v>1638.93</v>
          </cell>
        </row>
        <row r="3242">
          <cell r="A3242" t="str">
            <v>660-6240-10</v>
          </cell>
          <cell r="B3242" t="str">
            <v>5025 MATERIALS - INVENTORIED</v>
          </cell>
          <cell r="C3242">
            <v>32807.47</v>
          </cell>
        </row>
        <row r="3243">
          <cell r="A3243" t="str">
            <v>660-6250-10</v>
          </cell>
          <cell r="B3243" t="str">
            <v>5025 MATERIALS - CONSUMABLES</v>
          </cell>
          <cell r="C3243">
            <v>3740.93</v>
          </cell>
        </row>
        <row r="3244">
          <cell r="A3244" t="str">
            <v>660-6260-10</v>
          </cell>
          <cell r="B3244" t="str">
            <v>5025 MATERIALS - TOOLS LESS THAN $500</v>
          </cell>
          <cell r="C3244">
            <v>35334.519999999997</v>
          </cell>
        </row>
        <row r="3245">
          <cell r="A3245" t="str">
            <v>660-6270-10</v>
          </cell>
          <cell r="B3245" t="str">
            <v>5025 VEHICLE - FUEL &amp; OIL</v>
          </cell>
          <cell r="C3245">
            <v>0</v>
          </cell>
        </row>
        <row r="3246">
          <cell r="A3246" t="str">
            <v>660-6280-10</v>
          </cell>
          <cell r="B3246" t="str">
            <v>5025 VEHICLE - INSURANCE</v>
          </cell>
          <cell r="C3246">
            <v>0</v>
          </cell>
        </row>
        <row r="3247">
          <cell r="A3247" t="str">
            <v>660-6285-10</v>
          </cell>
          <cell r="B3247" t="str">
            <v>5025 Vehicle-Licence</v>
          </cell>
          <cell r="C3247">
            <v>0</v>
          </cell>
        </row>
        <row r="3248">
          <cell r="A3248" t="str">
            <v>660-6290-10</v>
          </cell>
          <cell r="B3248" t="str">
            <v>5025 VEHICLE - REPAIRS</v>
          </cell>
          <cell r="C3248">
            <v>0</v>
          </cell>
        </row>
        <row r="3249">
          <cell r="A3249" t="str">
            <v>660-6310-10</v>
          </cell>
          <cell r="B3249" t="str">
            <v>5025 SUPPLIES - OFFICE</v>
          </cell>
          <cell r="C3249">
            <v>3280.54</v>
          </cell>
        </row>
        <row r="3250">
          <cell r="A3250" t="str">
            <v>660-6320-10</v>
          </cell>
          <cell r="B3250" t="str">
            <v>5025 SUPPLIES - COMPUTER</v>
          </cell>
          <cell r="C3250">
            <v>0</v>
          </cell>
        </row>
        <row r="3251">
          <cell r="A3251" t="str">
            <v>660-6330-10</v>
          </cell>
          <cell r="B3251" t="str">
            <v>5025 SUPPLIES - SAFETY</v>
          </cell>
          <cell r="C3251">
            <v>63080.11</v>
          </cell>
        </row>
        <row r="3252">
          <cell r="A3252" t="str">
            <v>660-6340-10</v>
          </cell>
          <cell r="B3252" t="str">
            <v>5025 SUPPLIES - STATIONARY</v>
          </cell>
          <cell r="C3252">
            <v>1286.57</v>
          </cell>
        </row>
        <row r="3253">
          <cell r="A3253" t="str">
            <v>660-6342-10</v>
          </cell>
          <cell r="B3253" t="str">
            <v>5025 Licenses / Permits</v>
          </cell>
          <cell r="C3253">
            <v>240</v>
          </cell>
        </row>
        <row r="3254">
          <cell r="A3254" t="str">
            <v>660-6405-10</v>
          </cell>
          <cell r="B3254" t="str">
            <v>5675 INSURANCE CLAIMS</v>
          </cell>
          <cell r="C3254">
            <v>0</v>
          </cell>
        </row>
        <row r="3255">
          <cell r="A3255" t="str">
            <v>660-6420-10</v>
          </cell>
          <cell r="B3255" t="str">
            <v>5025 RENT - TOOLS</v>
          </cell>
          <cell r="C3255">
            <v>0</v>
          </cell>
        </row>
        <row r="3256">
          <cell r="A3256" t="str">
            <v>660-6430-10</v>
          </cell>
          <cell r="B3256" t="str">
            <v>5025 RENT - PROPERTY</v>
          </cell>
          <cell r="C3256">
            <v>0</v>
          </cell>
        </row>
        <row r="3257">
          <cell r="A3257" t="str">
            <v>660-6440-10</v>
          </cell>
          <cell r="B3257" t="str">
            <v>5025 RENT - VEHICLES &amp; MOBILE EQUIPMENT</v>
          </cell>
          <cell r="C3257">
            <v>0</v>
          </cell>
        </row>
        <row r="3258">
          <cell r="A3258" t="str">
            <v>660-6450-10</v>
          </cell>
          <cell r="B3258" t="str">
            <v>5025 R &amp; M - NON - OPUC EQUIPMENT / PROPERTY</v>
          </cell>
          <cell r="C3258">
            <v>47858.66</v>
          </cell>
        </row>
        <row r="3259">
          <cell r="A3259" t="str">
            <v>660-6460-10</v>
          </cell>
          <cell r="B3259" t="str">
            <v>5025 R &amp; M - OPUC EQUIPMENT / FACILITY</v>
          </cell>
          <cell r="C3259">
            <v>30982.06</v>
          </cell>
        </row>
        <row r="3260">
          <cell r="A3260" t="str">
            <v>660-6470-10</v>
          </cell>
          <cell r="B3260" t="str">
            <v>5025 R &amp; M - CLEANING AND JANITORIAL</v>
          </cell>
          <cell r="C3260">
            <v>0</v>
          </cell>
        </row>
        <row r="3261">
          <cell r="A3261" t="str">
            <v>660-6480-10</v>
          </cell>
          <cell r="B3261" t="str">
            <v>5025 R &amp; M - GARBAGE REMOVAL</v>
          </cell>
          <cell r="C3261">
            <v>0</v>
          </cell>
        </row>
        <row r="3262">
          <cell r="A3262" t="str">
            <v>660-6490-10</v>
          </cell>
          <cell r="B3262" t="str">
            <v>5025 R &amp; M - UNIFORMS AND MAINTENANCE</v>
          </cell>
          <cell r="C3262">
            <v>739.94</v>
          </cell>
        </row>
        <row r="3263">
          <cell r="A3263" t="str">
            <v>660-6500-10</v>
          </cell>
          <cell r="B3263" t="str">
            <v>5025 EMPLOYEE - MEMBERSHIPS</v>
          </cell>
          <cell r="C3263">
            <v>1175</v>
          </cell>
        </row>
        <row r="3264">
          <cell r="A3264" t="str">
            <v>660-6540-10</v>
          </cell>
          <cell r="B3264" t="str">
            <v>5025 EMPLOYEE TRAINING - COURSE FEES</v>
          </cell>
          <cell r="C3264">
            <v>18340</v>
          </cell>
        </row>
        <row r="3265">
          <cell r="A3265" t="str">
            <v>660-6550-10</v>
          </cell>
          <cell r="B3265" t="str">
            <v>5025 EMPLOYEE TRAINING - TRAVEL</v>
          </cell>
          <cell r="C3265">
            <v>0</v>
          </cell>
        </row>
        <row r="3266">
          <cell r="A3266" t="str">
            <v>660-6560-10</v>
          </cell>
          <cell r="B3266" t="str">
            <v>5025 EMPLOYEE TRAINING - ACCOMMODATION &amp; MEALS</v>
          </cell>
          <cell r="C3266">
            <v>1239.47</v>
          </cell>
        </row>
        <row r="3267">
          <cell r="A3267" t="str">
            <v>660-6570-10</v>
          </cell>
          <cell r="B3267" t="str">
            <v>5025 EMPLOYEE TRAINING - MATERIALS</v>
          </cell>
          <cell r="C3267">
            <v>0</v>
          </cell>
        </row>
        <row r="3268">
          <cell r="A3268" t="str">
            <v>660-6580-10</v>
          </cell>
          <cell r="B3268" t="str">
            <v>5025 EMPLOYEE TRAINING - INSTRUCTORS</v>
          </cell>
          <cell r="C3268">
            <v>0</v>
          </cell>
        </row>
        <row r="3269">
          <cell r="A3269" t="str">
            <v>660-6590-10</v>
          </cell>
          <cell r="B3269" t="str">
            <v>5025 TRAVEL - ACCOMMODATION</v>
          </cell>
          <cell r="C3269">
            <v>4664.59</v>
          </cell>
        </row>
        <row r="3270">
          <cell r="A3270" t="str">
            <v>660-6600-10</v>
          </cell>
          <cell r="B3270" t="str">
            <v>5025 TRAVEL - CAR ALLOWANCE &amp; MILEAGE</v>
          </cell>
          <cell r="C3270">
            <v>265.95</v>
          </cell>
        </row>
        <row r="3271">
          <cell r="A3271" t="str">
            <v>660-6610-10</v>
          </cell>
          <cell r="B3271" t="str">
            <v>5025 TRAVEL - CONFERENCE FEES</v>
          </cell>
          <cell r="C3271">
            <v>0</v>
          </cell>
        </row>
        <row r="3272">
          <cell r="A3272" t="str">
            <v>660-6620-10</v>
          </cell>
          <cell r="B3272" t="str">
            <v>5025 TRAVEL - MEALS</v>
          </cell>
          <cell r="C3272">
            <v>1251.26</v>
          </cell>
        </row>
        <row r="3273">
          <cell r="A3273" t="str">
            <v>660-6630-10</v>
          </cell>
          <cell r="B3273" t="str">
            <v>5025 TRAVEL - PROMOTIONAL ENTERTAINMENT</v>
          </cell>
          <cell r="C3273">
            <v>0</v>
          </cell>
        </row>
        <row r="3274">
          <cell r="A3274" t="str">
            <v>660-6640-10</v>
          </cell>
          <cell r="B3274" t="str">
            <v>5025 TRAVEL - PUBLIC TRANSIT &amp; TAXI</v>
          </cell>
          <cell r="C3274">
            <v>0</v>
          </cell>
        </row>
        <row r="3275">
          <cell r="A3275" t="str">
            <v>660-6650-10</v>
          </cell>
          <cell r="B3275" t="str">
            <v>5025 COMMUNICATIONS - COURIER \ SECURITY PICKUP</v>
          </cell>
          <cell r="C3275">
            <v>1542.73</v>
          </cell>
        </row>
        <row r="3276">
          <cell r="A3276" t="str">
            <v>660-6660-10</v>
          </cell>
          <cell r="B3276" t="str">
            <v>5025 COMMUNICATIONS - OTHER</v>
          </cell>
          <cell r="C3276">
            <v>2373</v>
          </cell>
        </row>
        <row r="3277">
          <cell r="A3277" t="str">
            <v>660-6670-10</v>
          </cell>
          <cell r="B3277" t="str">
            <v>5025 COMMUNICATIONS - POSTAGE</v>
          </cell>
          <cell r="C3277">
            <v>0</v>
          </cell>
        </row>
        <row r="3278">
          <cell r="A3278" t="str">
            <v>660-6680-10</v>
          </cell>
          <cell r="B3278" t="str">
            <v>5025 COMMUNICATIONS - POSTAGE CUSTOMERS</v>
          </cell>
          <cell r="C3278">
            <v>0</v>
          </cell>
        </row>
        <row r="3279">
          <cell r="A3279" t="str">
            <v>660-6690-10</v>
          </cell>
          <cell r="B3279" t="str">
            <v>5025 COMMUNICATIONS - PRINTING &amp; COPYING</v>
          </cell>
          <cell r="C3279">
            <v>0</v>
          </cell>
        </row>
        <row r="3280">
          <cell r="A3280" t="str">
            <v>660-6700-10</v>
          </cell>
          <cell r="B3280" t="str">
            <v>5025 COMMUNICATIONS - TELEPHONE, FAX &amp; PAGERS</v>
          </cell>
          <cell r="C3280">
            <v>5843.02</v>
          </cell>
        </row>
        <row r="3281">
          <cell r="A3281" t="str">
            <v>660-6705-10</v>
          </cell>
          <cell r="B3281" t="str">
            <v>5025 Miscellaneous Expense</v>
          </cell>
          <cell r="C3281">
            <v>0</v>
          </cell>
        </row>
        <row r="3282">
          <cell r="A3282" t="str">
            <v>660-6720-10</v>
          </cell>
          <cell r="B3282" t="str">
            <v>5025 COMMUNITY RELATIONS</v>
          </cell>
          <cell r="C3282">
            <v>0</v>
          </cell>
        </row>
        <row r="3283">
          <cell r="A3283" t="str">
            <v>660-6900-10</v>
          </cell>
          <cell r="B3283" t="str">
            <v>5020 Allocated Maintenance Job Payroll/OH Offset</v>
          </cell>
          <cell r="C3283">
            <v>1050287.29</v>
          </cell>
        </row>
        <row r="3284">
          <cell r="A3284" t="str">
            <v>660-6901-10</v>
          </cell>
          <cell r="B3284" t="str">
            <v>5020 Allocated Payroll Maint Job Recovery</v>
          </cell>
          <cell r="C3284">
            <v>-1479403.23</v>
          </cell>
        </row>
        <row r="3285">
          <cell r="A3285" t="str">
            <v>660-6902-10</v>
          </cell>
          <cell r="B3285" t="str">
            <v>5020 Allocated Maintenance Job Overhead Recovery</v>
          </cell>
          <cell r="C3285">
            <v>-764600.7</v>
          </cell>
        </row>
        <row r="3286">
          <cell r="A3286" t="str">
            <v>660-6903-10</v>
          </cell>
          <cell r="B3286" t="str">
            <v>5020 Allocated WIP Job Payroll Recovery</v>
          </cell>
          <cell r="C3286">
            <v>-1089246.24</v>
          </cell>
        </row>
        <row r="3287">
          <cell r="A3287" t="str">
            <v>660-6904-10</v>
          </cell>
          <cell r="B3287" t="str">
            <v>5020 Allocated WIP Job Overhead Recovery</v>
          </cell>
          <cell r="C3287">
            <v>-564712.56000000006</v>
          </cell>
        </row>
        <row r="3288">
          <cell r="A3288" t="str">
            <v>660-6905-10</v>
          </cell>
          <cell r="B3288" t="str">
            <v>5020 Allocated WIP Service Fibre</v>
          </cell>
          <cell r="C3288">
            <v>-22745.72</v>
          </cell>
        </row>
        <row r="3289">
          <cell r="A3289" t="str">
            <v>660-6910-10</v>
          </cell>
          <cell r="B3289" t="str">
            <v>5025 Allocated Job Vehicle Offset</v>
          </cell>
          <cell r="C3289">
            <v>0</v>
          </cell>
        </row>
        <row r="3290">
          <cell r="A3290" t="str">
            <v>660-6911-10</v>
          </cell>
          <cell r="B3290" t="str">
            <v>5025 Allocated Vehicle Recovery Acct</v>
          </cell>
          <cell r="C3290">
            <v>0</v>
          </cell>
        </row>
        <row r="3291">
          <cell r="A3291" t="str">
            <v>660-8145-10</v>
          </cell>
          <cell r="B3291" t="str">
            <v>5705 Depreciation</v>
          </cell>
          <cell r="C3291">
            <v>0</v>
          </cell>
        </row>
        <row r="3292">
          <cell r="A3292" t="str">
            <v>670-6020-10</v>
          </cell>
          <cell r="B3292" t="str">
            <v>5016 Labour - Hourly</v>
          </cell>
          <cell r="C3292">
            <v>0</v>
          </cell>
        </row>
        <row r="3293">
          <cell r="A3293" t="str">
            <v>670-6030-10</v>
          </cell>
          <cell r="B3293" t="str">
            <v>5016 Labour  - Overtime</v>
          </cell>
          <cell r="C3293">
            <v>0</v>
          </cell>
        </row>
        <row r="3294">
          <cell r="A3294" t="str">
            <v>670-6050-10</v>
          </cell>
          <cell r="B3294" t="str">
            <v>5017 Subcontract</v>
          </cell>
          <cell r="C3294">
            <v>0</v>
          </cell>
        </row>
        <row r="3295">
          <cell r="A3295" t="str">
            <v>670-6225-10</v>
          </cell>
          <cell r="B3295" t="str">
            <v>5017 Benefits - Meal Allowance</v>
          </cell>
          <cell r="C3295">
            <v>0</v>
          </cell>
        </row>
        <row r="3296">
          <cell r="A3296" t="str">
            <v>670-6240-10</v>
          </cell>
          <cell r="B3296" t="str">
            <v>5017 Materials - Inventoried</v>
          </cell>
          <cell r="C3296">
            <v>0</v>
          </cell>
        </row>
        <row r="3297">
          <cell r="A3297" t="str">
            <v>670-6250-10</v>
          </cell>
          <cell r="B3297" t="str">
            <v>5017 Materials - Consumables</v>
          </cell>
          <cell r="C3297">
            <v>0</v>
          </cell>
        </row>
        <row r="3298">
          <cell r="A3298" t="str">
            <v>670-6900-10</v>
          </cell>
          <cell r="B3298" t="str">
            <v>5016 ALLOCATED MAINT JOB PAYROLL/OVERHEAD OFFSET</v>
          </cell>
          <cell r="C3298">
            <v>0</v>
          </cell>
        </row>
        <row r="3299">
          <cell r="A3299" t="str">
            <v>670-6901-10</v>
          </cell>
          <cell r="B3299" t="str">
            <v>5016 Allocated Maint Job Payroll Recovery</v>
          </cell>
          <cell r="C3299">
            <v>0</v>
          </cell>
        </row>
        <row r="3300">
          <cell r="A3300" t="str">
            <v>670-6902-10</v>
          </cell>
          <cell r="B3300" t="str">
            <v>5016 Allocated Maint Job Overhead</v>
          </cell>
          <cell r="C3300">
            <v>0</v>
          </cell>
        </row>
        <row r="3301">
          <cell r="A3301" t="str">
            <v>670-6903-10</v>
          </cell>
          <cell r="B3301" t="str">
            <v>5016 Allocated WIP Job Payroll Recovery</v>
          </cell>
          <cell r="C3301">
            <v>0</v>
          </cell>
        </row>
        <row r="3302">
          <cell r="A3302" t="str">
            <v>670-6904-10</v>
          </cell>
          <cell r="B3302" t="str">
            <v>5016 Allocated WIP Job Overhead Recovery</v>
          </cell>
          <cell r="C3302">
            <v>0</v>
          </cell>
        </row>
        <row r="3303">
          <cell r="A3303" t="str">
            <v>675-6050-10</v>
          </cell>
          <cell r="B3303" t="str">
            <v>5114 Subcontract</v>
          </cell>
          <cell r="C3303">
            <v>18599.5</v>
          </cell>
        </row>
        <row r="3304">
          <cell r="A3304" t="str">
            <v>675-6225-10</v>
          </cell>
          <cell r="B3304" t="str">
            <v>5114 Benefits - Meals</v>
          </cell>
          <cell r="C3304">
            <v>581.80999999999995</v>
          </cell>
        </row>
        <row r="3305">
          <cell r="A3305" t="str">
            <v>675-6240-10</v>
          </cell>
          <cell r="B3305" t="str">
            <v>5114 Materials - Inventoried</v>
          </cell>
          <cell r="C3305">
            <v>126.95</v>
          </cell>
        </row>
        <row r="3306">
          <cell r="A3306" t="str">
            <v>675-6250-10</v>
          </cell>
          <cell r="B3306" t="str">
            <v>5114 Materials-Consumables</v>
          </cell>
          <cell r="C3306">
            <v>12606.71</v>
          </cell>
        </row>
        <row r="3307">
          <cell r="A3307" t="str">
            <v>675-6260-10</v>
          </cell>
          <cell r="B3307" t="str">
            <v>5114 Materials-Tools Less than $500</v>
          </cell>
          <cell r="C3307">
            <v>0</v>
          </cell>
        </row>
        <row r="3308">
          <cell r="A3308" t="str">
            <v>675-6270-10</v>
          </cell>
          <cell r="B3308" t="str">
            <v>5114 Vehicle</v>
          </cell>
          <cell r="C3308">
            <v>0</v>
          </cell>
        </row>
        <row r="3309">
          <cell r="A3309" t="str">
            <v>675-6280-10</v>
          </cell>
          <cell r="B3309" t="str">
            <v>5114 Vehicle - Insurance</v>
          </cell>
          <cell r="C3309">
            <v>0</v>
          </cell>
        </row>
        <row r="3310">
          <cell r="A3310" t="str">
            <v>675-6290-10</v>
          </cell>
          <cell r="B3310" t="str">
            <v>5114 Vehicle - Repairs</v>
          </cell>
          <cell r="C3310">
            <v>0</v>
          </cell>
        </row>
        <row r="3311">
          <cell r="A3311" t="str">
            <v>675-6310-10</v>
          </cell>
          <cell r="B3311" t="str">
            <v>5114 Supplies-Office</v>
          </cell>
          <cell r="C3311">
            <v>0</v>
          </cell>
        </row>
        <row r="3312">
          <cell r="A3312" t="str">
            <v>675-6320-10</v>
          </cell>
          <cell r="B3312" t="str">
            <v>5114 Supplies - Computer</v>
          </cell>
          <cell r="C3312">
            <v>0</v>
          </cell>
        </row>
        <row r="3313">
          <cell r="A3313" t="str">
            <v>675-6330-10</v>
          </cell>
          <cell r="B3313" t="str">
            <v>5114 Supplies-Safety</v>
          </cell>
          <cell r="C3313">
            <v>0</v>
          </cell>
        </row>
        <row r="3314">
          <cell r="A3314" t="str">
            <v>675-6420-10</v>
          </cell>
          <cell r="B3314" t="str">
            <v>5114 Rent - Tools</v>
          </cell>
          <cell r="C3314">
            <v>0</v>
          </cell>
        </row>
        <row r="3315">
          <cell r="A3315" t="str">
            <v>675-6440-10</v>
          </cell>
          <cell r="B3315" t="str">
            <v>5114 Rent-Vehicles &amp; Equipment</v>
          </cell>
          <cell r="C3315">
            <v>0</v>
          </cell>
        </row>
        <row r="3316">
          <cell r="A3316" t="str">
            <v>675-6460-10</v>
          </cell>
          <cell r="B3316" t="str">
            <v>5114 R&amp;M - OPUC Equip</v>
          </cell>
          <cell r="C3316">
            <v>0</v>
          </cell>
        </row>
        <row r="3317">
          <cell r="A3317" t="str">
            <v>675-6900-10</v>
          </cell>
          <cell r="B3317" t="str">
            <v>5114 Allocated Mtce Job Payroll/OH</v>
          </cell>
          <cell r="C3317">
            <v>175628.05</v>
          </cell>
        </row>
        <row r="3318">
          <cell r="A3318" t="str">
            <v>675-6910-10</v>
          </cell>
          <cell r="B3318" t="str">
            <v>5114 Allocated Job Vehicle Offset</v>
          </cell>
          <cell r="C3318">
            <v>0</v>
          </cell>
        </row>
        <row r="3319">
          <cell r="A3319" t="str">
            <v>690-6010-10</v>
          </cell>
          <cell r="B3319" t="str">
            <v>5020 LABOUR - SALARIES</v>
          </cell>
          <cell r="C3319">
            <v>0</v>
          </cell>
        </row>
        <row r="3320">
          <cell r="A3320" t="str">
            <v>690-6020-10</v>
          </cell>
          <cell r="B3320" t="str">
            <v>5020 LABOUR - HOURLY</v>
          </cell>
          <cell r="C3320">
            <v>0</v>
          </cell>
        </row>
        <row r="3321">
          <cell r="A3321" t="str">
            <v>690-6030-10</v>
          </cell>
          <cell r="B3321" t="str">
            <v>5020 LABOUR - OVERTIME</v>
          </cell>
          <cell r="C3321">
            <v>0</v>
          </cell>
        </row>
        <row r="3322">
          <cell r="A3322" t="str">
            <v>690-6040-10</v>
          </cell>
          <cell r="B3322" t="str">
            <v>5020 LABOUR - STUDENT LABOUR</v>
          </cell>
          <cell r="C3322">
            <v>0</v>
          </cell>
        </row>
        <row r="3323">
          <cell r="A3323" t="str">
            <v>690-6050-10</v>
          </cell>
          <cell r="B3323" t="str">
            <v>5020 Forestry - Subcontract</v>
          </cell>
          <cell r="C3323">
            <v>0</v>
          </cell>
        </row>
        <row r="3324">
          <cell r="A3324" t="str">
            <v>690-6060-10</v>
          </cell>
          <cell r="B3324" t="str">
            <v>5020 LABOUR - TEMPORARY</v>
          </cell>
          <cell r="C3324">
            <v>0</v>
          </cell>
        </row>
        <row r="3325">
          <cell r="A3325" t="str">
            <v>690-6070-10</v>
          </cell>
          <cell r="B3325" t="str">
            <v>5020 LABOUR - VACATION</v>
          </cell>
          <cell r="C3325">
            <v>0</v>
          </cell>
        </row>
        <row r="3326">
          <cell r="A3326" t="str">
            <v>690-6080-10</v>
          </cell>
          <cell r="B3326" t="str">
            <v>5020 LABOUR - SAFETY &amp; TRAINING</v>
          </cell>
          <cell r="C3326">
            <v>0</v>
          </cell>
        </row>
        <row r="3327">
          <cell r="A3327" t="str">
            <v>690-6090-10</v>
          </cell>
          <cell r="B3327" t="str">
            <v>5020 LABOUR - INCLEMENT WEATHER</v>
          </cell>
          <cell r="C3327">
            <v>0</v>
          </cell>
        </row>
        <row r="3328">
          <cell r="A3328" t="str">
            <v>690-6100-10</v>
          </cell>
          <cell r="B3328" t="str">
            <v>5020 LABOUR - LOST TIME DUE TO BREAKDOWNS</v>
          </cell>
          <cell r="C3328">
            <v>0</v>
          </cell>
        </row>
        <row r="3329">
          <cell r="A3329" t="str">
            <v>690-6110-10</v>
          </cell>
          <cell r="B3329" t="str">
            <v>5020 LABOUR -SUNDRY LOST TIME</v>
          </cell>
          <cell r="C3329">
            <v>0</v>
          </cell>
        </row>
        <row r="3330">
          <cell r="A3330" t="str">
            <v>690-6120-10</v>
          </cell>
          <cell r="B3330" t="str">
            <v>5020 LABOUR - SICK LEAVE</v>
          </cell>
          <cell r="C3330">
            <v>0</v>
          </cell>
        </row>
        <row r="3331">
          <cell r="A3331" t="str">
            <v>690-6130-10</v>
          </cell>
          <cell r="B3331" t="str">
            <v>5020 LABOUR - STAND - BY</v>
          </cell>
          <cell r="C3331">
            <v>0</v>
          </cell>
        </row>
        <row r="3332">
          <cell r="A3332" t="str">
            <v>690-6140-10</v>
          </cell>
          <cell r="B3332" t="str">
            <v>5020 LABOUR - UNION / BEREAVEMENT</v>
          </cell>
          <cell r="C3332">
            <v>0</v>
          </cell>
        </row>
        <row r="3333">
          <cell r="A3333" t="str">
            <v>690-6150-10</v>
          </cell>
          <cell r="B3333" t="str">
            <v>5020 LABOUR - RETIRING ALLOWANCE</v>
          </cell>
          <cell r="C3333">
            <v>0</v>
          </cell>
        </row>
        <row r="3334">
          <cell r="A3334" t="str">
            <v>690-6160-10</v>
          </cell>
          <cell r="B3334" t="str">
            <v>5020 LABOUR - OTHER</v>
          </cell>
          <cell r="C3334">
            <v>0</v>
          </cell>
        </row>
        <row r="3335">
          <cell r="A3335" t="str">
            <v>690-6225-10</v>
          </cell>
          <cell r="B3335" t="str">
            <v>5020 Benefits - Meal Allowance</v>
          </cell>
          <cell r="C3335">
            <v>0</v>
          </cell>
        </row>
        <row r="3336">
          <cell r="A3336" t="str">
            <v>690-6230-10</v>
          </cell>
          <cell r="B3336" t="str">
            <v>5020 BENEFITS - OTHER</v>
          </cell>
          <cell r="C3336">
            <v>0</v>
          </cell>
        </row>
        <row r="3337">
          <cell r="A3337" t="str">
            <v>690-6240-10</v>
          </cell>
          <cell r="B3337" t="str">
            <v>5025 MATERIALS - INVENTORIED</v>
          </cell>
          <cell r="C3337">
            <v>0</v>
          </cell>
        </row>
        <row r="3338">
          <cell r="A3338" t="str">
            <v>690-6250-10</v>
          </cell>
          <cell r="B3338" t="str">
            <v>5025 MATERIALS - CONSUMABLES</v>
          </cell>
          <cell r="C3338">
            <v>0</v>
          </cell>
        </row>
        <row r="3339">
          <cell r="A3339" t="str">
            <v>690-6260-10</v>
          </cell>
          <cell r="B3339" t="str">
            <v>5025 MATERIALS - TOOLS LESS THAN $500</v>
          </cell>
          <cell r="C3339">
            <v>0</v>
          </cell>
        </row>
        <row r="3340">
          <cell r="A3340" t="str">
            <v>690-6270-10</v>
          </cell>
          <cell r="B3340" t="str">
            <v>5025 VEHICLE - FUEL &amp; OIL</v>
          </cell>
          <cell r="C3340">
            <v>0</v>
          </cell>
        </row>
        <row r="3341">
          <cell r="A3341" t="str">
            <v>690-6280-10</v>
          </cell>
          <cell r="B3341" t="str">
            <v>5025 VEHICLE - INSURANCE</v>
          </cell>
          <cell r="C3341">
            <v>0</v>
          </cell>
        </row>
        <row r="3342">
          <cell r="A3342" t="str">
            <v>690-6290-10</v>
          </cell>
          <cell r="B3342" t="str">
            <v>5025  VEHICLE - REPAIRS</v>
          </cell>
          <cell r="C3342">
            <v>0</v>
          </cell>
        </row>
        <row r="3343">
          <cell r="A3343" t="str">
            <v>690-6310-10</v>
          </cell>
          <cell r="B3343" t="str">
            <v>5025 SUPPLIES - OFFICE</v>
          </cell>
          <cell r="C3343">
            <v>0</v>
          </cell>
        </row>
        <row r="3344">
          <cell r="A3344" t="str">
            <v>690-6320-10</v>
          </cell>
          <cell r="B3344" t="str">
            <v>5025 SUPPLIES - COMPUTER</v>
          </cell>
          <cell r="C3344">
            <v>0</v>
          </cell>
        </row>
        <row r="3345">
          <cell r="A3345" t="str">
            <v>690-6330-10</v>
          </cell>
          <cell r="B3345" t="str">
            <v>5025 SUPPLIES - SAFETY</v>
          </cell>
          <cell r="C3345">
            <v>0</v>
          </cell>
        </row>
        <row r="3346">
          <cell r="A3346" t="str">
            <v>690-6340-10</v>
          </cell>
          <cell r="B3346" t="str">
            <v>5025 SUPPLIES - STATIONARY</v>
          </cell>
          <cell r="C3346">
            <v>0</v>
          </cell>
        </row>
        <row r="3347">
          <cell r="A3347" t="str">
            <v>690-6420-10</v>
          </cell>
          <cell r="B3347" t="str">
            <v>5025 RENT - TOOLS</v>
          </cell>
          <cell r="C3347">
            <v>0</v>
          </cell>
        </row>
        <row r="3348">
          <cell r="A3348" t="str">
            <v>690-6430-10</v>
          </cell>
          <cell r="B3348" t="str">
            <v>5025 RENT - PROPERTY</v>
          </cell>
          <cell r="C3348">
            <v>0</v>
          </cell>
        </row>
        <row r="3349">
          <cell r="A3349" t="str">
            <v>690-6440-10</v>
          </cell>
          <cell r="B3349" t="str">
            <v>5025 RENT - VEHICLES &amp; MOBILE EQUIPMENT</v>
          </cell>
          <cell r="C3349">
            <v>0</v>
          </cell>
        </row>
        <row r="3350">
          <cell r="A3350" t="str">
            <v>690-6450-10</v>
          </cell>
          <cell r="B3350" t="str">
            <v>5025 R &amp; M - NON - OPUC EQUIPMENT / PROPERTY</v>
          </cell>
          <cell r="C3350">
            <v>0</v>
          </cell>
        </row>
        <row r="3351">
          <cell r="A3351" t="str">
            <v>690-6460-10</v>
          </cell>
          <cell r="B3351" t="str">
            <v>5025 R &amp; M - OPUC EQUIPMENT / FACILITY</v>
          </cell>
          <cell r="C3351">
            <v>0</v>
          </cell>
        </row>
        <row r="3352">
          <cell r="A3352" t="str">
            <v>690-6470-10</v>
          </cell>
          <cell r="B3352" t="str">
            <v>5025 R &amp; M - CLEANING AND JANITORIAL</v>
          </cell>
          <cell r="C3352">
            <v>0</v>
          </cell>
        </row>
        <row r="3353">
          <cell r="A3353" t="str">
            <v>690-6480-10</v>
          </cell>
          <cell r="B3353" t="str">
            <v>5025 R &amp; M - GARBAGE REMOVAL</v>
          </cell>
          <cell r="C3353">
            <v>0</v>
          </cell>
        </row>
        <row r="3354">
          <cell r="A3354" t="str">
            <v>690-6490-10</v>
          </cell>
          <cell r="B3354" t="str">
            <v>5025 R &amp; M - UNIFORMS AND MAINTENANCE</v>
          </cell>
          <cell r="C3354">
            <v>0</v>
          </cell>
        </row>
        <row r="3355">
          <cell r="A3355" t="str">
            <v>690-6500-10</v>
          </cell>
          <cell r="B3355" t="str">
            <v>5025 EMPLOYEE - MEMBERSHIPS</v>
          </cell>
          <cell r="C3355">
            <v>0</v>
          </cell>
        </row>
        <row r="3356">
          <cell r="A3356" t="str">
            <v>690-6540-10</v>
          </cell>
          <cell r="B3356" t="str">
            <v>5025 EMPLOYEE TRAINING - COURSE FEES</v>
          </cell>
          <cell r="C3356">
            <v>532.14</v>
          </cell>
        </row>
        <row r="3357">
          <cell r="A3357" t="str">
            <v>690-6550-10</v>
          </cell>
          <cell r="B3357" t="str">
            <v>5025 EMPLOYEE TRAINING - TRAVEL</v>
          </cell>
          <cell r="C3357">
            <v>0</v>
          </cell>
        </row>
        <row r="3358">
          <cell r="A3358" t="str">
            <v>690-6560-10</v>
          </cell>
          <cell r="B3358" t="str">
            <v>5025 EMPLOYEE TRAINING - ACCOMMODATION &amp; MEALS</v>
          </cell>
          <cell r="C3358">
            <v>0</v>
          </cell>
        </row>
        <row r="3359">
          <cell r="A3359" t="str">
            <v>690-6570-10</v>
          </cell>
          <cell r="B3359" t="str">
            <v>5025 EMPLOYEE TRAINING - MATERIALS</v>
          </cell>
          <cell r="C3359">
            <v>0</v>
          </cell>
        </row>
        <row r="3360">
          <cell r="A3360" t="str">
            <v>690-6580-10</v>
          </cell>
          <cell r="B3360" t="str">
            <v>5025 EMPLOYEE TRAINING - INSTRUCTORS</v>
          </cell>
          <cell r="C3360">
            <v>0</v>
          </cell>
        </row>
        <row r="3361">
          <cell r="A3361" t="str">
            <v>690-6590-10</v>
          </cell>
          <cell r="B3361" t="str">
            <v>5025 TRAVEL - ACCOMMODATION</v>
          </cell>
          <cell r="C3361">
            <v>0</v>
          </cell>
        </row>
        <row r="3362">
          <cell r="A3362" t="str">
            <v>690-6600-10</v>
          </cell>
          <cell r="B3362" t="str">
            <v>5025 TRAVEL - CAR ALLOWANCE &amp; MILEAGE</v>
          </cell>
          <cell r="C3362">
            <v>0</v>
          </cell>
        </row>
        <row r="3363">
          <cell r="A3363" t="str">
            <v>690-6610-10</v>
          </cell>
          <cell r="B3363" t="str">
            <v>5025 TRAVEL - CONFERENCE FEES</v>
          </cell>
          <cell r="C3363">
            <v>0</v>
          </cell>
        </row>
        <row r="3364">
          <cell r="A3364" t="str">
            <v>690-6620-10</v>
          </cell>
          <cell r="B3364" t="str">
            <v>5025 TRAVEL - MEALS</v>
          </cell>
          <cell r="C3364">
            <v>0</v>
          </cell>
        </row>
        <row r="3365">
          <cell r="A3365" t="str">
            <v>690-6630-10</v>
          </cell>
          <cell r="B3365" t="str">
            <v>5025 TRAVEL - PROMOTIONAL ENTERTAINMENT</v>
          </cell>
          <cell r="C3365">
            <v>0</v>
          </cell>
        </row>
        <row r="3366">
          <cell r="A3366" t="str">
            <v>690-6640-10</v>
          </cell>
          <cell r="B3366" t="str">
            <v>5025 TRAVEL - PUBLIC TRANSIT &amp; TAXI</v>
          </cell>
          <cell r="C3366">
            <v>0</v>
          </cell>
        </row>
        <row r="3367">
          <cell r="A3367" t="str">
            <v>690-6650-10</v>
          </cell>
          <cell r="B3367" t="str">
            <v>5025 COMMUNICATIONS - COURIER \ SECURITY PICKUP</v>
          </cell>
          <cell r="C3367">
            <v>0</v>
          </cell>
        </row>
        <row r="3368">
          <cell r="A3368" t="str">
            <v>690-6660-10</v>
          </cell>
          <cell r="B3368" t="str">
            <v>5025 COMMUNICATIONS - OTHER</v>
          </cell>
          <cell r="C3368">
            <v>0</v>
          </cell>
        </row>
        <row r="3369">
          <cell r="A3369" t="str">
            <v>690-6670-10</v>
          </cell>
          <cell r="B3369" t="str">
            <v>5025 COMMUNICATIONS - POSTAGE</v>
          </cell>
          <cell r="C3369">
            <v>0</v>
          </cell>
        </row>
        <row r="3370">
          <cell r="A3370" t="str">
            <v>690-6680-10</v>
          </cell>
          <cell r="B3370" t="str">
            <v>5025 COMMUNICATIONS - POSTAGE CUSTOMERS</v>
          </cell>
          <cell r="C3370">
            <v>0</v>
          </cell>
        </row>
        <row r="3371">
          <cell r="A3371" t="str">
            <v>690-6690-10</v>
          </cell>
          <cell r="B3371" t="str">
            <v>5025 COMMUNICATIONS - PRINTING &amp; COPYING</v>
          </cell>
          <cell r="C3371">
            <v>0</v>
          </cell>
        </row>
        <row r="3372">
          <cell r="A3372" t="str">
            <v>690-6700-10</v>
          </cell>
          <cell r="B3372" t="str">
            <v>5025 COMMUNICATIONS - TELEPHONE, FAX &amp; PAGERS</v>
          </cell>
          <cell r="C3372">
            <v>0</v>
          </cell>
        </row>
        <row r="3373">
          <cell r="A3373" t="str">
            <v>690-6720-10</v>
          </cell>
          <cell r="B3373" t="str">
            <v>5025 COMMUNITY RELATIONS</v>
          </cell>
          <cell r="C3373">
            <v>0</v>
          </cell>
        </row>
        <row r="3374">
          <cell r="A3374" t="str">
            <v>690-6900-10</v>
          </cell>
          <cell r="B3374" t="str">
            <v>5020 Allocated Maint Job Payroll/Overhead Offset</v>
          </cell>
          <cell r="C3374">
            <v>0</v>
          </cell>
        </row>
        <row r="3375">
          <cell r="A3375" t="str">
            <v>690-6901-10</v>
          </cell>
          <cell r="B3375" t="str">
            <v>5020 Allocated Payroll Maint Job Recovery</v>
          </cell>
          <cell r="C3375">
            <v>0</v>
          </cell>
        </row>
        <row r="3376">
          <cell r="A3376" t="str">
            <v>690-6902-10</v>
          </cell>
          <cell r="B3376" t="str">
            <v>5020 Allocated Maintenance Job Overhead Recovery</v>
          </cell>
          <cell r="C3376">
            <v>0</v>
          </cell>
        </row>
        <row r="3377">
          <cell r="A3377" t="str">
            <v>690-6903-10</v>
          </cell>
          <cell r="B3377" t="str">
            <v>5020 Allocated WIP Job Payroll Recovery</v>
          </cell>
          <cell r="C3377">
            <v>0</v>
          </cell>
        </row>
        <row r="3378">
          <cell r="A3378" t="str">
            <v>690-6904-10</v>
          </cell>
          <cell r="B3378" t="str">
            <v>5020 Allocated WIP Job Overhead Recovery</v>
          </cell>
          <cell r="C3378">
            <v>0</v>
          </cell>
        </row>
        <row r="3379">
          <cell r="A3379" t="str">
            <v>690-6910-10</v>
          </cell>
          <cell r="B3379" t="str">
            <v>5025 Allocated Job Vehicle Offset</v>
          </cell>
          <cell r="C3379">
            <v>0</v>
          </cell>
        </row>
        <row r="3380">
          <cell r="A3380" t="str">
            <v>690-6911-10</v>
          </cell>
          <cell r="B3380" t="str">
            <v>5025 Allocated Vehicle Recovery Acct</v>
          </cell>
          <cell r="C3380">
            <v>0</v>
          </cell>
        </row>
        <row r="3381">
          <cell r="A3381" t="str">
            <v>690-8145-10</v>
          </cell>
          <cell r="B3381" t="str">
            <v>5705 Depreciation</v>
          </cell>
          <cell r="C3381">
            <v>0</v>
          </cell>
        </row>
        <row r="3382">
          <cell r="A3382" t="str">
            <v>705-6020-10</v>
          </cell>
          <cell r="B3382" t="str">
            <v>5120 Labour - Hourly</v>
          </cell>
          <cell r="C3382">
            <v>0</v>
          </cell>
        </row>
        <row r="3383">
          <cell r="A3383" t="str">
            <v>705-6030-10</v>
          </cell>
          <cell r="B3383" t="str">
            <v>5120 Labour - Overtime</v>
          </cell>
          <cell r="C3383">
            <v>0</v>
          </cell>
        </row>
        <row r="3384">
          <cell r="A3384" t="str">
            <v>705-6050-10</v>
          </cell>
          <cell r="B3384" t="str">
            <v>5120 Subcontract</v>
          </cell>
          <cell r="C3384">
            <v>249180.81</v>
          </cell>
        </row>
        <row r="3385">
          <cell r="A3385" t="str">
            <v>705-6225-10</v>
          </cell>
          <cell r="B3385" t="str">
            <v>5120 Benefits - Meal Allowance</v>
          </cell>
          <cell r="C3385">
            <v>1938.99</v>
          </cell>
        </row>
        <row r="3386">
          <cell r="A3386" t="str">
            <v>705-6240-10</v>
          </cell>
          <cell r="B3386" t="str">
            <v>5120 Materials - Inventoried</v>
          </cell>
          <cell r="C3386">
            <v>9710.39</v>
          </cell>
        </row>
        <row r="3387">
          <cell r="A3387" t="str">
            <v>705-6250-10</v>
          </cell>
          <cell r="B3387" t="str">
            <v>5120 Materials - Consumables</v>
          </cell>
          <cell r="C3387">
            <v>33.24</v>
          </cell>
        </row>
        <row r="3388">
          <cell r="A3388" t="str">
            <v>705-6260-10</v>
          </cell>
          <cell r="B3388" t="str">
            <v>5120 Materials - Tools Less Than $500</v>
          </cell>
          <cell r="C3388">
            <v>0</v>
          </cell>
        </row>
        <row r="3389">
          <cell r="A3389" t="str">
            <v>705-6270-10</v>
          </cell>
          <cell r="B3389" t="str">
            <v>5120 Vehicles</v>
          </cell>
          <cell r="C3389">
            <v>0</v>
          </cell>
        </row>
        <row r="3390">
          <cell r="A3390" t="str">
            <v>705-6280-10</v>
          </cell>
          <cell r="B3390" t="str">
            <v>5120 Vehicles - Insurance</v>
          </cell>
          <cell r="C3390">
            <v>0</v>
          </cell>
        </row>
        <row r="3391">
          <cell r="A3391" t="str">
            <v>705-6290-10</v>
          </cell>
          <cell r="B3391" t="str">
            <v>5120 Vehicle - Repairs</v>
          </cell>
          <cell r="C3391">
            <v>0</v>
          </cell>
        </row>
        <row r="3392">
          <cell r="A3392" t="str">
            <v>705-6310-10</v>
          </cell>
          <cell r="B3392" t="str">
            <v>5120 Supplies - Office</v>
          </cell>
          <cell r="C3392">
            <v>0</v>
          </cell>
        </row>
        <row r="3393">
          <cell r="A3393" t="str">
            <v>705-6320-10</v>
          </cell>
          <cell r="B3393" t="str">
            <v>5120 Supplies Computer</v>
          </cell>
          <cell r="C3393">
            <v>0</v>
          </cell>
        </row>
        <row r="3394">
          <cell r="A3394" t="str">
            <v>705-6330-10</v>
          </cell>
          <cell r="B3394" t="str">
            <v>5120 Supplies - Safety</v>
          </cell>
          <cell r="C3394">
            <v>0</v>
          </cell>
        </row>
        <row r="3395">
          <cell r="A3395" t="str">
            <v>705-6420-10</v>
          </cell>
          <cell r="B3395" t="str">
            <v>5120 Rent - Tools</v>
          </cell>
          <cell r="C3395">
            <v>0</v>
          </cell>
        </row>
        <row r="3396">
          <cell r="A3396" t="str">
            <v>705-6440-10</v>
          </cell>
          <cell r="B3396" t="str">
            <v>5120 Rent - Vehicles</v>
          </cell>
          <cell r="C3396">
            <v>0</v>
          </cell>
        </row>
        <row r="3397">
          <cell r="A3397" t="str">
            <v>705-6460-10</v>
          </cell>
          <cell r="B3397" t="str">
            <v>5120 R&amp;M - OPUC Equip</v>
          </cell>
          <cell r="C3397">
            <v>0</v>
          </cell>
        </row>
        <row r="3398">
          <cell r="A3398" t="str">
            <v>705-6900-10</v>
          </cell>
          <cell r="B3398" t="str">
            <v>5120 Allocated Mtce Job Payroll/OH</v>
          </cell>
          <cell r="C3398">
            <v>162383.78</v>
          </cell>
        </row>
        <row r="3399">
          <cell r="A3399" t="str">
            <v>705-6910-10</v>
          </cell>
          <cell r="B3399" t="str">
            <v>5120 Allocated Mtce Payroll/OH</v>
          </cell>
          <cell r="C3399">
            <v>231127.27</v>
          </cell>
        </row>
        <row r="3400">
          <cell r="A3400" t="str">
            <v>710-4800-10</v>
          </cell>
          <cell r="B3400" t="str">
            <v>4325 BILLED JOBS (CLOSED) RECOVERY</v>
          </cell>
          <cell r="C3400">
            <v>0</v>
          </cell>
        </row>
        <row r="3401">
          <cell r="A3401" t="str">
            <v>710-4810-10</v>
          </cell>
          <cell r="B3401" t="str">
            <v>4330 BILLED JOBS (CLOSED) COSTS</v>
          </cell>
          <cell r="C3401">
            <v>0</v>
          </cell>
        </row>
        <row r="3402">
          <cell r="A3402" t="str">
            <v>710-6010-10</v>
          </cell>
          <cell r="B3402" t="str">
            <v>5040 LABOUR - SALARIES</v>
          </cell>
          <cell r="C3402">
            <v>0</v>
          </cell>
        </row>
        <row r="3403">
          <cell r="A3403" t="str">
            <v>710-6020-10</v>
          </cell>
          <cell r="B3403" t="str">
            <v>5040 LABOUR - HOURLY</v>
          </cell>
          <cell r="C3403">
            <v>0</v>
          </cell>
        </row>
        <row r="3404">
          <cell r="A3404" t="str">
            <v>710-6030-10</v>
          </cell>
          <cell r="B3404" t="str">
            <v>5040 LABOUR - OVERTIME</v>
          </cell>
          <cell r="C3404">
            <v>0</v>
          </cell>
        </row>
        <row r="3405">
          <cell r="A3405" t="str">
            <v>710-6040-10</v>
          </cell>
          <cell r="B3405" t="str">
            <v>5040 LABOUR - STUDENT LABOUR</v>
          </cell>
          <cell r="C3405">
            <v>0</v>
          </cell>
        </row>
        <row r="3406">
          <cell r="A3406" t="str">
            <v>710-6050-10</v>
          </cell>
          <cell r="B3406" t="str">
            <v>5040 LABOUR - SUBCONTRACT</v>
          </cell>
          <cell r="C3406">
            <v>608.04</v>
          </cell>
        </row>
        <row r="3407">
          <cell r="A3407" t="str">
            <v>710-6060-10</v>
          </cell>
          <cell r="B3407" t="str">
            <v>5040 LABOUR - TEMPORARY</v>
          </cell>
          <cell r="C3407">
            <v>0</v>
          </cell>
        </row>
        <row r="3408">
          <cell r="A3408" t="str">
            <v>710-6070-10</v>
          </cell>
          <cell r="B3408" t="str">
            <v>5040 LABOUR - VACATION</v>
          </cell>
          <cell r="C3408">
            <v>0</v>
          </cell>
        </row>
        <row r="3409">
          <cell r="A3409" t="str">
            <v>710-6080-10</v>
          </cell>
          <cell r="B3409" t="str">
            <v>5040 LABOUR - SAFETY &amp; TRAINING</v>
          </cell>
          <cell r="C3409">
            <v>0</v>
          </cell>
        </row>
        <row r="3410">
          <cell r="A3410" t="str">
            <v>710-6090-10</v>
          </cell>
          <cell r="B3410" t="str">
            <v>5040 LABOUR - INCLEMENT WEATHER</v>
          </cell>
          <cell r="C3410">
            <v>0</v>
          </cell>
        </row>
        <row r="3411">
          <cell r="A3411" t="str">
            <v>710-6100-10</v>
          </cell>
          <cell r="B3411" t="str">
            <v>5040 LABOUR - LOST TIME DUE TO BREAKDOWNS</v>
          </cell>
          <cell r="C3411">
            <v>0</v>
          </cell>
        </row>
        <row r="3412">
          <cell r="A3412" t="str">
            <v>710-6110-10</v>
          </cell>
          <cell r="B3412" t="str">
            <v>5040 LABOUR -SUNDRY LOST TIME</v>
          </cell>
          <cell r="C3412">
            <v>0</v>
          </cell>
        </row>
        <row r="3413">
          <cell r="A3413" t="str">
            <v>710-6120-10</v>
          </cell>
          <cell r="B3413" t="str">
            <v>5040 LABOUR - SICK LEAVE</v>
          </cell>
          <cell r="C3413">
            <v>0</v>
          </cell>
        </row>
        <row r="3414">
          <cell r="A3414" t="str">
            <v>710-6130-10</v>
          </cell>
          <cell r="B3414" t="str">
            <v>5040 LABOUR - STAND - BY</v>
          </cell>
          <cell r="C3414">
            <v>0</v>
          </cell>
        </row>
        <row r="3415">
          <cell r="A3415" t="str">
            <v>710-6140-10</v>
          </cell>
          <cell r="B3415" t="str">
            <v>5040 LABOUR - UNION / BEREAVEMENT</v>
          </cell>
          <cell r="C3415">
            <v>0</v>
          </cell>
        </row>
        <row r="3416">
          <cell r="A3416" t="str">
            <v>710-6150-10</v>
          </cell>
          <cell r="B3416" t="str">
            <v>5040 LABOUR - RETIRING ALLOWANCE</v>
          </cell>
          <cell r="C3416">
            <v>0</v>
          </cell>
        </row>
        <row r="3417">
          <cell r="A3417" t="str">
            <v>710-6160-10</v>
          </cell>
          <cell r="B3417" t="str">
            <v>5040 LABOUR - OTHER</v>
          </cell>
          <cell r="C3417">
            <v>0</v>
          </cell>
        </row>
        <row r="3418">
          <cell r="A3418" t="str">
            <v>710-6225-10</v>
          </cell>
          <cell r="B3418" t="str">
            <v>5040 BENEFITS - MEAL ALLOWANCE</v>
          </cell>
          <cell r="C3418">
            <v>33.24</v>
          </cell>
        </row>
        <row r="3419">
          <cell r="A3419" t="str">
            <v>710-6230-10</v>
          </cell>
          <cell r="B3419" t="str">
            <v>5040 BENEFITS - OTHER</v>
          </cell>
          <cell r="C3419">
            <v>0</v>
          </cell>
        </row>
        <row r="3420">
          <cell r="A3420" t="str">
            <v>710-6240-10</v>
          </cell>
          <cell r="B3420" t="str">
            <v>5045 MATERIALS - INVENTORIED</v>
          </cell>
          <cell r="C3420">
            <v>16773.91</v>
          </cell>
        </row>
        <row r="3421">
          <cell r="A3421" t="str">
            <v>710-6250-10</v>
          </cell>
          <cell r="B3421" t="str">
            <v>5045 MATERIALS - CONSUMABLES</v>
          </cell>
          <cell r="C3421">
            <v>5853.25</v>
          </cell>
        </row>
        <row r="3422">
          <cell r="A3422" t="str">
            <v>710-6260-10</v>
          </cell>
          <cell r="B3422" t="str">
            <v>5045 MATERIALS - TOOLS LESS THAN $500</v>
          </cell>
          <cell r="C3422">
            <v>0</v>
          </cell>
        </row>
        <row r="3423">
          <cell r="A3423" t="str">
            <v>710-6270-10</v>
          </cell>
          <cell r="B3423" t="str">
            <v>5045 VEHICLE - FUEL &amp; OIL</v>
          </cell>
          <cell r="C3423">
            <v>0</v>
          </cell>
        </row>
        <row r="3424">
          <cell r="A3424" t="str">
            <v>710-6280-10</v>
          </cell>
          <cell r="B3424" t="str">
            <v>5045 VEHICLE - INSURANCE</v>
          </cell>
          <cell r="C3424">
            <v>0</v>
          </cell>
        </row>
        <row r="3425">
          <cell r="A3425" t="str">
            <v>710-6290-10</v>
          </cell>
          <cell r="B3425" t="str">
            <v>5045 VEHICLE - REPAIRS</v>
          </cell>
          <cell r="C3425">
            <v>0</v>
          </cell>
        </row>
        <row r="3426">
          <cell r="A3426" t="str">
            <v>710-6310-10</v>
          </cell>
          <cell r="B3426" t="str">
            <v>5045 SUPPLIES - OFFICE</v>
          </cell>
          <cell r="C3426">
            <v>0</v>
          </cell>
        </row>
        <row r="3427">
          <cell r="A3427" t="str">
            <v>710-6320-10</v>
          </cell>
          <cell r="B3427" t="str">
            <v>5045 SUPPLIES - COMPUTER</v>
          </cell>
          <cell r="C3427">
            <v>0</v>
          </cell>
        </row>
        <row r="3428">
          <cell r="A3428" t="str">
            <v>710-6330-10</v>
          </cell>
          <cell r="B3428" t="str">
            <v>5045 SUPPLIES - SAFETY</v>
          </cell>
          <cell r="C3428">
            <v>0</v>
          </cell>
        </row>
        <row r="3429">
          <cell r="A3429" t="str">
            <v>710-6340-10</v>
          </cell>
          <cell r="B3429" t="str">
            <v>5045 SUPPLIES - STATIONARY</v>
          </cell>
          <cell r="C3429">
            <v>0</v>
          </cell>
        </row>
        <row r="3430">
          <cell r="A3430" t="str">
            <v>710-6420-10</v>
          </cell>
          <cell r="B3430" t="str">
            <v>5045 RENT - TOOLS</v>
          </cell>
          <cell r="C3430">
            <v>0</v>
          </cell>
        </row>
        <row r="3431">
          <cell r="A3431" t="str">
            <v>710-6430-10</v>
          </cell>
          <cell r="B3431" t="str">
            <v>5045 RENT - PROPERTY</v>
          </cell>
          <cell r="C3431">
            <v>0</v>
          </cell>
        </row>
        <row r="3432">
          <cell r="A3432" t="str">
            <v>710-6440-10</v>
          </cell>
          <cell r="B3432" t="str">
            <v>5045 RENT - VEHICLES &amp; MOBILE EQUIPMENT</v>
          </cell>
          <cell r="C3432">
            <v>0</v>
          </cell>
        </row>
        <row r="3433">
          <cell r="A3433" t="str">
            <v>710-6450-10</v>
          </cell>
          <cell r="B3433" t="str">
            <v>5045 R &amp; M - NON - OPUC EQUIPMENT / PROPERTY</v>
          </cell>
          <cell r="C3433">
            <v>0</v>
          </cell>
        </row>
        <row r="3434">
          <cell r="A3434" t="str">
            <v>710-6460-10</v>
          </cell>
          <cell r="B3434" t="str">
            <v>5045 R &amp; M - OPUC EQUIPMENT / FACILITY</v>
          </cell>
          <cell r="C3434">
            <v>0</v>
          </cell>
        </row>
        <row r="3435">
          <cell r="A3435" t="str">
            <v>710-6470-10</v>
          </cell>
          <cell r="B3435" t="str">
            <v>5045 R &amp; M - CLEANING AND JANITORIAL</v>
          </cell>
          <cell r="C3435">
            <v>0</v>
          </cell>
        </row>
        <row r="3436">
          <cell r="A3436" t="str">
            <v>710-6490-10</v>
          </cell>
          <cell r="B3436" t="str">
            <v>5045 R &amp; M - UNIFORMS AND MAINTENANCE</v>
          </cell>
          <cell r="C3436">
            <v>0</v>
          </cell>
        </row>
        <row r="3437">
          <cell r="A3437" t="str">
            <v>710-6500-10</v>
          </cell>
          <cell r="B3437" t="str">
            <v>5045 EMPLOYEE - MEMBERSHIPS</v>
          </cell>
          <cell r="C3437">
            <v>0</v>
          </cell>
        </row>
        <row r="3438">
          <cell r="A3438" t="str">
            <v>710-6540-10</v>
          </cell>
          <cell r="B3438" t="str">
            <v>5045 EMPLOYEE TRAINING - COURSE FEES</v>
          </cell>
          <cell r="C3438">
            <v>0</v>
          </cell>
        </row>
        <row r="3439">
          <cell r="A3439" t="str">
            <v>710-6550-10</v>
          </cell>
          <cell r="B3439" t="str">
            <v>5045 EMPLOYEE TRAINING - TRAVEL</v>
          </cell>
          <cell r="C3439">
            <v>0</v>
          </cell>
        </row>
        <row r="3440">
          <cell r="A3440" t="str">
            <v>710-6560-10</v>
          </cell>
          <cell r="B3440" t="str">
            <v>5045 EMPLOYEE TRAINING - ACCOMMODATION &amp; MEALS</v>
          </cell>
          <cell r="C3440">
            <v>0</v>
          </cell>
        </row>
        <row r="3441">
          <cell r="A3441" t="str">
            <v>710-6570-10</v>
          </cell>
          <cell r="B3441" t="str">
            <v>5045 EMPLOYEE TRAINING - MATERIALS</v>
          </cell>
          <cell r="C3441">
            <v>0</v>
          </cell>
        </row>
        <row r="3442">
          <cell r="A3442" t="str">
            <v>710-6580-10</v>
          </cell>
          <cell r="B3442" t="str">
            <v>5045 EMPLOYEE TRAINING - INSTRUCTORS</v>
          </cell>
          <cell r="C3442">
            <v>0</v>
          </cell>
        </row>
        <row r="3443">
          <cell r="A3443" t="str">
            <v>710-6590-10</v>
          </cell>
          <cell r="B3443" t="str">
            <v>5045 TRAVEL - ACCOMMODATION</v>
          </cell>
          <cell r="C3443">
            <v>0</v>
          </cell>
        </row>
        <row r="3444">
          <cell r="A3444" t="str">
            <v>710-6600-10</v>
          </cell>
          <cell r="B3444" t="str">
            <v>5045 TRAVEL - CAR ALLOWANCE &amp; MILEAGE</v>
          </cell>
          <cell r="C3444">
            <v>0</v>
          </cell>
        </row>
        <row r="3445">
          <cell r="A3445" t="str">
            <v>710-6610-10</v>
          </cell>
          <cell r="B3445" t="str">
            <v>5045 TRAVEL - CONFERENCE FEES</v>
          </cell>
          <cell r="C3445">
            <v>0</v>
          </cell>
        </row>
        <row r="3446">
          <cell r="A3446" t="str">
            <v>710-6620-10</v>
          </cell>
          <cell r="B3446" t="str">
            <v>5045 Travel - Meals (Subsistence)</v>
          </cell>
          <cell r="C3446">
            <v>0</v>
          </cell>
        </row>
        <row r="3447">
          <cell r="A3447" t="str">
            <v>710-6630-10</v>
          </cell>
          <cell r="B3447" t="str">
            <v>5045 TRAVEL - PROMOTIONAL ENTERTAINMENT</v>
          </cell>
          <cell r="C3447">
            <v>0</v>
          </cell>
        </row>
        <row r="3448">
          <cell r="A3448" t="str">
            <v>710-6640-10</v>
          </cell>
          <cell r="B3448" t="str">
            <v>5045 TRAVEL - PUBLIC TRANSIT &amp; TAXI</v>
          </cell>
          <cell r="C3448">
            <v>0</v>
          </cell>
        </row>
        <row r="3449">
          <cell r="A3449" t="str">
            <v>710-6650-10</v>
          </cell>
          <cell r="B3449" t="str">
            <v>5045 COMMUNICATIONS - COURIER \ SECURITY PICKUP</v>
          </cell>
          <cell r="C3449">
            <v>0</v>
          </cell>
        </row>
        <row r="3450">
          <cell r="A3450" t="str">
            <v>710-6700-10</v>
          </cell>
          <cell r="B3450" t="str">
            <v>5045 COMMUNICATIONS - TELEPHONE, FAX &amp; PAGERS</v>
          </cell>
          <cell r="C3450">
            <v>0</v>
          </cell>
        </row>
        <row r="3451">
          <cell r="A3451" t="str">
            <v>710-6720-10</v>
          </cell>
          <cell r="B3451" t="str">
            <v>5045 COMMUNITY RELATIONS</v>
          </cell>
          <cell r="C3451">
            <v>0</v>
          </cell>
        </row>
        <row r="3452">
          <cell r="A3452" t="str">
            <v>710-6730-10</v>
          </cell>
          <cell r="B3452" t="str">
            <v>5045 CORPORATE MEMBERSHIPS, LICENSES</v>
          </cell>
          <cell r="C3452">
            <v>0</v>
          </cell>
        </row>
        <row r="3453">
          <cell r="A3453" t="str">
            <v>710-6900-10</v>
          </cell>
          <cell r="B3453" t="str">
            <v>5040 Allocated Maint Job Payroll/Overhead Offset</v>
          </cell>
          <cell r="C3453">
            <v>27043.22</v>
          </cell>
        </row>
        <row r="3454">
          <cell r="A3454" t="str">
            <v>710-6901-10</v>
          </cell>
          <cell r="B3454" t="str">
            <v>5040 ALLOCATED PAYROLL MAINT JOB RECOVERY</v>
          </cell>
          <cell r="C3454">
            <v>0</v>
          </cell>
        </row>
        <row r="3455">
          <cell r="A3455" t="str">
            <v>710-6902-10</v>
          </cell>
          <cell r="B3455" t="str">
            <v>5040 ALLOCATED MAINTENANCE JOB OVERHEAD RECOVERY</v>
          </cell>
          <cell r="C3455">
            <v>0</v>
          </cell>
        </row>
        <row r="3456">
          <cell r="A3456" t="str">
            <v>710-6903-10</v>
          </cell>
          <cell r="B3456" t="str">
            <v>5040 ALLOCATED WIP JOB PAYROLL RECOVERY</v>
          </cell>
          <cell r="C3456">
            <v>0</v>
          </cell>
        </row>
        <row r="3457">
          <cell r="A3457" t="str">
            <v>710-6904-10</v>
          </cell>
          <cell r="B3457" t="str">
            <v>5040 ALLOCATED WIP JOB OVERHEAD RECOVERY</v>
          </cell>
          <cell r="C3457">
            <v>0</v>
          </cell>
        </row>
        <row r="3458">
          <cell r="A3458" t="str">
            <v>710-6910-10</v>
          </cell>
          <cell r="B3458" t="str">
            <v>5045 ALLOCATED JOB VEHICLE OFFSET</v>
          </cell>
          <cell r="C3458">
            <v>0</v>
          </cell>
        </row>
        <row r="3459">
          <cell r="A3459" t="str">
            <v>710-6911-10</v>
          </cell>
          <cell r="B3459" t="str">
            <v>5045 ALLOCATED VEHICLE RECOVERY ACCT</v>
          </cell>
          <cell r="C3459">
            <v>0</v>
          </cell>
        </row>
        <row r="3460">
          <cell r="A3460" t="str">
            <v>710-8145-10</v>
          </cell>
          <cell r="B3460" t="str">
            <v>5705 DEPRECIATION</v>
          </cell>
          <cell r="C3460">
            <v>0</v>
          </cell>
        </row>
        <row r="3461">
          <cell r="A3461" t="str">
            <v>715-6050-10</v>
          </cell>
          <cell r="B3461" t="str">
            <v>5145 Subcontract</v>
          </cell>
          <cell r="C3461">
            <v>41404.480000000003</v>
          </cell>
        </row>
        <row r="3462">
          <cell r="A3462" t="str">
            <v>715-6225-10</v>
          </cell>
          <cell r="B3462" t="str">
            <v>5145 Benefits - Meals</v>
          </cell>
          <cell r="C3462">
            <v>2158.14</v>
          </cell>
        </row>
        <row r="3463">
          <cell r="A3463" t="str">
            <v>715-6240-10</v>
          </cell>
          <cell r="B3463" t="str">
            <v>5145 Materials Inventoried</v>
          </cell>
          <cell r="C3463">
            <v>3742.44</v>
          </cell>
        </row>
        <row r="3464">
          <cell r="A3464" t="str">
            <v>715-6250-10</v>
          </cell>
          <cell r="B3464" t="str">
            <v>5145 Materials Consumables</v>
          </cell>
          <cell r="C3464">
            <v>3533.05</v>
          </cell>
        </row>
        <row r="3465">
          <cell r="A3465" t="str">
            <v>715-6260-10</v>
          </cell>
          <cell r="B3465" t="str">
            <v>5145 Materials-Tools Less Than $500</v>
          </cell>
          <cell r="C3465">
            <v>0</v>
          </cell>
        </row>
        <row r="3466">
          <cell r="A3466" t="str">
            <v>715-6270-10</v>
          </cell>
          <cell r="B3466" t="str">
            <v>5145 Vehicle</v>
          </cell>
          <cell r="C3466">
            <v>0</v>
          </cell>
        </row>
        <row r="3467">
          <cell r="A3467" t="str">
            <v>715-6280-10</v>
          </cell>
          <cell r="B3467" t="str">
            <v>5145 Vehicle - Insurance</v>
          </cell>
          <cell r="C3467">
            <v>0</v>
          </cell>
        </row>
        <row r="3468">
          <cell r="A3468" t="str">
            <v>715-6290-10</v>
          </cell>
          <cell r="B3468" t="str">
            <v>5145 Vehicles - Repairs</v>
          </cell>
          <cell r="C3468">
            <v>0</v>
          </cell>
        </row>
        <row r="3469">
          <cell r="A3469" t="str">
            <v>715-6310-10</v>
          </cell>
          <cell r="B3469" t="str">
            <v>5145 Supplies - Office</v>
          </cell>
          <cell r="C3469">
            <v>0</v>
          </cell>
        </row>
        <row r="3470">
          <cell r="A3470" t="str">
            <v>715-6320-10</v>
          </cell>
          <cell r="B3470" t="str">
            <v>5145 Supplies - Computer</v>
          </cell>
          <cell r="C3470">
            <v>0</v>
          </cell>
        </row>
        <row r="3471">
          <cell r="A3471" t="str">
            <v>715-6330-10</v>
          </cell>
          <cell r="B3471" t="str">
            <v>5145 Supplies - Safety</v>
          </cell>
          <cell r="C3471">
            <v>0</v>
          </cell>
        </row>
        <row r="3472">
          <cell r="A3472" t="str">
            <v>715-6420-10</v>
          </cell>
          <cell r="B3472" t="str">
            <v>5145 Rent - Tools</v>
          </cell>
          <cell r="C3472">
            <v>0</v>
          </cell>
        </row>
        <row r="3473">
          <cell r="A3473" t="str">
            <v>715-6440-10</v>
          </cell>
          <cell r="B3473" t="str">
            <v>5145 Rent - Vehicles</v>
          </cell>
          <cell r="C3473">
            <v>0</v>
          </cell>
        </row>
        <row r="3474">
          <cell r="A3474" t="str">
            <v>715-6460-10</v>
          </cell>
          <cell r="B3474" t="str">
            <v>5145 R&amp;M - OPUC Equip</v>
          </cell>
          <cell r="C3474">
            <v>0</v>
          </cell>
        </row>
        <row r="3475">
          <cell r="A3475" t="str">
            <v>715-6900-10</v>
          </cell>
          <cell r="B3475" t="str">
            <v>5145 Allocated Mtce Job Payroll/OH</v>
          </cell>
          <cell r="C3475">
            <v>204048.73</v>
          </cell>
        </row>
        <row r="3476">
          <cell r="A3476" t="str">
            <v>715-6910-10</v>
          </cell>
          <cell r="B3476" t="str">
            <v>5155Allocated Mtce Job Payroll/OH</v>
          </cell>
          <cell r="C3476">
            <v>134291.17000000001</v>
          </cell>
        </row>
        <row r="3477">
          <cell r="A3477" t="str">
            <v>720-4350-10</v>
          </cell>
          <cell r="B3477" t="str">
            <v>5145 FIBRE OPTIC - REVENUE</v>
          </cell>
          <cell r="C3477">
            <v>0</v>
          </cell>
        </row>
        <row r="3478">
          <cell r="A3478" t="str">
            <v>720-6040-10</v>
          </cell>
          <cell r="B3478" t="str">
            <v>5145 LABOUR - STUDENT LABOUR</v>
          </cell>
          <cell r="C3478">
            <v>0</v>
          </cell>
        </row>
        <row r="3479">
          <cell r="A3479" t="str">
            <v>720-6060-10</v>
          </cell>
          <cell r="B3479" t="str">
            <v>5145 LABOUR - TEMPORARY</v>
          </cell>
          <cell r="C3479">
            <v>0</v>
          </cell>
        </row>
        <row r="3480">
          <cell r="A3480" t="str">
            <v>720-6070-10</v>
          </cell>
          <cell r="B3480" t="str">
            <v>5145 LABOUR - VACATION</v>
          </cell>
          <cell r="C3480">
            <v>0</v>
          </cell>
        </row>
        <row r="3481">
          <cell r="A3481" t="str">
            <v>720-6080-10</v>
          </cell>
          <cell r="B3481" t="str">
            <v>5145 LABOUR - SAFETY &amp; TRAINING</v>
          </cell>
          <cell r="C3481">
            <v>0</v>
          </cell>
        </row>
        <row r="3482">
          <cell r="A3482" t="str">
            <v>720-6090-10</v>
          </cell>
          <cell r="B3482" t="str">
            <v>5145 LABOUR - INCLEMENT WEATHER</v>
          </cell>
          <cell r="C3482">
            <v>0</v>
          </cell>
        </row>
        <row r="3483">
          <cell r="A3483" t="str">
            <v>720-6100-10</v>
          </cell>
          <cell r="B3483" t="str">
            <v>5145 LABOUR - LOST TIME DUE TO BREAKDOWNS</v>
          </cell>
          <cell r="C3483">
            <v>0</v>
          </cell>
        </row>
        <row r="3484">
          <cell r="A3484" t="str">
            <v>720-6110-10</v>
          </cell>
          <cell r="B3484" t="str">
            <v>5145 LABOUR -SUNDRY LOST TIME</v>
          </cell>
          <cell r="C3484">
            <v>0</v>
          </cell>
        </row>
        <row r="3485">
          <cell r="A3485" t="str">
            <v>720-6120-10</v>
          </cell>
          <cell r="B3485" t="str">
            <v>5145 LABOUR - SICK LEAVE</v>
          </cell>
          <cell r="C3485">
            <v>0</v>
          </cell>
        </row>
        <row r="3486">
          <cell r="A3486" t="str">
            <v>720-6130-10</v>
          </cell>
          <cell r="B3486" t="str">
            <v>5145 LABOUR - STAND - BY</v>
          </cell>
          <cell r="C3486">
            <v>0</v>
          </cell>
        </row>
        <row r="3487">
          <cell r="A3487" t="str">
            <v>720-6140-10</v>
          </cell>
          <cell r="B3487" t="str">
            <v>5145 LABOUR - UNION / BEREAVEMENT</v>
          </cell>
          <cell r="C3487">
            <v>0</v>
          </cell>
        </row>
        <row r="3488">
          <cell r="A3488" t="str">
            <v>720-6150-10</v>
          </cell>
          <cell r="B3488" t="str">
            <v>5145 LABOUR - RETIRING ALLOWANCE</v>
          </cell>
          <cell r="C3488">
            <v>0</v>
          </cell>
        </row>
        <row r="3489">
          <cell r="A3489" t="str">
            <v>720-6160-10</v>
          </cell>
          <cell r="B3489" t="str">
            <v>5145 LABOUR - OTHER</v>
          </cell>
          <cell r="C3489">
            <v>0</v>
          </cell>
        </row>
        <row r="3490">
          <cell r="A3490" t="str">
            <v>720-6225-10</v>
          </cell>
          <cell r="B3490" t="str">
            <v>5145 BENEFITS - MEAL ALLOWANCE</v>
          </cell>
          <cell r="C3490">
            <v>0</v>
          </cell>
        </row>
        <row r="3491">
          <cell r="A3491" t="str">
            <v>720-6230-10</v>
          </cell>
          <cell r="B3491" t="str">
            <v>5145 BENEFITS - OTHER</v>
          </cell>
          <cell r="C3491">
            <v>0</v>
          </cell>
        </row>
        <row r="3492">
          <cell r="A3492" t="str">
            <v>720-6550-10</v>
          </cell>
          <cell r="B3492" t="str">
            <v>5145 EMPLOYEE TRAINING - TRAVEL</v>
          </cell>
          <cell r="C3492">
            <v>0</v>
          </cell>
        </row>
        <row r="3493">
          <cell r="A3493" t="str">
            <v>740-4800-10</v>
          </cell>
          <cell r="B3493" t="str">
            <v>4325 Billed Jobs (Closed) Recovery</v>
          </cell>
          <cell r="C3493">
            <v>0</v>
          </cell>
        </row>
        <row r="3494">
          <cell r="A3494" t="str">
            <v>740-4801-10</v>
          </cell>
          <cell r="B3494" t="str">
            <v>4325 Billed Jobs Interco Recovery (Fibre)</v>
          </cell>
          <cell r="C3494">
            <v>-3159.08</v>
          </cell>
        </row>
        <row r="3495">
          <cell r="A3495" t="str">
            <v>740-4810-10</v>
          </cell>
          <cell r="B3495" t="str">
            <v>4330 Billed Jobs (Closed) Costs</v>
          </cell>
          <cell r="C3495">
            <v>0</v>
          </cell>
        </row>
        <row r="3496">
          <cell r="A3496" t="str">
            <v>740-4811-10</v>
          </cell>
          <cell r="B3496" t="str">
            <v>4330 Billed Jobs Interco Costs (Fibre)</v>
          </cell>
          <cell r="C3496">
            <v>0</v>
          </cell>
        </row>
        <row r="3497">
          <cell r="A3497" t="str">
            <v>740-6010-10</v>
          </cell>
          <cell r="B3497" t="str">
            <v>5310 LABOUR - SALARIES</v>
          </cell>
          <cell r="C3497">
            <v>0</v>
          </cell>
        </row>
        <row r="3498">
          <cell r="A3498" t="str">
            <v>740-6020-10</v>
          </cell>
          <cell r="B3498" t="str">
            <v>5310 LABOUR - HOURLY</v>
          </cell>
          <cell r="C3498">
            <v>146277.12</v>
          </cell>
        </row>
        <row r="3499">
          <cell r="A3499" t="str">
            <v>740-6030-10</v>
          </cell>
          <cell r="B3499" t="str">
            <v>5310 LABOUR - OVERTIME</v>
          </cell>
          <cell r="C3499">
            <v>6681.36</v>
          </cell>
        </row>
        <row r="3500">
          <cell r="A3500" t="str">
            <v>740-6040-10</v>
          </cell>
          <cell r="B3500" t="str">
            <v>5310 LABOUR - STUDENT LABOUR</v>
          </cell>
          <cell r="C3500">
            <v>0</v>
          </cell>
        </row>
        <row r="3501">
          <cell r="A3501" t="str">
            <v>740-6050-10</v>
          </cell>
          <cell r="B3501" t="str">
            <v>5310 Subcontract-Meter Reading</v>
          </cell>
          <cell r="C3501">
            <v>187999.12</v>
          </cell>
        </row>
        <row r="3502">
          <cell r="A3502" t="str">
            <v>740-6060-10</v>
          </cell>
          <cell r="B3502" t="str">
            <v>5310 LABOUR - TEMPORARY</v>
          </cell>
          <cell r="C3502">
            <v>0</v>
          </cell>
        </row>
        <row r="3503">
          <cell r="A3503" t="str">
            <v>740-6070-10</v>
          </cell>
          <cell r="B3503" t="str">
            <v>5310 LABOUR - VACATION</v>
          </cell>
          <cell r="C3503">
            <v>14932.54</v>
          </cell>
        </row>
        <row r="3504">
          <cell r="A3504" t="str">
            <v>740-6080-10</v>
          </cell>
          <cell r="B3504" t="str">
            <v>5310 LABOUR - SAFETY &amp; TRAINING</v>
          </cell>
          <cell r="C3504">
            <v>0</v>
          </cell>
        </row>
        <row r="3505">
          <cell r="A3505" t="str">
            <v>740-6090-10</v>
          </cell>
          <cell r="B3505" t="str">
            <v>5310 LABOUR - INCLEMENT WEATHER</v>
          </cell>
          <cell r="C3505">
            <v>0</v>
          </cell>
        </row>
        <row r="3506">
          <cell r="A3506" t="str">
            <v>740-6100-10</v>
          </cell>
          <cell r="B3506" t="str">
            <v>5310 LABOUR - LOST TIME DUE TO BREAKDOWNS</v>
          </cell>
          <cell r="C3506">
            <v>0</v>
          </cell>
        </row>
        <row r="3507">
          <cell r="A3507" t="str">
            <v>740-6110-10</v>
          </cell>
          <cell r="B3507" t="str">
            <v>5310 LABOUR -SUNDRY LOST TIME</v>
          </cell>
          <cell r="C3507">
            <v>0</v>
          </cell>
        </row>
        <row r="3508">
          <cell r="A3508" t="str">
            <v>740-6120-10</v>
          </cell>
          <cell r="B3508" t="str">
            <v>5310 Labour - Sick Leave</v>
          </cell>
          <cell r="C3508">
            <v>3054.96</v>
          </cell>
        </row>
        <row r="3509">
          <cell r="A3509" t="str">
            <v>740-6122-10</v>
          </cell>
          <cell r="B3509" t="str">
            <v>5310 Labour - Family Leave</v>
          </cell>
          <cell r="C3509">
            <v>434.86</v>
          </cell>
        </row>
        <row r="3510">
          <cell r="A3510" t="str">
            <v>740-6130-10</v>
          </cell>
          <cell r="B3510" t="str">
            <v>5310 LABOUR - STAND - BY</v>
          </cell>
          <cell r="C3510">
            <v>0</v>
          </cell>
        </row>
        <row r="3511">
          <cell r="A3511" t="str">
            <v>740-6140-10</v>
          </cell>
          <cell r="B3511" t="str">
            <v>5310 Labour - Union Business</v>
          </cell>
          <cell r="C3511">
            <v>0</v>
          </cell>
        </row>
        <row r="3512">
          <cell r="A3512" t="str">
            <v>740-6145-10</v>
          </cell>
          <cell r="B3512" t="str">
            <v>5310 Labour - Bereavement</v>
          </cell>
          <cell r="C3512">
            <v>636.32000000000005</v>
          </cell>
        </row>
        <row r="3513">
          <cell r="A3513" t="str">
            <v>740-6150-10</v>
          </cell>
          <cell r="B3513" t="str">
            <v>5310 LABOUR - RETIRING ALLOWANCE</v>
          </cell>
          <cell r="C3513">
            <v>0</v>
          </cell>
        </row>
        <row r="3514">
          <cell r="A3514" t="str">
            <v>740-6160-10</v>
          </cell>
          <cell r="B3514" t="str">
            <v>5310 LABOUR - OTHER</v>
          </cell>
          <cell r="C3514">
            <v>0</v>
          </cell>
        </row>
        <row r="3515">
          <cell r="A3515" t="str">
            <v>740-6170-10</v>
          </cell>
          <cell r="B3515" t="str">
            <v>5310 Benefits - Pension</v>
          </cell>
          <cell r="C3515">
            <v>18098.37</v>
          </cell>
        </row>
        <row r="3516">
          <cell r="A3516" t="str">
            <v>740-6180-10</v>
          </cell>
          <cell r="B3516" t="str">
            <v>5310 Benefits - EHT</v>
          </cell>
          <cell r="C3516">
            <v>3368.35</v>
          </cell>
        </row>
        <row r="3517">
          <cell r="A3517" t="str">
            <v>740-6190-10</v>
          </cell>
          <cell r="B3517" t="str">
            <v>5310 Benefits - WCB</v>
          </cell>
          <cell r="C3517">
            <v>1829.17</v>
          </cell>
        </row>
        <row r="3518">
          <cell r="A3518" t="str">
            <v>740-6200-10</v>
          </cell>
          <cell r="B3518" t="str">
            <v>5310 Benefits - CPP</v>
          </cell>
          <cell r="C3518">
            <v>5088.6000000000004</v>
          </cell>
        </row>
        <row r="3519">
          <cell r="A3519" t="str">
            <v>740-6210-10</v>
          </cell>
          <cell r="B3519" t="str">
            <v>5310 Benefits - UIC</v>
          </cell>
          <cell r="C3519">
            <v>2475.4</v>
          </cell>
        </row>
        <row r="3520">
          <cell r="A3520" t="str">
            <v>740-6220-10</v>
          </cell>
          <cell r="B3520" t="str">
            <v>5310 Benefits - Medical</v>
          </cell>
          <cell r="C3520">
            <v>10206</v>
          </cell>
        </row>
        <row r="3521">
          <cell r="A3521" t="str">
            <v>740-6225-10</v>
          </cell>
          <cell r="B3521" t="str">
            <v>5310 Benefits - Meal Allowance</v>
          </cell>
          <cell r="C3521">
            <v>0</v>
          </cell>
        </row>
        <row r="3522">
          <cell r="A3522" t="str">
            <v>740-6230-10</v>
          </cell>
          <cell r="B3522" t="str">
            <v>5310 BENEFITS - OTHER</v>
          </cell>
          <cell r="C3522">
            <v>0</v>
          </cell>
        </row>
        <row r="3523">
          <cell r="A3523" t="str">
            <v>740-6240-10</v>
          </cell>
          <cell r="B3523" t="str">
            <v>5310 MATERIALS - INVENTORIED</v>
          </cell>
          <cell r="C3523">
            <v>18.600000000000001</v>
          </cell>
        </row>
        <row r="3524">
          <cell r="A3524" t="str">
            <v>740-6250-10</v>
          </cell>
          <cell r="B3524" t="str">
            <v>5310 MATERIALS - CONSUMABLES</v>
          </cell>
          <cell r="C3524">
            <v>0</v>
          </cell>
        </row>
        <row r="3525">
          <cell r="A3525" t="str">
            <v>740-6260-10</v>
          </cell>
          <cell r="B3525" t="str">
            <v>5310 MATERIALS - TOOLS LESS THAN $500</v>
          </cell>
          <cell r="C3525">
            <v>1243.8599999999999</v>
          </cell>
        </row>
        <row r="3526">
          <cell r="A3526" t="str">
            <v>740-6270-10</v>
          </cell>
          <cell r="B3526" t="str">
            <v>5310 VEHICLE - FUEL &amp; OIL</v>
          </cell>
          <cell r="C3526">
            <v>0</v>
          </cell>
        </row>
        <row r="3527">
          <cell r="A3527" t="str">
            <v>740-6280-10</v>
          </cell>
          <cell r="B3527" t="str">
            <v>5310 VEHICLE - INSURANCE</v>
          </cell>
          <cell r="C3527">
            <v>0</v>
          </cell>
        </row>
        <row r="3528">
          <cell r="A3528" t="str">
            <v>740-6290-10</v>
          </cell>
          <cell r="B3528" t="str">
            <v>5310 VEHICLE - REPAIRS</v>
          </cell>
          <cell r="C3528">
            <v>14.38</v>
          </cell>
        </row>
        <row r="3529">
          <cell r="A3529" t="str">
            <v>740-6310-10</v>
          </cell>
          <cell r="B3529" t="str">
            <v>5310 SUPPLIES - OFFICE</v>
          </cell>
          <cell r="C3529">
            <v>1558.81</v>
          </cell>
        </row>
        <row r="3530">
          <cell r="A3530" t="str">
            <v>740-6320-10</v>
          </cell>
          <cell r="B3530" t="str">
            <v>5310 SUPPLIES - COMPUTER</v>
          </cell>
          <cell r="C3530">
            <v>0</v>
          </cell>
        </row>
        <row r="3531">
          <cell r="A3531" t="str">
            <v>740-6330-10</v>
          </cell>
          <cell r="B3531" t="str">
            <v>5310 SUPPLIES - SAFETY</v>
          </cell>
          <cell r="C3531">
            <v>1143.5</v>
          </cell>
        </row>
        <row r="3532">
          <cell r="A3532" t="str">
            <v>740-6340-10</v>
          </cell>
          <cell r="B3532" t="str">
            <v>5310 SUPPLIES - STATIONARY</v>
          </cell>
          <cell r="C3532">
            <v>0</v>
          </cell>
        </row>
        <row r="3533">
          <cell r="A3533" t="str">
            <v>740-6342-10</v>
          </cell>
          <cell r="B3533" t="str">
            <v>5310 Licenses/Permits</v>
          </cell>
          <cell r="C3533">
            <v>50441.96</v>
          </cell>
        </row>
        <row r="3534">
          <cell r="A3534" t="str">
            <v>740-6420-10</v>
          </cell>
          <cell r="B3534" t="str">
            <v>5310 RENT - TOOLS</v>
          </cell>
          <cell r="C3534">
            <v>0</v>
          </cell>
        </row>
        <row r="3535">
          <cell r="A3535" t="str">
            <v>740-6440-10</v>
          </cell>
          <cell r="B3535" t="str">
            <v>5310 RENT - VEHICLES &amp; MOBILE EQUIPMENT</v>
          </cell>
          <cell r="C3535">
            <v>0</v>
          </cell>
        </row>
        <row r="3536">
          <cell r="A3536" t="str">
            <v>740-6450-10</v>
          </cell>
          <cell r="B3536" t="str">
            <v>5310 R &amp; M - NON - OPUC EQUIPMENT / PROPERTY</v>
          </cell>
          <cell r="C3536">
            <v>2302.96</v>
          </cell>
        </row>
        <row r="3537">
          <cell r="A3537" t="str">
            <v>740-6460-10</v>
          </cell>
          <cell r="B3537" t="str">
            <v>5310 R &amp; M - OPUC EQUIPMENT / FACILITY</v>
          </cell>
          <cell r="C3537">
            <v>3454.14</v>
          </cell>
        </row>
        <row r="3538">
          <cell r="A3538" t="str">
            <v>740-6461-10</v>
          </cell>
          <cell r="B3538" t="str">
            <v>5175 Smart Meter Expenses</v>
          </cell>
          <cell r="C3538">
            <v>67.91</v>
          </cell>
        </row>
        <row r="3539">
          <cell r="A3539" t="str">
            <v>740-6462-10</v>
          </cell>
          <cell r="B3539" t="str">
            <v>5695 OM&amp;A Contra Account</v>
          </cell>
          <cell r="C3539">
            <v>2497.5</v>
          </cell>
        </row>
        <row r="3540">
          <cell r="A3540" t="str">
            <v>740-6463-10</v>
          </cell>
          <cell r="B3540" t="str">
            <v>5620 R&amp;M COMPUTER SOFTWARE MAINTENANCE FEES</v>
          </cell>
          <cell r="C3540">
            <v>0</v>
          </cell>
        </row>
        <row r="3541">
          <cell r="A3541" t="str">
            <v>740-6470-10</v>
          </cell>
          <cell r="B3541" t="str">
            <v>5310 R &amp; M - CLEANING AND JANITORIAL</v>
          </cell>
          <cell r="C3541">
            <v>0</v>
          </cell>
        </row>
        <row r="3542">
          <cell r="A3542" t="str">
            <v>740-6490-10</v>
          </cell>
          <cell r="B3542" t="str">
            <v>5310 R &amp; M - UNIFORMS AND MAINTENANCE</v>
          </cell>
          <cell r="C3542">
            <v>25</v>
          </cell>
        </row>
        <row r="3543">
          <cell r="A3543" t="str">
            <v>740-6500-10</v>
          </cell>
          <cell r="B3543" t="str">
            <v>5310 EMPLOYEE - MEMBERSHIPS</v>
          </cell>
          <cell r="C3543">
            <v>0</v>
          </cell>
        </row>
        <row r="3544">
          <cell r="A3544" t="str">
            <v>740-6540-10</v>
          </cell>
          <cell r="B3544" t="str">
            <v>5310 EMPLOYEE TRAINING - COURSE FEES</v>
          </cell>
          <cell r="C3544">
            <v>4225</v>
          </cell>
        </row>
        <row r="3545">
          <cell r="A3545" t="str">
            <v>740-6550-10</v>
          </cell>
          <cell r="B3545" t="str">
            <v>5310 EMPLOYEE TRAINING - TRAVEL</v>
          </cell>
          <cell r="C3545">
            <v>785.54</v>
          </cell>
        </row>
        <row r="3546">
          <cell r="A3546" t="str">
            <v>740-6560-10</v>
          </cell>
          <cell r="B3546" t="str">
            <v>5310 EMPLOYEE TRAINING - ACCOMMODATION &amp; MEALS</v>
          </cell>
          <cell r="C3546">
            <v>0</v>
          </cell>
        </row>
        <row r="3547">
          <cell r="A3547" t="str">
            <v>740-6570-10</v>
          </cell>
          <cell r="B3547" t="str">
            <v>5310 EMPLOYEE TRAINING - MATERIALS</v>
          </cell>
          <cell r="C3547">
            <v>0</v>
          </cell>
        </row>
        <row r="3548">
          <cell r="A3548" t="str">
            <v>740-6580-10</v>
          </cell>
          <cell r="B3548" t="str">
            <v>5310 EMPLOYEE TRAINING - INSTRUCTORS</v>
          </cell>
          <cell r="C3548">
            <v>0</v>
          </cell>
        </row>
        <row r="3549">
          <cell r="A3549" t="str">
            <v>740-6590-10</v>
          </cell>
          <cell r="B3549" t="str">
            <v>5310 Travel-Accomodations</v>
          </cell>
          <cell r="C3549">
            <v>4163.96</v>
          </cell>
        </row>
        <row r="3550">
          <cell r="A3550" t="str">
            <v>740-6600-10</v>
          </cell>
          <cell r="B3550" t="str">
            <v>5310 Travel - Car Allowance &amp; Mileage</v>
          </cell>
          <cell r="C3550">
            <v>2896.97</v>
          </cell>
        </row>
        <row r="3551">
          <cell r="A3551" t="str">
            <v>740-6610-10</v>
          </cell>
          <cell r="B3551" t="str">
            <v>5310 Travel - Conference Fees</v>
          </cell>
          <cell r="C3551">
            <v>1056.56</v>
          </cell>
        </row>
        <row r="3552">
          <cell r="A3552" t="str">
            <v>740-6620-10</v>
          </cell>
          <cell r="B3552" t="str">
            <v>5310 Travel - Meals (Subsistence)</v>
          </cell>
          <cell r="C3552">
            <v>395.56</v>
          </cell>
        </row>
        <row r="3553">
          <cell r="A3553" t="str">
            <v>740-6650-10</v>
          </cell>
          <cell r="B3553" t="str">
            <v>5310 COMMUNICATIONS - COURIER \ SECURITY PICKUP</v>
          </cell>
          <cell r="C3553">
            <v>179.16</v>
          </cell>
        </row>
        <row r="3554">
          <cell r="A3554" t="str">
            <v>740-6660-10</v>
          </cell>
          <cell r="B3554" t="str">
            <v>5310 COMMUNICATIONS - OTHER</v>
          </cell>
          <cell r="C3554">
            <v>25</v>
          </cell>
        </row>
        <row r="3555">
          <cell r="A3555" t="str">
            <v>740-6690-10</v>
          </cell>
          <cell r="B3555" t="str">
            <v>5310 COMMUNICATIONS - PRINTING &amp; COPYING</v>
          </cell>
          <cell r="C3555">
            <v>0</v>
          </cell>
        </row>
        <row r="3556">
          <cell r="A3556" t="str">
            <v>740-6700-10</v>
          </cell>
          <cell r="B3556" t="str">
            <v>5310 COMMUNICATIONS - TELEPHONE, FAX &amp; PAGERS</v>
          </cell>
          <cell r="C3556">
            <v>18619.57</v>
          </cell>
        </row>
        <row r="3557">
          <cell r="A3557" t="str">
            <v>740-6720-10</v>
          </cell>
          <cell r="B3557" t="str">
            <v>5310 COMMUNITY RELATIONS</v>
          </cell>
          <cell r="C3557">
            <v>0</v>
          </cell>
        </row>
        <row r="3558">
          <cell r="A3558" t="str">
            <v>740-6740-10</v>
          </cell>
          <cell r="B3558" t="str">
            <v>5310 Professional - Consulting</v>
          </cell>
          <cell r="C3558">
            <v>0</v>
          </cell>
        </row>
        <row r="3559">
          <cell r="A3559" t="str">
            <v>740-6820-10</v>
          </cell>
          <cell r="B3559" t="str">
            <v>5310 Meter inventory write off</v>
          </cell>
          <cell r="C3559">
            <v>0</v>
          </cell>
        </row>
        <row r="3560">
          <cell r="A3560" t="str">
            <v>740-6900-10</v>
          </cell>
          <cell r="B3560" t="str">
            <v>5310 Allocated Mntce Job Payroll/Overhead Offset</v>
          </cell>
          <cell r="C3560">
            <v>79197.289999999994</v>
          </cell>
        </row>
        <row r="3561">
          <cell r="A3561" t="str">
            <v>740-6901-10</v>
          </cell>
          <cell r="B3561" t="str">
            <v>5310 ALLOCATED MAINTENANCE JOB PAYROLL  RECOVERY</v>
          </cell>
          <cell r="C3561">
            <v>0</v>
          </cell>
        </row>
        <row r="3562">
          <cell r="A3562" t="str">
            <v>740-6902-10</v>
          </cell>
          <cell r="B3562" t="str">
            <v>5310 ALLOCATED MAINTENANCE JOB OVERHEAD RECOVERY</v>
          </cell>
          <cell r="C3562">
            <v>0</v>
          </cell>
        </row>
        <row r="3563">
          <cell r="A3563" t="str">
            <v>740-6903-10</v>
          </cell>
          <cell r="B3563" t="str">
            <v>5310 Allocated WIP Job Payroll Recovery</v>
          </cell>
          <cell r="C3563">
            <v>0</v>
          </cell>
        </row>
        <row r="3564">
          <cell r="A3564" t="str">
            <v>740-6904-10</v>
          </cell>
          <cell r="B3564" t="str">
            <v>5310 ALLOCATED WIP JOB OVERHEAD RECOVERY</v>
          </cell>
          <cell r="C3564">
            <v>0</v>
          </cell>
        </row>
        <row r="3565">
          <cell r="A3565" t="str">
            <v>740-6905-10</v>
          </cell>
          <cell r="B3565" t="str">
            <v>5310 Allocated WIP Recovery Services</v>
          </cell>
          <cell r="C3565">
            <v>-23581.599999999999</v>
          </cell>
        </row>
        <row r="3566">
          <cell r="A3566" t="str">
            <v>740-6910-10</v>
          </cell>
          <cell r="B3566" t="str">
            <v>5310 ALLOCATED JOB VEHICLE OFFSET</v>
          </cell>
          <cell r="C3566">
            <v>0</v>
          </cell>
        </row>
        <row r="3567">
          <cell r="A3567" t="str">
            <v>740-6911-10</v>
          </cell>
          <cell r="B3567" t="str">
            <v>5310 ALLOCATED VEHICLE RECOVERY ACCT</v>
          </cell>
          <cell r="C3567">
            <v>0</v>
          </cell>
        </row>
        <row r="3568">
          <cell r="A3568" t="str">
            <v>750-6310-10</v>
          </cell>
          <cell r="B3568" t="str">
            <v>5310 SUPPLIES - OFFICE</v>
          </cell>
          <cell r="C3568">
            <v>0</v>
          </cell>
        </row>
        <row r="3569">
          <cell r="A3569" t="str">
            <v>760-4800-10</v>
          </cell>
          <cell r="B3569" t="str">
            <v>4325 BILLED JOBS (CLOSED) RECOVERY</v>
          </cell>
          <cell r="C3569">
            <v>-6112.71</v>
          </cell>
        </row>
        <row r="3570">
          <cell r="A3570" t="str">
            <v>760-4810-10</v>
          </cell>
          <cell r="B3570" t="str">
            <v>4330 BILLED JOBS (CLOSED) COSTS</v>
          </cell>
          <cell r="C3570">
            <v>6112.71</v>
          </cell>
        </row>
        <row r="3571">
          <cell r="A3571" t="str">
            <v>760-6010-10</v>
          </cell>
          <cell r="B3571" t="str">
            <v>5065 LABOUR - SALARIES</v>
          </cell>
          <cell r="C3571">
            <v>0</v>
          </cell>
        </row>
        <row r="3572">
          <cell r="A3572" t="str">
            <v>760-6020-10</v>
          </cell>
          <cell r="B3572" t="str">
            <v>5065 LABOUR - HOURLY</v>
          </cell>
          <cell r="C3572">
            <v>212601.82</v>
          </cell>
        </row>
        <row r="3573">
          <cell r="A3573" t="str">
            <v>760-6030-10</v>
          </cell>
          <cell r="B3573" t="str">
            <v>5065 LABOUR - OVERTIME</v>
          </cell>
          <cell r="C3573">
            <v>50419.73</v>
          </cell>
        </row>
        <row r="3574">
          <cell r="A3574" t="str">
            <v>760-6040-10</v>
          </cell>
          <cell r="B3574" t="str">
            <v>5065 LABOUR - STUDENT LABOUR</v>
          </cell>
          <cell r="C3574">
            <v>0</v>
          </cell>
        </row>
        <row r="3575">
          <cell r="A3575" t="str">
            <v>760-6050-10</v>
          </cell>
          <cell r="B3575" t="str">
            <v>5065 LABOUR - SUBCONTRACT</v>
          </cell>
          <cell r="C3575">
            <v>0</v>
          </cell>
        </row>
        <row r="3576">
          <cell r="A3576" t="str">
            <v>760-6060-10</v>
          </cell>
          <cell r="B3576" t="str">
            <v>5065 LABOUR - TEMPORARY</v>
          </cell>
          <cell r="C3576">
            <v>0</v>
          </cell>
        </row>
        <row r="3577">
          <cell r="A3577" t="str">
            <v>760-6070-10</v>
          </cell>
          <cell r="B3577" t="str">
            <v>5065 LABOUR - VACATION</v>
          </cell>
          <cell r="C3577">
            <v>22807.35</v>
          </cell>
        </row>
        <row r="3578">
          <cell r="A3578" t="str">
            <v>760-6080-10</v>
          </cell>
          <cell r="B3578" t="str">
            <v>5065 LABOUR - SAFETY &amp; TRAINING</v>
          </cell>
          <cell r="C3578">
            <v>0</v>
          </cell>
        </row>
        <row r="3579">
          <cell r="A3579" t="str">
            <v>760-6090-10</v>
          </cell>
          <cell r="B3579" t="str">
            <v>5065 LABOUR - INCLEMENT WEATHER</v>
          </cell>
          <cell r="C3579">
            <v>0</v>
          </cell>
        </row>
        <row r="3580">
          <cell r="A3580" t="str">
            <v>760-6100-10</v>
          </cell>
          <cell r="B3580" t="str">
            <v>5065 LABOUR - LOST TIME DUE TO BREAKDOWNS</v>
          </cell>
          <cell r="C3580">
            <v>0</v>
          </cell>
        </row>
        <row r="3581">
          <cell r="A3581" t="str">
            <v>760-6110-10</v>
          </cell>
          <cell r="B3581" t="str">
            <v>5065 LABOUR -SUNDRY LOST TIME</v>
          </cell>
          <cell r="C3581">
            <v>0</v>
          </cell>
        </row>
        <row r="3582">
          <cell r="A3582" t="str">
            <v>760-6120-10</v>
          </cell>
          <cell r="B3582" t="str">
            <v>5065 Labour - Sick Leave</v>
          </cell>
          <cell r="C3582">
            <v>2451.94</v>
          </cell>
        </row>
        <row r="3583">
          <cell r="A3583" t="str">
            <v>760-6122-10</v>
          </cell>
          <cell r="B3583" t="str">
            <v>5065 Labour - Family Leave</v>
          </cell>
          <cell r="C3583">
            <v>444.99</v>
          </cell>
        </row>
        <row r="3584">
          <cell r="A3584" t="str">
            <v>760-6130-10</v>
          </cell>
          <cell r="B3584" t="str">
            <v>5065 LABOUR - STAND - BY</v>
          </cell>
          <cell r="C3584">
            <v>0</v>
          </cell>
        </row>
        <row r="3585">
          <cell r="A3585" t="str">
            <v>760-6140-10</v>
          </cell>
          <cell r="B3585" t="str">
            <v>5065 Labour - Union Business</v>
          </cell>
          <cell r="C3585">
            <v>0</v>
          </cell>
        </row>
        <row r="3586">
          <cell r="A3586" t="str">
            <v>760-6145-10</v>
          </cell>
          <cell r="B3586" t="str">
            <v>5065 Labour - Bereavement</v>
          </cell>
          <cell r="C3586">
            <v>138.24</v>
          </cell>
        </row>
        <row r="3587">
          <cell r="A3587" t="str">
            <v>760-6150-10</v>
          </cell>
          <cell r="B3587" t="str">
            <v>5065 LABOUR - RETIRING ALLOWANCE</v>
          </cell>
          <cell r="C3587">
            <v>0</v>
          </cell>
        </row>
        <row r="3588">
          <cell r="A3588" t="str">
            <v>760-6160-10</v>
          </cell>
          <cell r="B3588" t="str">
            <v>5065 LABOUR - OTHER</v>
          </cell>
          <cell r="C3588">
            <v>0</v>
          </cell>
        </row>
        <row r="3589">
          <cell r="A3589" t="str">
            <v>760-6170-10</v>
          </cell>
          <cell r="B3589" t="str">
            <v>5065 Benefits - Pension</v>
          </cell>
          <cell r="C3589">
            <v>26180.97</v>
          </cell>
        </row>
        <row r="3590">
          <cell r="A3590" t="str">
            <v>760-6180-10</v>
          </cell>
          <cell r="B3590" t="str">
            <v>5065 Benefits - EHT</v>
          </cell>
          <cell r="C3590">
            <v>5656.04</v>
          </cell>
        </row>
        <row r="3591">
          <cell r="A3591" t="str">
            <v>760-6190-10</v>
          </cell>
          <cell r="B3591" t="str">
            <v>5065 Benefits - WSIB</v>
          </cell>
          <cell r="C3591">
            <v>2538.1799999999998</v>
          </cell>
        </row>
        <row r="3592">
          <cell r="A3592" t="str">
            <v>760-6200-10</v>
          </cell>
          <cell r="B3592" t="str">
            <v>5065 Benefits - CPP</v>
          </cell>
          <cell r="C3592">
            <v>7593.05</v>
          </cell>
        </row>
        <row r="3593">
          <cell r="A3593" t="str">
            <v>760-6210-10</v>
          </cell>
          <cell r="B3593" t="str">
            <v>5065 Benefits - EI</v>
          </cell>
          <cell r="C3593">
            <v>3692.29</v>
          </cell>
        </row>
        <row r="3594">
          <cell r="A3594" t="str">
            <v>760-6220-10</v>
          </cell>
          <cell r="B3594" t="str">
            <v>5065 Benefits - Medical</v>
          </cell>
          <cell r="C3594">
            <v>10206</v>
          </cell>
        </row>
        <row r="3595">
          <cell r="A3595" t="str">
            <v>760-6225-10</v>
          </cell>
          <cell r="B3595" t="str">
            <v>5065 Benefits - Meal Allowance</v>
          </cell>
          <cell r="C3595">
            <v>0</v>
          </cell>
        </row>
        <row r="3596">
          <cell r="A3596" t="str">
            <v>760-6230-10</v>
          </cell>
          <cell r="B3596" t="str">
            <v>5065 Benefits - Other</v>
          </cell>
          <cell r="C3596">
            <v>0</v>
          </cell>
        </row>
        <row r="3597">
          <cell r="A3597" t="str">
            <v>760-6240-10</v>
          </cell>
          <cell r="B3597" t="str">
            <v>5065 MATERIALS - INVENTORIED</v>
          </cell>
          <cell r="C3597">
            <v>6734.63</v>
          </cell>
        </row>
        <row r="3598">
          <cell r="A3598" t="str">
            <v>760-6250-10</v>
          </cell>
          <cell r="B3598" t="str">
            <v>5065 MATERIALS - CONSUMABLES</v>
          </cell>
          <cell r="C3598">
            <v>3340.44</v>
          </cell>
        </row>
        <row r="3599">
          <cell r="A3599" t="str">
            <v>760-6260-10</v>
          </cell>
          <cell r="B3599" t="str">
            <v>5065 MATERIALS - TOOLS LESS THAN $500</v>
          </cell>
          <cell r="C3599">
            <v>0</v>
          </cell>
        </row>
        <row r="3600">
          <cell r="A3600" t="str">
            <v>760-6270-10</v>
          </cell>
          <cell r="B3600" t="str">
            <v>5065 VEHICLE - FUEL &amp; OIL</v>
          </cell>
          <cell r="C3600">
            <v>0</v>
          </cell>
        </row>
        <row r="3601">
          <cell r="A3601" t="str">
            <v>760-6280-10</v>
          </cell>
          <cell r="B3601" t="str">
            <v>5065 VEHICLE - INSURANCE</v>
          </cell>
          <cell r="C3601">
            <v>0</v>
          </cell>
        </row>
        <row r="3602">
          <cell r="A3602" t="str">
            <v>760-6290-10</v>
          </cell>
          <cell r="B3602" t="str">
            <v>5065 VEHICLE - REPAIRS</v>
          </cell>
          <cell r="C3602">
            <v>0</v>
          </cell>
        </row>
        <row r="3603">
          <cell r="A3603" t="str">
            <v>760-6310-10</v>
          </cell>
          <cell r="B3603" t="str">
            <v>5065 SUPPLIES - OFFICE</v>
          </cell>
          <cell r="C3603">
            <v>0</v>
          </cell>
        </row>
        <row r="3604">
          <cell r="A3604" t="str">
            <v>760-6320-10</v>
          </cell>
          <cell r="B3604" t="str">
            <v>5065 SUPPLIES - COMPUTER</v>
          </cell>
          <cell r="C3604">
            <v>0</v>
          </cell>
        </row>
        <row r="3605">
          <cell r="A3605" t="str">
            <v>760-6330-10</v>
          </cell>
          <cell r="B3605" t="str">
            <v>5065 SUPPLIES - SAFETY</v>
          </cell>
          <cell r="C3605">
            <v>1584.18</v>
          </cell>
        </row>
        <row r="3606">
          <cell r="A3606" t="str">
            <v>760-6340-10</v>
          </cell>
          <cell r="B3606" t="str">
            <v>5065 SUPPLIES - STATIONARY</v>
          </cell>
          <cell r="C3606">
            <v>0</v>
          </cell>
        </row>
        <row r="3607">
          <cell r="A3607" t="str">
            <v>760-6342-10</v>
          </cell>
          <cell r="B3607" t="str">
            <v>5065 License/Permits</v>
          </cell>
          <cell r="C3607">
            <v>0</v>
          </cell>
        </row>
        <row r="3608">
          <cell r="A3608" t="str">
            <v>760-6420-10</v>
          </cell>
          <cell r="B3608" t="str">
            <v>5065 RENT - TOOLS</v>
          </cell>
          <cell r="C3608">
            <v>0</v>
          </cell>
        </row>
        <row r="3609">
          <cell r="A3609" t="str">
            <v>760-6440-10</v>
          </cell>
          <cell r="B3609" t="str">
            <v>5065 RENT - VEHICLES &amp; MOBILE EQUIPMENT</v>
          </cell>
          <cell r="C3609">
            <v>0</v>
          </cell>
        </row>
        <row r="3610">
          <cell r="A3610" t="str">
            <v>760-6450-10</v>
          </cell>
          <cell r="B3610" t="str">
            <v>5065 R &amp; M - NON - OPUC EQUIPMENT/PROPERTY</v>
          </cell>
          <cell r="C3610">
            <v>0</v>
          </cell>
        </row>
        <row r="3611">
          <cell r="A3611" t="str">
            <v>760-6460-10</v>
          </cell>
          <cell r="B3611" t="str">
            <v>5065 R &amp; M - OPUC EQUIPMENT / FACILITY</v>
          </cell>
          <cell r="C3611">
            <v>599.52</v>
          </cell>
        </row>
        <row r="3612">
          <cell r="A3612" t="str">
            <v>760-6470-10</v>
          </cell>
          <cell r="B3612" t="str">
            <v>5065 R &amp; M - CLEANING AND JANITORIAL</v>
          </cell>
          <cell r="C3612">
            <v>0</v>
          </cell>
        </row>
        <row r="3613">
          <cell r="A3613" t="str">
            <v>760-6490-10</v>
          </cell>
          <cell r="B3613" t="str">
            <v>5065 R &amp; M - UNIFORMS AND MAINTENANCE</v>
          </cell>
          <cell r="C3613">
            <v>0</v>
          </cell>
        </row>
        <row r="3614">
          <cell r="A3614" t="str">
            <v>760-6500-10</v>
          </cell>
          <cell r="B3614" t="str">
            <v>5065 EMPLOYEE - MEMBERSHIPS</v>
          </cell>
          <cell r="C3614">
            <v>0</v>
          </cell>
        </row>
        <row r="3615">
          <cell r="A3615" t="str">
            <v>760-6540-10</v>
          </cell>
          <cell r="B3615" t="str">
            <v>5065 EMPLOYEE TRAINING - COURSE FEES</v>
          </cell>
          <cell r="C3615">
            <v>0</v>
          </cell>
        </row>
        <row r="3616">
          <cell r="A3616" t="str">
            <v>760-6550-10</v>
          </cell>
          <cell r="B3616" t="str">
            <v>5065 EMPLOYEE TRAINING - TRAVEL</v>
          </cell>
          <cell r="C3616">
            <v>0</v>
          </cell>
        </row>
        <row r="3617">
          <cell r="A3617" t="str">
            <v>760-6560-10</v>
          </cell>
          <cell r="B3617" t="str">
            <v>5065 EMPLOYEE TRAINING - ACCOMMODATION &amp; MEALS</v>
          </cell>
          <cell r="C3617">
            <v>0</v>
          </cell>
        </row>
        <row r="3618">
          <cell r="A3618" t="str">
            <v>760-6570-10</v>
          </cell>
          <cell r="B3618" t="str">
            <v>5065 EMPLOYEE TRAINING - MATERIALS</v>
          </cell>
          <cell r="C3618">
            <v>0</v>
          </cell>
        </row>
        <row r="3619">
          <cell r="A3619" t="str">
            <v>760-6580-10</v>
          </cell>
          <cell r="B3619" t="str">
            <v>5065 EMPLOYEE TRAINING - INSTRUCTORS</v>
          </cell>
          <cell r="C3619">
            <v>0</v>
          </cell>
        </row>
        <row r="3620">
          <cell r="A3620" t="str">
            <v>760-6590-10</v>
          </cell>
          <cell r="B3620" t="str">
            <v>5065 TRAVEL-ACCOMMODATION</v>
          </cell>
          <cell r="C3620">
            <v>0</v>
          </cell>
        </row>
        <row r="3621">
          <cell r="A3621" t="str">
            <v>760-6600-10</v>
          </cell>
          <cell r="B3621" t="str">
            <v>5065 TRAVEL - CAR ALLOWANCE &amp; MILEAGE</v>
          </cell>
          <cell r="C3621">
            <v>0</v>
          </cell>
        </row>
        <row r="3622">
          <cell r="A3622" t="str">
            <v>760-6610-10</v>
          </cell>
          <cell r="B3622" t="str">
            <v>5065 TRAVEL-CONFERENCE FEES</v>
          </cell>
          <cell r="C3622">
            <v>0</v>
          </cell>
        </row>
        <row r="3623">
          <cell r="A3623" t="str">
            <v>760-6620-10</v>
          </cell>
          <cell r="B3623" t="str">
            <v>5065 Travel - Meals (Subsistence)</v>
          </cell>
          <cell r="C3623">
            <v>0</v>
          </cell>
        </row>
        <row r="3624">
          <cell r="A3624" t="str">
            <v>760-6650-10</v>
          </cell>
          <cell r="B3624" t="str">
            <v>5065 COMMUNICATIONS - COURIER \ SECURITY PICKUP</v>
          </cell>
          <cell r="C3624">
            <v>44.66</v>
          </cell>
        </row>
        <row r="3625">
          <cell r="A3625" t="str">
            <v>760-6660-10</v>
          </cell>
          <cell r="B3625" t="str">
            <v>5065 COMMUNICATIONS - OTHER</v>
          </cell>
          <cell r="C3625">
            <v>0</v>
          </cell>
        </row>
        <row r="3626">
          <cell r="A3626" t="str">
            <v>760-6670-10</v>
          </cell>
          <cell r="B3626" t="str">
            <v>5065 COMMUNICATIONS - POSTAGE</v>
          </cell>
          <cell r="C3626">
            <v>0</v>
          </cell>
        </row>
        <row r="3627">
          <cell r="A3627" t="str">
            <v>760-6690-10</v>
          </cell>
          <cell r="B3627" t="str">
            <v>5065 COMMUNICATIONS - PRINTING &amp; COPYING</v>
          </cell>
          <cell r="C3627">
            <v>0</v>
          </cell>
        </row>
        <row r="3628">
          <cell r="A3628" t="str">
            <v>760-6700-10</v>
          </cell>
          <cell r="B3628" t="str">
            <v>5065 COMMUNICATIONS - TELEPHONE, FAX &amp; PAGERS</v>
          </cell>
          <cell r="C3628">
            <v>646.15</v>
          </cell>
        </row>
        <row r="3629">
          <cell r="A3629" t="str">
            <v>760-6720-10</v>
          </cell>
          <cell r="B3629" t="str">
            <v>5065 Community Relations</v>
          </cell>
          <cell r="C3629">
            <v>0</v>
          </cell>
        </row>
        <row r="3630">
          <cell r="A3630" t="str">
            <v>760-6740-10</v>
          </cell>
          <cell r="B3630" t="str">
            <v>5065 PROFESSIONAL - CONSULTING</v>
          </cell>
          <cell r="C3630">
            <v>0</v>
          </cell>
        </row>
        <row r="3631">
          <cell r="A3631" t="str">
            <v>760-6900-10</v>
          </cell>
          <cell r="B3631" t="str">
            <v>5065 ALLOCATED MNTCE JOB PAYROLL/OVERHEAD OFFSET</v>
          </cell>
          <cell r="C3631">
            <v>219576.5</v>
          </cell>
        </row>
        <row r="3632">
          <cell r="A3632" t="str">
            <v>760-6901-10</v>
          </cell>
          <cell r="B3632" t="str">
            <v>5065 ALLOCATED MAINTENANCE JOB PAYROLL  RECOVERY</v>
          </cell>
          <cell r="C3632">
            <v>-199183.18</v>
          </cell>
        </row>
        <row r="3633">
          <cell r="A3633" t="str">
            <v>760-6902-10</v>
          </cell>
          <cell r="B3633" t="str">
            <v>5065 ALLOCATED MAINTENANCE JOB OVERHEAD RECOVERY</v>
          </cell>
          <cell r="C3633">
            <v>-105557.13</v>
          </cell>
        </row>
        <row r="3634">
          <cell r="A3634" t="str">
            <v>760-6903-10</v>
          </cell>
          <cell r="B3634" t="str">
            <v>5065 ALLOCATED WIP JOB PAYROLL RECOVERY</v>
          </cell>
          <cell r="C3634">
            <v>-91302.5</v>
          </cell>
        </row>
        <row r="3635">
          <cell r="A3635" t="str">
            <v>760-6904-10</v>
          </cell>
          <cell r="B3635" t="str">
            <v>5065 ALLOCATED WIP JOB OVERHEAD RECOVERY</v>
          </cell>
          <cell r="C3635">
            <v>-46112.51</v>
          </cell>
        </row>
        <row r="3636">
          <cell r="A3636" t="str">
            <v>760-6910-10</v>
          </cell>
          <cell r="B3636" t="str">
            <v>5065 ALLOCATED JOB VEHICLE OFFSET</v>
          </cell>
          <cell r="C3636">
            <v>0</v>
          </cell>
        </row>
        <row r="3637">
          <cell r="A3637" t="str">
            <v>760-6911-10</v>
          </cell>
          <cell r="B3637" t="str">
            <v>5065 ALLOCATED VEHICLE RECOVERY ACCT</v>
          </cell>
          <cell r="C3637">
            <v>0</v>
          </cell>
        </row>
        <row r="3638">
          <cell r="A3638" t="str">
            <v>760-8145-10</v>
          </cell>
          <cell r="B3638" t="str">
            <v>5705 DEPRECIATION</v>
          </cell>
          <cell r="C3638">
            <v>0</v>
          </cell>
        </row>
        <row r="3639">
          <cell r="A3639" t="str">
            <v>800-4800-10</v>
          </cell>
          <cell r="B3639" t="str">
            <v>4325 BILLED JOBS (CLOSED) RECOVERY</v>
          </cell>
          <cell r="C3639">
            <v>0</v>
          </cell>
        </row>
        <row r="3640">
          <cell r="A3640" t="str">
            <v>800-4810-10</v>
          </cell>
          <cell r="B3640" t="str">
            <v>4330 BILLED JOBS (CLOSED) COSTS</v>
          </cell>
          <cell r="C3640">
            <v>0</v>
          </cell>
        </row>
        <row r="3641">
          <cell r="A3641" t="str">
            <v>800-6010-10</v>
          </cell>
          <cell r="B3641" t="str">
            <v>5610 Labour - Salaries</v>
          </cell>
          <cell r="C3641">
            <v>110221.79</v>
          </cell>
        </row>
        <row r="3642">
          <cell r="A3642" t="str">
            <v>800-6020-10</v>
          </cell>
          <cell r="B3642" t="str">
            <v>5610 Labour-Hourly</v>
          </cell>
          <cell r="C3642">
            <v>0</v>
          </cell>
        </row>
        <row r="3643">
          <cell r="A3643" t="str">
            <v>800-6070-10</v>
          </cell>
          <cell r="B3643" t="str">
            <v>5610 Labour - Vacation</v>
          </cell>
          <cell r="C3643">
            <v>12147.33</v>
          </cell>
        </row>
        <row r="3644">
          <cell r="A3644" t="str">
            <v>800-6120-10</v>
          </cell>
          <cell r="B3644" t="str">
            <v>5610 Labour - Sick Time</v>
          </cell>
          <cell r="C3644">
            <v>0</v>
          </cell>
        </row>
        <row r="3645">
          <cell r="A3645" t="str">
            <v>800-6122-10</v>
          </cell>
          <cell r="B3645" t="str">
            <v>5610 Labour - Family Leave</v>
          </cell>
          <cell r="C3645">
            <v>0</v>
          </cell>
        </row>
        <row r="3646">
          <cell r="A3646" t="str">
            <v>800-6145-10</v>
          </cell>
          <cell r="B3646" t="str">
            <v>5610 Labour - Bereavement</v>
          </cell>
          <cell r="C3646">
            <v>0</v>
          </cell>
        </row>
        <row r="3647">
          <cell r="A3647" t="str">
            <v>800-6160-10</v>
          </cell>
          <cell r="B3647" t="str">
            <v>5610 Labour - Other</v>
          </cell>
          <cell r="C3647">
            <v>0</v>
          </cell>
        </row>
        <row r="3648">
          <cell r="A3648" t="str">
            <v>800-6170-10</v>
          </cell>
          <cell r="B3648" t="str">
            <v>5610 Benefits - Pension</v>
          </cell>
          <cell r="C3648">
            <v>13911.86</v>
          </cell>
        </row>
        <row r="3649">
          <cell r="A3649" t="str">
            <v>800-6180-10</v>
          </cell>
          <cell r="B3649" t="str">
            <v>5610 Benefits - EHT</v>
          </cell>
          <cell r="C3649">
            <v>2464.6</v>
          </cell>
        </row>
        <row r="3650">
          <cell r="A3650" t="str">
            <v>800-6190-10</v>
          </cell>
          <cell r="B3650" t="str">
            <v>5610 Benefits - WCB</v>
          </cell>
          <cell r="C3650">
            <v>1233.8800000000001</v>
          </cell>
        </row>
        <row r="3651">
          <cell r="A3651" t="str">
            <v>800-6200-10</v>
          </cell>
          <cell r="B3651" t="str">
            <v>5610 Benefits - CPP</v>
          </cell>
          <cell r="C3651">
            <v>4289.46</v>
          </cell>
        </row>
        <row r="3652">
          <cell r="A3652" t="str">
            <v>800-6210-10</v>
          </cell>
          <cell r="B3652" t="str">
            <v>5610 Benefits - UIC</v>
          </cell>
          <cell r="C3652">
            <v>2119.33</v>
          </cell>
        </row>
        <row r="3653">
          <cell r="A3653" t="str">
            <v>800-6220-10</v>
          </cell>
          <cell r="B3653" t="str">
            <v>5610 Benefits - Medical</v>
          </cell>
          <cell r="C3653">
            <v>5103</v>
          </cell>
        </row>
        <row r="3654">
          <cell r="A3654" t="str">
            <v>800-6230-10</v>
          </cell>
          <cell r="B3654" t="str">
            <v>5610 Benefits - Other</v>
          </cell>
          <cell r="C3654">
            <v>0</v>
          </cell>
        </row>
        <row r="3655">
          <cell r="A3655" t="str">
            <v>800-6310-10</v>
          </cell>
          <cell r="B3655" t="str">
            <v>5610 Supplies - Office</v>
          </cell>
          <cell r="C3655">
            <v>131.99</v>
          </cell>
        </row>
        <row r="3656">
          <cell r="A3656" t="str">
            <v>800-6330-10</v>
          </cell>
          <cell r="B3656" t="str">
            <v>5610 Safety - Supplies</v>
          </cell>
          <cell r="C3656">
            <v>0</v>
          </cell>
        </row>
        <row r="3657">
          <cell r="A3657" t="str">
            <v>800-6340-10</v>
          </cell>
          <cell r="B3657" t="str">
            <v>5610 Supplies - Stationary</v>
          </cell>
          <cell r="C3657">
            <v>0</v>
          </cell>
        </row>
        <row r="3658">
          <cell r="A3658" t="str">
            <v>800-6342-10</v>
          </cell>
          <cell r="B3658" t="str">
            <v>5610 License/Permits</v>
          </cell>
          <cell r="C3658">
            <v>0</v>
          </cell>
        </row>
        <row r="3659">
          <cell r="A3659" t="str">
            <v>800-6500-10</v>
          </cell>
          <cell r="B3659" t="str">
            <v>5610 Employee - Memberships</v>
          </cell>
          <cell r="C3659">
            <v>488.75</v>
          </cell>
        </row>
        <row r="3660">
          <cell r="A3660" t="str">
            <v>800-6540-10</v>
          </cell>
          <cell r="B3660" t="str">
            <v>5610 Training - Course Fees</v>
          </cell>
          <cell r="C3660">
            <v>1600</v>
          </cell>
        </row>
        <row r="3661">
          <cell r="A3661" t="str">
            <v>800-6550-10</v>
          </cell>
          <cell r="B3661" t="str">
            <v>5610 Training - Travel</v>
          </cell>
          <cell r="C3661">
            <v>0</v>
          </cell>
        </row>
        <row r="3662">
          <cell r="A3662" t="str">
            <v>800-6570-10</v>
          </cell>
          <cell r="B3662" t="str">
            <v>5610 Training - Material</v>
          </cell>
          <cell r="C3662">
            <v>3225.71</v>
          </cell>
        </row>
        <row r="3663">
          <cell r="A3663" t="str">
            <v>800-6590-10</v>
          </cell>
          <cell r="B3663" t="str">
            <v>5610 Travel - Accommodations</v>
          </cell>
          <cell r="C3663">
            <v>0</v>
          </cell>
        </row>
        <row r="3664">
          <cell r="A3664" t="str">
            <v>800-6600-10</v>
          </cell>
          <cell r="B3664" t="str">
            <v>5610 Travel - Mileage</v>
          </cell>
          <cell r="C3664">
            <v>2041.43</v>
          </cell>
        </row>
        <row r="3665">
          <cell r="A3665" t="str">
            <v>800-6610-10</v>
          </cell>
          <cell r="B3665" t="str">
            <v>5610 Travel - Conference Fees</v>
          </cell>
          <cell r="C3665">
            <v>0</v>
          </cell>
        </row>
        <row r="3666">
          <cell r="A3666" t="str">
            <v>800-6620-10</v>
          </cell>
          <cell r="B3666" t="str">
            <v>5610 Travel - Meals (Subsistence)</v>
          </cell>
          <cell r="C3666">
            <v>73.930000000000007</v>
          </cell>
        </row>
        <row r="3667">
          <cell r="A3667" t="str">
            <v>800-6650-10</v>
          </cell>
          <cell r="B3667" t="str">
            <v>5610 Communications-Courier\Security Pickup</v>
          </cell>
          <cell r="C3667">
            <v>83.34</v>
          </cell>
        </row>
        <row r="3668">
          <cell r="A3668" t="str">
            <v>800-6660-10</v>
          </cell>
          <cell r="B3668" t="str">
            <v>5610 Engineering-General</v>
          </cell>
          <cell r="C3668">
            <v>0</v>
          </cell>
        </row>
        <row r="3669">
          <cell r="A3669" t="str">
            <v>800-6700-10</v>
          </cell>
          <cell r="B3669" t="str">
            <v>5610 Telephone</v>
          </cell>
          <cell r="C3669">
            <v>2110.63</v>
          </cell>
        </row>
        <row r="3670">
          <cell r="A3670" t="str">
            <v>800-6730-10</v>
          </cell>
          <cell r="B3670" t="str">
            <v>5610 Corporate Memberships &amp; Licenses</v>
          </cell>
          <cell r="C3670">
            <v>32409.93</v>
          </cell>
        </row>
        <row r="3671">
          <cell r="A3671" t="str">
            <v>800-6740-10</v>
          </cell>
          <cell r="B3671" t="str">
            <v>5610 Professional Consulting</v>
          </cell>
          <cell r="C3671">
            <v>12675.49</v>
          </cell>
        </row>
        <row r="3672">
          <cell r="A3672" t="str">
            <v>800-6750-10</v>
          </cell>
          <cell r="B3672" t="str">
            <v>5610 Professional Audit Fees</v>
          </cell>
          <cell r="C3672">
            <v>0</v>
          </cell>
        </row>
        <row r="3673">
          <cell r="A3673" t="str">
            <v>800-6760-10</v>
          </cell>
          <cell r="B3673" t="str">
            <v>5610 Professional Legal Fees</v>
          </cell>
          <cell r="C3673">
            <v>0</v>
          </cell>
        </row>
        <row r="3674">
          <cell r="A3674" t="str">
            <v>810-4720-10</v>
          </cell>
          <cell r="B3674" t="str">
            <v>5025 Allocated - Rolling Stock Expense</v>
          </cell>
          <cell r="C3674">
            <v>0</v>
          </cell>
        </row>
        <row r="3675">
          <cell r="A3675" t="str">
            <v>810-4730-10</v>
          </cell>
          <cell r="B3675" t="str">
            <v>5085 Allocated - Engineering Expenses</v>
          </cell>
          <cell r="C3675">
            <v>0</v>
          </cell>
        </row>
        <row r="3676">
          <cell r="A3676" t="str">
            <v>810-6010-10</v>
          </cell>
          <cell r="B3676" t="str">
            <v>5085 Labour - Salaries</v>
          </cell>
          <cell r="C3676">
            <v>0</v>
          </cell>
        </row>
        <row r="3677">
          <cell r="A3677" t="str">
            <v>810-6020-10</v>
          </cell>
          <cell r="B3677" t="str">
            <v>5085  Labour - Hourly</v>
          </cell>
          <cell r="C3677">
            <v>465943.5</v>
          </cell>
        </row>
        <row r="3678">
          <cell r="A3678" t="str">
            <v>810-6030-10</v>
          </cell>
          <cell r="B3678" t="str">
            <v>5085  Labour - Overtime</v>
          </cell>
          <cell r="C3678">
            <v>45197.13</v>
          </cell>
        </row>
        <row r="3679">
          <cell r="A3679" t="str">
            <v>810-6040-10</v>
          </cell>
          <cell r="B3679" t="str">
            <v>5085  Labour - Student Labour</v>
          </cell>
          <cell r="C3679">
            <v>38200.519999999997</v>
          </cell>
        </row>
        <row r="3680">
          <cell r="A3680" t="str">
            <v>810-6050-10</v>
          </cell>
          <cell r="B3680" t="str">
            <v>5085 Labour - Subcontract</v>
          </cell>
          <cell r="C3680">
            <v>0</v>
          </cell>
        </row>
        <row r="3681">
          <cell r="A3681" t="str">
            <v>810-6060-10</v>
          </cell>
          <cell r="B3681" t="str">
            <v>5085 Labour - Temporary</v>
          </cell>
          <cell r="C3681">
            <v>0</v>
          </cell>
        </row>
        <row r="3682">
          <cell r="A3682" t="str">
            <v>810-6070-10</v>
          </cell>
          <cell r="B3682" t="str">
            <v>5085 Labour - Vacation</v>
          </cell>
          <cell r="C3682">
            <v>39528.89</v>
          </cell>
        </row>
        <row r="3683">
          <cell r="A3683" t="str">
            <v>810-6080-10</v>
          </cell>
          <cell r="B3683" t="str">
            <v>5085 Labour - Safety &amp; Training</v>
          </cell>
          <cell r="C3683">
            <v>0</v>
          </cell>
        </row>
        <row r="3684">
          <cell r="A3684" t="str">
            <v>810-6110-10</v>
          </cell>
          <cell r="B3684" t="str">
            <v>5085 Labour -Sundry Lost Time</v>
          </cell>
          <cell r="C3684">
            <v>0</v>
          </cell>
        </row>
        <row r="3685">
          <cell r="A3685" t="str">
            <v>810-6120-10</v>
          </cell>
          <cell r="B3685" t="str">
            <v>5085 Labour - Sick Leave</v>
          </cell>
          <cell r="C3685">
            <v>11402.24</v>
          </cell>
        </row>
        <row r="3686">
          <cell r="A3686" t="str">
            <v>810-6122-10</v>
          </cell>
          <cell r="B3686" t="str">
            <v>5085 Labour - Family Leave</v>
          </cell>
          <cell r="C3686">
            <v>2620.0100000000002</v>
          </cell>
        </row>
        <row r="3687">
          <cell r="A3687" t="str">
            <v>810-6130-10</v>
          </cell>
          <cell r="B3687" t="str">
            <v>5085 Labour - Standby</v>
          </cell>
          <cell r="C3687">
            <v>0</v>
          </cell>
        </row>
        <row r="3688">
          <cell r="A3688" t="str">
            <v>810-6140-10</v>
          </cell>
          <cell r="B3688" t="str">
            <v>5085 Labour - Union Business</v>
          </cell>
          <cell r="C3688">
            <v>0</v>
          </cell>
        </row>
        <row r="3689">
          <cell r="A3689" t="str">
            <v>810-6145-10</v>
          </cell>
          <cell r="B3689" t="str">
            <v>5085 Labour - Bereavement</v>
          </cell>
          <cell r="C3689">
            <v>0</v>
          </cell>
        </row>
        <row r="3690">
          <cell r="A3690" t="str">
            <v>810-6150-10</v>
          </cell>
          <cell r="B3690" t="str">
            <v>5085 Labour - Retiring Allowance</v>
          </cell>
          <cell r="C3690">
            <v>0</v>
          </cell>
        </row>
        <row r="3691">
          <cell r="A3691" t="str">
            <v>810-6160-10</v>
          </cell>
          <cell r="B3691" t="str">
            <v>5085 Labour - Other</v>
          </cell>
          <cell r="C3691">
            <v>0</v>
          </cell>
        </row>
        <row r="3692">
          <cell r="A3692" t="str">
            <v>810-6170-10</v>
          </cell>
          <cell r="B3692" t="str">
            <v>5085 Benefits - Pension</v>
          </cell>
          <cell r="C3692">
            <v>58357.58</v>
          </cell>
        </row>
        <row r="3693">
          <cell r="A3693" t="str">
            <v>810-6180-10</v>
          </cell>
          <cell r="B3693" t="str">
            <v>5085 Benefits - EHT</v>
          </cell>
          <cell r="C3693">
            <v>11920.29</v>
          </cell>
        </row>
        <row r="3694">
          <cell r="A3694" t="str">
            <v>810-6190-10</v>
          </cell>
          <cell r="B3694" t="str">
            <v>5085 Benefits - WCB</v>
          </cell>
          <cell r="C3694">
            <v>5994.13</v>
          </cell>
        </row>
        <row r="3695">
          <cell r="A3695" t="str">
            <v>810-6200-10</v>
          </cell>
          <cell r="B3695" t="str">
            <v>5085 Benefits - CPP</v>
          </cell>
          <cell r="C3695">
            <v>18277.509999999998</v>
          </cell>
        </row>
        <row r="3696">
          <cell r="A3696" t="str">
            <v>810-6210-10</v>
          </cell>
          <cell r="B3696" t="str">
            <v>5085 Benefits - UIC</v>
          </cell>
          <cell r="C3696">
            <v>9324.4</v>
          </cell>
        </row>
        <row r="3697">
          <cell r="A3697" t="str">
            <v>810-6220-10</v>
          </cell>
          <cell r="B3697" t="str">
            <v>5085 Benefits - Medical</v>
          </cell>
          <cell r="C3697">
            <v>30613</v>
          </cell>
        </row>
        <row r="3698">
          <cell r="A3698" t="str">
            <v>810-6225-10</v>
          </cell>
          <cell r="B3698" t="str">
            <v>5085 Benefits - Meal Allowance</v>
          </cell>
          <cell r="C3698">
            <v>66.48</v>
          </cell>
        </row>
        <row r="3699">
          <cell r="A3699" t="str">
            <v>810-6230-10</v>
          </cell>
          <cell r="B3699" t="str">
            <v>5085 Benefits - Other</v>
          </cell>
          <cell r="C3699">
            <v>0</v>
          </cell>
        </row>
        <row r="3700">
          <cell r="A3700" t="str">
            <v>810-6240-10</v>
          </cell>
          <cell r="B3700" t="str">
            <v>5085 Materials - Inventoried</v>
          </cell>
          <cell r="C3700">
            <v>1768.34</v>
          </cell>
        </row>
        <row r="3701">
          <cell r="A3701" t="str">
            <v>810-6250-10</v>
          </cell>
          <cell r="B3701" t="str">
            <v>5085 Materials - Consumables</v>
          </cell>
          <cell r="C3701">
            <v>0</v>
          </cell>
        </row>
        <row r="3702">
          <cell r="A3702" t="str">
            <v>810-6260-10</v>
          </cell>
          <cell r="B3702" t="str">
            <v>5085 Materials - Tools Less Than $500</v>
          </cell>
          <cell r="C3702">
            <v>0</v>
          </cell>
        </row>
        <row r="3703">
          <cell r="A3703" t="str">
            <v>810-6270-10</v>
          </cell>
          <cell r="B3703" t="str">
            <v>5085 Vehicle - Fuel &amp; Oil</v>
          </cell>
          <cell r="C3703">
            <v>0</v>
          </cell>
        </row>
        <row r="3704">
          <cell r="A3704" t="str">
            <v>810-6280-10</v>
          </cell>
          <cell r="B3704" t="str">
            <v>5085 Vehicle - Insurance</v>
          </cell>
          <cell r="C3704">
            <v>0</v>
          </cell>
        </row>
        <row r="3705">
          <cell r="A3705" t="str">
            <v>810-6290-10</v>
          </cell>
          <cell r="B3705" t="str">
            <v>5085 Vehicle - Repairs</v>
          </cell>
          <cell r="C3705">
            <v>0</v>
          </cell>
        </row>
        <row r="3706">
          <cell r="A3706" t="str">
            <v>810-6310-10</v>
          </cell>
          <cell r="B3706" t="str">
            <v>5085 Supplies - Office</v>
          </cell>
          <cell r="C3706">
            <v>1199.6099999999999</v>
          </cell>
        </row>
        <row r="3707">
          <cell r="A3707" t="str">
            <v>810-6320-10</v>
          </cell>
          <cell r="B3707" t="str">
            <v>5085 Supplies - Computer</v>
          </cell>
          <cell r="C3707">
            <v>3771.1</v>
          </cell>
        </row>
        <row r="3708">
          <cell r="A3708" t="str">
            <v>810-6330-10</v>
          </cell>
          <cell r="B3708" t="str">
            <v>5085 Supplies - Safety</v>
          </cell>
          <cell r="C3708">
            <v>570</v>
          </cell>
        </row>
        <row r="3709">
          <cell r="A3709" t="str">
            <v>810-6340-10</v>
          </cell>
          <cell r="B3709" t="str">
            <v>5085 Supplies - Stationary</v>
          </cell>
          <cell r="C3709">
            <v>0</v>
          </cell>
        </row>
        <row r="3710">
          <cell r="A3710" t="str">
            <v>810-6342-10</v>
          </cell>
          <cell r="B3710" t="str">
            <v>5085 Licenses/Permits</v>
          </cell>
          <cell r="C3710">
            <v>0</v>
          </cell>
        </row>
        <row r="3711">
          <cell r="A3711" t="str">
            <v>810-6420-10</v>
          </cell>
          <cell r="B3711" t="str">
            <v>5085 Rent - Tools</v>
          </cell>
          <cell r="C3711">
            <v>0</v>
          </cell>
        </row>
        <row r="3712">
          <cell r="A3712" t="str">
            <v>810-6430-10</v>
          </cell>
          <cell r="B3712" t="str">
            <v>5085 Rent - Property</v>
          </cell>
          <cell r="C3712">
            <v>0</v>
          </cell>
        </row>
        <row r="3713">
          <cell r="A3713" t="str">
            <v>810-6440-10</v>
          </cell>
          <cell r="B3713" t="str">
            <v>5085 Rent - Vehicles &amp; Mobile Equipment</v>
          </cell>
          <cell r="C3713">
            <v>0</v>
          </cell>
        </row>
        <row r="3714">
          <cell r="A3714" t="str">
            <v>810-6450-10</v>
          </cell>
          <cell r="B3714" t="str">
            <v>5085 R &amp; M - Non - OPUC Equipment/Property</v>
          </cell>
          <cell r="C3714">
            <v>27875.4</v>
          </cell>
        </row>
        <row r="3715">
          <cell r="A3715" t="str">
            <v>810-6460-10</v>
          </cell>
          <cell r="B3715" t="str">
            <v>5085 R &amp; M - OPUC Equipment/Facility</v>
          </cell>
          <cell r="C3715">
            <v>0</v>
          </cell>
        </row>
        <row r="3716">
          <cell r="A3716" t="str">
            <v>810-6463-10</v>
          </cell>
          <cell r="B3716" t="str">
            <v>5620 R&amp;M COMPUTER SOFTWARE MAINTENANCE FEES</v>
          </cell>
          <cell r="C3716">
            <v>31139.49</v>
          </cell>
        </row>
        <row r="3717">
          <cell r="A3717" t="str">
            <v>810-6470-10</v>
          </cell>
          <cell r="B3717" t="str">
            <v>5085 R &amp; M - Cleaning And Janitorial</v>
          </cell>
          <cell r="C3717">
            <v>0</v>
          </cell>
        </row>
        <row r="3718">
          <cell r="A3718" t="str">
            <v>810-6480-10</v>
          </cell>
          <cell r="B3718" t="str">
            <v>5085 R &amp; M - Garbage Removal</v>
          </cell>
          <cell r="C3718">
            <v>0</v>
          </cell>
        </row>
        <row r="3719">
          <cell r="A3719" t="str">
            <v>810-6490-10</v>
          </cell>
          <cell r="B3719" t="str">
            <v>5085 R &amp; M - Uniforms And Maintenance</v>
          </cell>
          <cell r="C3719">
            <v>143.99</v>
          </cell>
        </row>
        <row r="3720">
          <cell r="A3720" t="str">
            <v>810-6500-10</v>
          </cell>
          <cell r="B3720" t="str">
            <v>5085 Employee - Memberships</v>
          </cell>
          <cell r="C3720">
            <v>1084.83</v>
          </cell>
        </row>
        <row r="3721">
          <cell r="A3721" t="str">
            <v>810-6510-10</v>
          </cell>
          <cell r="B3721" t="str">
            <v>5085 Employee - Recruitment Fees</v>
          </cell>
          <cell r="C3721">
            <v>0</v>
          </cell>
        </row>
        <row r="3722">
          <cell r="A3722" t="str">
            <v>810-6520-10</v>
          </cell>
          <cell r="B3722" t="str">
            <v>5085 Employee - Advertising</v>
          </cell>
          <cell r="C3722">
            <v>0</v>
          </cell>
        </row>
        <row r="3723">
          <cell r="A3723" t="str">
            <v>810-6530-10</v>
          </cell>
          <cell r="B3723" t="str">
            <v>5085 Employee - Relocation Fees</v>
          </cell>
          <cell r="C3723">
            <v>0</v>
          </cell>
        </row>
        <row r="3724">
          <cell r="A3724" t="str">
            <v>810-6540-10</v>
          </cell>
          <cell r="B3724" t="str">
            <v>5085 Employee Training - Course Fees</v>
          </cell>
          <cell r="C3724">
            <v>8000</v>
          </cell>
        </row>
        <row r="3725">
          <cell r="A3725" t="str">
            <v>810-6550-10</v>
          </cell>
          <cell r="B3725" t="str">
            <v>5085 Employee Training - Travel</v>
          </cell>
          <cell r="C3725">
            <v>1838.22</v>
          </cell>
        </row>
        <row r="3726">
          <cell r="A3726" t="str">
            <v>810-6560-10</v>
          </cell>
          <cell r="B3726" t="str">
            <v>5085 Employee Training - Accommodation &amp; Meals</v>
          </cell>
          <cell r="C3726">
            <v>343.4</v>
          </cell>
        </row>
        <row r="3727">
          <cell r="A3727" t="str">
            <v>810-6570-10</v>
          </cell>
          <cell r="B3727" t="str">
            <v>5085 Employee Training - Materials</v>
          </cell>
          <cell r="C3727">
            <v>0</v>
          </cell>
        </row>
        <row r="3728">
          <cell r="A3728" t="str">
            <v>810-6580-10</v>
          </cell>
          <cell r="B3728" t="str">
            <v>5085 Employee Training - Instructors</v>
          </cell>
          <cell r="C3728">
            <v>0</v>
          </cell>
        </row>
        <row r="3729">
          <cell r="A3729" t="str">
            <v>810-6590-10</v>
          </cell>
          <cell r="B3729" t="str">
            <v>5085 Travel - Accommodation</v>
          </cell>
          <cell r="C3729">
            <v>4072.79</v>
          </cell>
        </row>
        <row r="3730">
          <cell r="A3730" t="str">
            <v>810-6600-10</v>
          </cell>
          <cell r="B3730" t="str">
            <v>5085 Travel - Car Allowance &amp; Mileage</v>
          </cell>
          <cell r="C3730">
            <v>577.97</v>
          </cell>
        </row>
        <row r="3731">
          <cell r="A3731" t="str">
            <v>810-6610-10</v>
          </cell>
          <cell r="B3731" t="str">
            <v>5085 Travel - Conference Fees</v>
          </cell>
          <cell r="C3731">
            <v>1740</v>
          </cell>
        </row>
        <row r="3732">
          <cell r="A3732" t="str">
            <v>810-6620-10</v>
          </cell>
          <cell r="B3732" t="str">
            <v>5085 Travel - Meals (Subsistence)</v>
          </cell>
          <cell r="C3732">
            <v>540.88</v>
          </cell>
        </row>
        <row r="3733">
          <cell r="A3733" t="str">
            <v>810-6630-10</v>
          </cell>
          <cell r="B3733" t="str">
            <v>5085 Travel - Promotional Entertainment</v>
          </cell>
          <cell r="C3733">
            <v>0</v>
          </cell>
        </row>
        <row r="3734">
          <cell r="A3734" t="str">
            <v>810-6640-10</v>
          </cell>
          <cell r="B3734" t="str">
            <v>5085 Travel - Public Transit &amp; Taxi</v>
          </cell>
          <cell r="C3734">
            <v>0</v>
          </cell>
        </row>
        <row r="3735">
          <cell r="A3735" t="str">
            <v>810-6650-10</v>
          </cell>
          <cell r="B3735" t="str">
            <v>5085 COMMUNICATIONS - COURIER \ SECURITY PICKUP</v>
          </cell>
          <cell r="C3735">
            <v>112.65</v>
          </cell>
        </row>
        <row r="3736">
          <cell r="A3736" t="str">
            <v>810-6660-10</v>
          </cell>
          <cell r="B3736" t="str">
            <v>5085 COMMUNICATIONS - OTHER</v>
          </cell>
          <cell r="C3736">
            <v>25</v>
          </cell>
        </row>
        <row r="3737">
          <cell r="A3737" t="str">
            <v>810-6670-10</v>
          </cell>
          <cell r="B3737" t="str">
            <v>5085 COMMUNICATIONS - POSTAGE</v>
          </cell>
          <cell r="C3737">
            <v>0</v>
          </cell>
        </row>
        <row r="3738">
          <cell r="A3738" t="str">
            <v>810-6680-10</v>
          </cell>
          <cell r="B3738" t="str">
            <v>5085 COMMUNICATIONS - POSTAGE CUSTOMERS</v>
          </cell>
          <cell r="C3738">
            <v>0</v>
          </cell>
        </row>
        <row r="3739">
          <cell r="A3739" t="str">
            <v>810-6690-10</v>
          </cell>
          <cell r="B3739" t="str">
            <v>5085 COMMUNICATIONS - PRINTING &amp; COPYING</v>
          </cell>
          <cell r="C3739">
            <v>2512.87</v>
          </cell>
        </row>
        <row r="3740">
          <cell r="A3740" t="str">
            <v>810-6700-10</v>
          </cell>
          <cell r="B3740" t="str">
            <v>5085 COMMUNICATIONS - TELEPHONE, FAX &amp; PAGERS</v>
          </cell>
          <cell r="C3740">
            <v>1837.08</v>
          </cell>
        </row>
        <row r="3741">
          <cell r="A3741" t="str">
            <v>810-6720-10</v>
          </cell>
          <cell r="B3741" t="str">
            <v>5085 COMMUNITY RELATIONS</v>
          </cell>
          <cell r="C3741">
            <v>0</v>
          </cell>
        </row>
        <row r="3742">
          <cell r="A3742" t="str">
            <v>810-6730-10</v>
          </cell>
          <cell r="B3742" t="str">
            <v>5085 CORPORATE MEMBERSHIPS, LICENSES</v>
          </cell>
          <cell r="C3742">
            <v>0</v>
          </cell>
        </row>
        <row r="3743">
          <cell r="A3743" t="str">
            <v>810-6740-10</v>
          </cell>
          <cell r="B3743" t="str">
            <v>5085 PROFESSIONAL - CONSULTING</v>
          </cell>
          <cell r="C3743">
            <v>0</v>
          </cell>
        </row>
        <row r="3744">
          <cell r="A3744" t="str">
            <v>810-6760-10</v>
          </cell>
          <cell r="B3744" t="str">
            <v>5085 PROFESSIONAL - LEGAL</v>
          </cell>
          <cell r="C3744">
            <v>950</v>
          </cell>
        </row>
        <row r="3745">
          <cell r="A3745" t="str">
            <v>810-6900-10</v>
          </cell>
          <cell r="B3745" t="str">
            <v>5085 ALLOCATED MNTNCE JOB PAYROLL/OVERHEAD OFFSET</v>
          </cell>
          <cell r="C3745">
            <v>606545.93000000005</v>
          </cell>
        </row>
        <row r="3746">
          <cell r="A3746" t="str">
            <v>810-6901-10</v>
          </cell>
          <cell r="B3746" t="str">
            <v>5085 ALLOCATED PAYROLL MAINT JOB RECOVERY</v>
          </cell>
          <cell r="C3746">
            <v>-413432.13</v>
          </cell>
        </row>
        <row r="3747">
          <cell r="A3747" t="str">
            <v>810-6902-10</v>
          </cell>
          <cell r="B3747" t="str">
            <v>5085 ALLOCATED MAINTENANCE JOB OVERHEAD RECOVERY</v>
          </cell>
          <cell r="C3747">
            <v>-240471.4</v>
          </cell>
        </row>
        <row r="3748">
          <cell r="A3748" t="str">
            <v>810-6903-10</v>
          </cell>
          <cell r="B3748" t="str">
            <v>5085 Allocated WIP Job Payroll Recovery</v>
          </cell>
          <cell r="C3748">
            <v>-163714.87</v>
          </cell>
        </row>
        <row r="3749">
          <cell r="A3749" t="str">
            <v>810-6904-10</v>
          </cell>
          <cell r="B3749" t="str">
            <v>5085 ALLOCATED WIP JOB OVERHEAD RECOVERY</v>
          </cell>
          <cell r="C3749">
            <v>-94848.81</v>
          </cell>
        </row>
        <row r="3750">
          <cell r="A3750" t="str">
            <v>810-6910-10</v>
          </cell>
          <cell r="B3750" t="str">
            <v>5085 ALLOCATED JOB VEHICLE OFFSET</v>
          </cell>
          <cell r="C3750">
            <v>0</v>
          </cell>
        </row>
        <row r="3751">
          <cell r="A3751" t="str">
            <v>810-6911-10</v>
          </cell>
          <cell r="B3751" t="str">
            <v>5085 ALLOCATED VEHICLE RECOVERY ACCT</v>
          </cell>
          <cell r="C3751">
            <v>0</v>
          </cell>
        </row>
        <row r="3752">
          <cell r="A3752" t="str">
            <v>810-8145-10</v>
          </cell>
          <cell r="B3752" t="str">
            <v>5085 Depreciation</v>
          </cell>
          <cell r="C3752">
            <v>0</v>
          </cell>
        </row>
        <row r="3753">
          <cell r="A3753" t="str">
            <v>820-6010-10</v>
          </cell>
          <cell r="B3753" t="str">
            <v>5005 Labour - Salaries</v>
          </cell>
          <cell r="C3753">
            <v>463723.39</v>
          </cell>
        </row>
        <row r="3754">
          <cell r="A3754" t="str">
            <v>820-6020-10</v>
          </cell>
          <cell r="B3754" t="str">
            <v>5005 Labour - Hourly</v>
          </cell>
          <cell r="C3754">
            <v>0</v>
          </cell>
        </row>
        <row r="3755">
          <cell r="A3755" t="str">
            <v>820-6030-10</v>
          </cell>
          <cell r="B3755" t="str">
            <v>5005 Labour - Overtime</v>
          </cell>
          <cell r="C3755">
            <v>9992.31</v>
          </cell>
        </row>
        <row r="3756">
          <cell r="A3756" t="str">
            <v>820-6050-10</v>
          </cell>
          <cell r="B3756" t="str">
            <v>5085 Labour subcontract</v>
          </cell>
          <cell r="C3756">
            <v>0</v>
          </cell>
        </row>
        <row r="3757">
          <cell r="A3757" t="str">
            <v>820-6070-10</v>
          </cell>
          <cell r="B3757" t="str">
            <v>5005 Labour - Vacation</v>
          </cell>
          <cell r="C3757">
            <v>59474.01</v>
          </cell>
        </row>
        <row r="3758">
          <cell r="A3758" t="str">
            <v>820-6120-10</v>
          </cell>
          <cell r="B3758" t="str">
            <v>5005 Labour - Sick Leave</v>
          </cell>
          <cell r="C3758">
            <v>4545.37</v>
          </cell>
        </row>
        <row r="3759">
          <cell r="A3759" t="str">
            <v>820-6122-10</v>
          </cell>
          <cell r="B3759" t="str">
            <v>5005 Labour - Family Leave</v>
          </cell>
          <cell r="C3759">
            <v>842.74</v>
          </cell>
        </row>
        <row r="3760">
          <cell r="A3760" t="str">
            <v>820-6130-10</v>
          </cell>
          <cell r="B3760" t="str">
            <v>5005 LABOUR - STAND-BY</v>
          </cell>
          <cell r="C3760">
            <v>0</v>
          </cell>
        </row>
        <row r="3761">
          <cell r="A3761" t="str">
            <v>820-6145-10</v>
          </cell>
          <cell r="B3761" t="str">
            <v>5005 Labour - Bereavement</v>
          </cell>
          <cell r="C3761">
            <v>621.57000000000005</v>
          </cell>
        </row>
        <row r="3762">
          <cell r="A3762" t="str">
            <v>820-6160-10</v>
          </cell>
          <cell r="B3762" t="str">
            <v>5005 Labour - Other</v>
          </cell>
          <cell r="C3762">
            <v>0</v>
          </cell>
        </row>
        <row r="3763">
          <cell r="A3763" t="str">
            <v>820-6170-10</v>
          </cell>
          <cell r="B3763" t="str">
            <v>5005 Benefits - Pension</v>
          </cell>
          <cell r="C3763">
            <v>63565.59</v>
          </cell>
        </row>
        <row r="3764">
          <cell r="A3764" t="str">
            <v>820-6180-10</v>
          </cell>
          <cell r="B3764" t="str">
            <v>5005 Benefits - EHT</v>
          </cell>
          <cell r="C3764">
            <v>11283.45</v>
          </cell>
        </row>
        <row r="3765">
          <cell r="A3765" t="str">
            <v>820-6190-10</v>
          </cell>
          <cell r="B3765" t="str">
            <v>5005 Benefits - WCB</v>
          </cell>
          <cell r="C3765">
            <v>4915.6499999999996</v>
          </cell>
        </row>
        <row r="3766">
          <cell r="A3766" t="str">
            <v>820-6200-10</v>
          </cell>
          <cell r="B3766" t="str">
            <v>5005 Benefits - CPP</v>
          </cell>
          <cell r="C3766">
            <v>13078.13</v>
          </cell>
        </row>
        <row r="3767">
          <cell r="A3767" t="str">
            <v>820-6210-10</v>
          </cell>
          <cell r="B3767" t="str">
            <v>5005 Benefits - UIC</v>
          </cell>
          <cell r="C3767">
            <v>6329.72</v>
          </cell>
        </row>
        <row r="3768">
          <cell r="A3768" t="str">
            <v>820-6220-10</v>
          </cell>
          <cell r="B3768" t="str">
            <v>5005 Benefits - Medical</v>
          </cell>
          <cell r="C3768">
            <v>15307</v>
          </cell>
        </row>
        <row r="3769">
          <cell r="A3769" t="str">
            <v>820-6225-10</v>
          </cell>
          <cell r="B3769" t="str">
            <v>5005 Benefits - Meal Allowance</v>
          </cell>
          <cell r="C3769">
            <v>0</v>
          </cell>
        </row>
        <row r="3770">
          <cell r="A3770" t="str">
            <v>820-6230-10</v>
          </cell>
          <cell r="B3770" t="str">
            <v>5005 Benefits - Other</v>
          </cell>
          <cell r="C3770">
            <v>0</v>
          </cell>
        </row>
        <row r="3771">
          <cell r="A3771" t="str">
            <v>820-6240-10</v>
          </cell>
          <cell r="B3771" t="str">
            <v>5005 Materials - Inventoried</v>
          </cell>
          <cell r="C3771">
            <v>0</v>
          </cell>
        </row>
        <row r="3772">
          <cell r="A3772" t="str">
            <v>820-6310-10</v>
          </cell>
          <cell r="B3772" t="str">
            <v>5005 Supplies - Office</v>
          </cell>
          <cell r="C3772">
            <v>0</v>
          </cell>
        </row>
        <row r="3773">
          <cell r="A3773" t="str">
            <v>820-6330-10</v>
          </cell>
          <cell r="B3773" t="str">
            <v>5005 Supplies - Safety</v>
          </cell>
          <cell r="C3773">
            <v>0</v>
          </cell>
        </row>
        <row r="3774">
          <cell r="A3774" t="str">
            <v>820-6342-10</v>
          </cell>
          <cell r="B3774" t="str">
            <v>5005 License and Permits</v>
          </cell>
          <cell r="C3774">
            <v>0</v>
          </cell>
        </row>
        <row r="3775">
          <cell r="A3775" t="str">
            <v>820-6450-10</v>
          </cell>
          <cell r="B3775" t="str">
            <v>5005 R&amp;M Non OPUC Equipment/Property</v>
          </cell>
          <cell r="C3775">
            <v>0</v>
          </cell>
        </row>
        <row r="3776">
          <cell r="A3776" t="str">
            <v>820-6490-10</v>
          </cell>
          <cell r="B3776" t="str">
            <v>5005 R&amp;M Uniforms and Maintenance</v>
          </cell>
          <cell r="C3776">
            <v>0</v>
          </cell>
        </row>
        <row r="3777">
          <cell r="A3777" t="str">
            <v>820-6500-10</v>
          </cell>
          <cell r="B3777" t="str">
            <v>5005 Employee - Memberships</v>
          </cell>
          <cell r="C3777">
            <v>0</v>
          </cell>
        </row>
        <row r="3778">
          <cell r="A3778" t="str">
            <v>820-6530-10</v>
          </cell>
          <cell r="B3778" t="str">
            <v>5005  Employee - Relocation Fees</v>
          </cell>
          <cell r="C3778">
            <v>0</v>
          </cell>
        </row>
        <row r="3779">
          <cell r="A3779" t="str">
            <v>820-6540-10</v>
          </cell>
          <cell r="B3779" t="str">
            <v>5005 Employee Training - Course Fees</v>
          </cell>
          <cell r="C3779">
            <v>0</v>
          </cell>
        </row>
        <row r="3780">
          <cell r="A3780" t="str">
            <v>820-6590-10</v>
          </cell>
          <cell r="B3780" t="str">
            <v>5005 Travel - Accommodation</v>
          </cell>
          <cell r="C3780">
            <v>0</v>
          </cell>
        </row>
        <row r="3781">
          <cell r="A3781" t="str">
            <v>820-6600-10</v>
          </cell>
          <cell r="B3781" t="str">
            <v>5005 Travel - Mileage</v>
          </cell>
          <cell r="C3781">
            <v>49.75</v>
          </cell>
        </row>
        <row r="3782">
          <cell r="A3782" t="str">
            <v>820-6610-10</v>
          </cell>
          <cell r="B3782" t="str">
            <v>5005 Travel - Conference Fees</v>
          </cell>
          <cell r="C3782">
            <v>0</v>
          </cell>
        </row>
        <row r="3783">
          <cell r="A3783" t="str">
            <v>820-6620-10</v>
          </cell>
          <cell r="B3783" t="str">
            <v>5005 Travel - Meals (Subsistence)</v>
          </cell>
          <cell r="C3783">
            <v>0</v>
          </cell>
        </row>
        <row r="3784">
          <cell r="A3784" t="str">
            <v>820-6650-10</v>
          </cell>
          <cell r="B3784" t="str">
            <v>5005 Communications - Courier</v>
          </cell>
          <cell r="C3784">
            <v>0</v>
          </cell>
        </row>
        <row r="3785">
          <cell r="A3785" t="str">
            <v>820-6660-10</v>
          </cell>
          <cell r="B3785" t="str">
            <v>5005 Communications-Other</v>
          </cell>
          <cell r="C3785">
            <v>0</v>
          </cell>
        </row>
        <row r="3786">
          <cell r="A3786" t="str">
            <v>820-6700-10</v>
          </cell>
          <cell r="B3786" t="str">
            <v>5005 Telephone, Fax &amp; Pagers</v>
          </cell>
          <cell r="C3786">
            <v>3856.95</v>
          </cell>
        </row>
        <row r="3787">
          <cell r="A3787" t="str">
            <v>820-6730-10</v>
          </cell>
          <cell r="B3787" t="str">
            <v>5005 Corporate Memberships &amp; Licenses</v>
          </cell>
          <cell r="C3787">
            <v>0</v>
          </cell>
        </row>
        <row r="3788">
          <cell r="A3788" t="str">
            <v>820-6901-10</v>
          </cell>
          <cell r="B3788" t="str">
            <v>5005 Recovery</v>
          </cell>
          <cell r="C3788">
            <v>-11281.46</v>
          </cell>
        </row>
        <row r="3789">
          <cell r="A3789" t="str">
            <v>820-6902-10</v>
          </cell>
          <cell r="B3789" t="str">
            <v>5005 ALLOCATED MAINTENANCE JOB OVERHEAD RECOVERY</v>
          </cell>
          <cell r="C3789">
            <v>0</v>
          </cell>
        </row>
        <row r="3790">
          <cell r="A3790" t="str">
            <v>820-6903-10</v>
          </cell>
          <cell r="B3790" t="str">
            <v>5005 WIP Recovery</v>
          </cell>
          <cell r="C3790">
            <v>0</v>
          </cell>
        </row>
        <row r="3791">
          <cell r="A3791" t="str">
            <v>820-6904-10</v>
          </cell>
          <cell r="B3791" t="str">
            <v>5005 ALLOCATED OVERHEAD WIP JOB RECOVERY</v>
          </cell>
          <cell r="C3791">
            <v>0</v>
          </cell>
        </row>
        <row r="3792">
          <cell r="A3792" t="str">
            <v>830-6010-10</v>
          </cell>
          <cell r="B3792" t="str">
            <v>5105 Labour - Salaries</v>
          </cell>
          <cell r="C3792">
            <v>83541.899999999994</v>
          </cell>
        </row>
        <row r="3793">
          <cell r="A3793" t="str">
            <v>830-6020-10</v>
          </cell>
          <cell r="B3793" t="str">
            <v>5105 Labour - Hourly</v>
          </cell>
          <cell r="C3793">
            <v>915.49</v>
          </cell>
        </row>
        <row r="3794">
          <cell r="A3794" t="str">
            <v>830-6030-10</v>
          </cell>
          <cell r="B3794" t="str">
            <v>5105 Labour - Overtime</v>
          </cell>
          <cell r="C3794">
            <v>993.46</v>
          </cell>
        </row>
        <row r="3795">
          <cell r="A3795" t="str">
            <v>830-6070-10</v>
          </cell>
          <cell r="B3795" t="str">
            <v>5105 Labour - Vacation</v>
          </cell>
          <cell r="C3795">
            <v>0</v>
          </cell>
        </row>
        <row r="3796">
          <cell r="A3796" t="str">
            <v>830-6120-10</v>
          </cell>
          <cell r="B3796" t="str">
            <v>5105 Labour - Sick Leave</v>
          </cell>
          <cell r="C3796">
            <v>0</v>
          </cell>
        </row>
        <row r="3797">
          <cell r="A3797" t="str">
            <v>830-6122-10</v>
          </cell>
          <cell r="B3797" t="str">
            <v>5105 Labour - Family Leave</v>
          </cell>
          <cell r="C3797">
            <v>0</v>
          </cell>
        </row>
        <row r="3798">
          <cell r="A3798" t="str">
            <v>830-6130-10</v>
          </cell>
          <cell r="B3798" t="str">
            <v>5105 LABOUR - STAND-BY</v>
          </cell>
          <cell r="C3798">
            <v>0</v>
          </cell>
        </row>
        <row r="3799">
          <cell r="A3799" t="str">
            <v>830-6145-10</v>
          </cell>
          <cell r="B3799" t="str">
            <v>5105 Labour - Bereavement</v>
          </cell>
          <cell r="C3799">
            <v>0</v>
          </cell>
        </row>
        <row r="3800">
          <cell r="A3800" t="str">
            <v>830-6160-10</v>
          </cell>
          <cell r="B3800" t="str">
            <v>5105 Labour - Other</v>
          </cell>
          <cell r="C3800">
            <v>0</v>
          </cell>
        </row>
        <row r="3801">
          <cell r="A3801" t="str">
            <v>830-6170-10</v>
          </cell>
          <cell r="B3801" t="str">
            <v>5105 Benefits - Pension</v>
          </cell>
          <cell r="C3801">
            <v>12433.92</v>
          </cell>
        </row>
        <row r="3802">
          <cell r="A3802" t="str">
            <v>830-6180-10</v>
          </cell>
          <cell r="B3802" t="str">
            <v>5105 Benefits - EHT</v>
          </cell>
          <cell r="C3802">
            <v>1869.65</v>
          </cell>
        </row>
        <row r="3803">
          <cell r="A3803" t="str">
            <v>830-6190-10</v>
          </cell>
          <cell r="B3803" t="str">
            <v>5105 Benefits - WCB</v>
          </cell>
          <cell r="C3803">
            <v>936.77</v>
          </cell>
        </row>
        <row r="3804">
          <cell r="A3804" t="str">
            <v>830-6200-10</v>
          </cell>
          <cell r="B3804" t="str">
            <v>5105 Benefits - CPP</v>
          </cell>
          <cell r="C3804">
            <v>2810.42</v>
          </cell>
        </row>
        <row r="3805">
          <cell r="A3805" t="str">
            <v>830-6210-10</v>
          </cell>
          <cell r="B3805" t="str">
            <v>5105 Benefits - UIC</v>
          </cell>
          <cell r="C3805">
            <v>1369.78</v>
          </cell>
        </row>
        <row r="3806">
          <cell r="A3806" t="str">
            <v>830-6220-10</v>
          </cell>
          <cell r="B3806" t="str">
            <v>5105 Benefits - Medical</v>
          </cell>
          <cell r="C3806">
            <v>10184</v>
          </cell>
        </row>
        <row r="3807">
          <cell r="A3807" t="str">
            <v>830-6225-10</v>
          </cell>
          <cell r="B3807" t="str">
            <v>5105 Benefits - Meal Allowance</v>
          </cell>
          <cell r="C3807">
            <v>0</v>
          </cell>
        </row>
        <row r="3808">
          <cell r="A3808" t="str">
            <v>830-6230-10</v>
          </cell>
          <cell r="B3808" t="str">
            <v>5105 Benefits - Other</v>
          </cell>
          <cell r="C3808">
            <v>0</v>
          </cell>
        </row>
        <row r="3809">
          <cell r="A3809" t="str">
            <v>830-6330-10</v>
          </cell>
          <cell r="B3809" t="str">
            <v>5105 Supplies - Safety</v>
          </cell>
          <cell r="C3809">
            <v>0</v>
          </cell>
        </row>
        <row r="3810">
          <cell r="A3810" t="str">
            <v>830-6500-10</v>
          </cell>
          <cell r="B3810" t="str">
            <v>5105 Employee - Memberships</v>
          </cell>
          <cell r="C3810">
            <v>0</v>
          </cell>
        </row>
        <row r="3811">
          <cell r="A3811" t="str">
            <v>830-6540-10</v>
          </cell>
          <cell r="B3811" t="str">
            <v>5105 Employee Training - Course Fees</v>
          </cell>
          <cell r="C3811">
            <v>0</v>
          </cell>
        </row>
        <row r="3812">
          <cell r="A3812" t="str">
            <v>830-6590-10</v>
          </cell>
          <cell r="B3812" t="str">
            <v>5025 Travel - Accommodations</v>
          </cell>
          <cell r="C3812">
            <v>0</v>
          </cell>
        </row>
        <row r="3813">
          <cell r="A3813" t="str">
            <v>830-6610-10</v>
          </cell>
          <cell r="B3813" t="str">
            <v>5105 Travel - Conference Fees</v>
          </cell>
          <cell r="C3813">
            <v>0</v>
          </cell>
        </row>
        <row r="3814">
          <cell r="A3814" t="str">
            <v>830-6620-10</v>
          </cell>
          <cell r="B3814" t="str">
            <v>5105 Travel - Meals (Subsistence)</v>
          </cell>
          <cell r="C3814">
            <v>0</v>
          </cell>
        </row>
        <row r="3815">
          <cell r="A3815" t="str">
            <v>830-6650-10</v>
          </cell>
          <cell r="B3815" t="str">
            <v>5105 Communications - Courier</v>
          </cell>
          <cell r="C3815">
            <v>0</v>
          </cell>
        </row>
        <row r="3816">
          <cell r="A3816" t="str">
            <v>830-6700-10</v>
          </cell>
          <cell r="B3816" t="str">
            <v>5105 Telephone, Fax &amp; Pagers</v>
          </cell>
          <cell r="C3816">
            <v>0</v>
          </cell>
        </row>
        <row r="3817">
          <cell r="A3817" t="str">
            <v>830-6901-10</v>
          </cell>
          <cell r="B3817" t="str">
            <v>5005 Recovery</v>
          </cell>
          <cell r="C3817">
            <v>0</v>
          </cell>
        </row>
      </sheetData>
      <sheetData sheetId="27"/>
      <sheetData sheetId="28"/>
      <sheetData sheetId="29"/>
      <sheetData sheetId="30">
        <row r="18">
          <cell r="A18" t="str">
            <v>100-1545-10</v>
          </cell>
          <cell r="B18" t="str">
            <v>1835 Overhead Distribution</v>
          </cell>
          <cell r="C18">
            <v>375.01</v>
          </cell>
          <cell r="D18">
            <v>0</v>
          </cell>
          <cell r="E18">
            <v>375.01</v>
          </cell>
        </row>
        <row r="19">
          <cell r="A19" t="str">
            <v>100-1555-10</v>
          </cell>
          <cell r="B19" t="str">
            <v>1850 Distribution transformers</v>
          </cell>
          <cell r="C19">
            <v>163373.76000000001</v>
          </cell>
          <cell r="D19">
            <v>0</v>
          </cell>
          <cell r="E19">
            <v>163373.76000000001</v>
          </cell>
        </row>
        <row r="20">
          <cell r="A20" t="str">
            <v>100-1560-10</v>
          </cell>
          <cell r="B20" t="str">
            <v>1860 Distribution Meters</v>
          </cell>
          <cell r="C20">
            <v>1959.19</v>
          </cell>
          <cell r="D20">
            <v>0</v>
          </cell>
          <cell r="E20">
            <v>1959.19</v>
          </cell>
        </row>
        <row r="21">
          <cell r="A21" t="str">
            <v>100-1565-10</v>
          </cell>
          <cell r="B21" t="str">
            <v>1915 General Office Equipment</v>
          </cell>
          <cell r="C21">
            <v>6386.39</v>
          </cell>
          <cell r="D21">
            <v>0</v>
          </cell>
          <cell r="E21">
            <v>6386.39</v>
          </cell>
        </row>
        <row r="22">
          <cell r="A22" t="str">
            <v>100-1570-10</v>
          </cell>
          <cell r="B22" t="str">
            <v>1955 Telephone System</v>
          </cell>
          <cell r="C22">
            <v>133787.23000000001</v>
          </cell>
          <cell r="D22">
            <v>0</v>
          </cell>
          <cell r="E22">
            <v>133787.23000000001</v>
          </cell>
        </row>
        <row r="23">
          <cell r="A23" t="str">
            <v>100-1580-10</v>
          </cell>
          <cell r="B23" t="str">
            <v>1611 Computer Software</v>
          </cell>
          <cell r="C23">
            <v>8700</v>
          </cell>
          <cell r="D23">
            <v>0</v>
          </cell>
          <cell r="E23">
            <v>8700</v>
          </cell>
        </row>
        <row r="24">
          <cell r="A24" t="str">
            <v>100-1600-10</v>
          </cell>
          <cell r="B24" t="str">
            <v>1910 Leasehold Improvements</v>
          </cell>
          <cell r="C24">
            <v>8799.06</v>
          </cell>
          <cell r="D24">
            <v>0</v>
          </cell>
          <cell r="E24">
            <v>8799.06</v>
          </cell>
        </row>
        <row r="25">
          <cell r="A25" t="str">
            <v>100-1605-10</v>
          </cell>
          <cell r="B25" t="str">
            <v>1930 Rolling Stock And Equipment</v>
          </cell>
          <cell r="C25">
            <v>0</v>
          </cell>
          <cell r="D25">
            <v>-143032.93</v>
          </cell>
          <cell r="E25">
            <v>-143032.93</v>
          </cell>
        </row>
        <row r="26">
          <cell r="A26" t="str">
            <v>100-1672-10</v>
          </cell>
          <cell r="B26" t="str">
            <v>1995 FA Contra Distribution Transformers</v>
          </cell>
          <cell r="C26">
            <v>0</v>
          </cell>
          <cell r="D26">
            <v>-6338.59</v>
          </cell>
          <cell r="E26">
            <v>-6338.59</v>
          </cell>
        </row>
        <row r="27">
          <cell r="A27" t="str">
            <v>100-1673-10</v>
          </cell>
          <cell r="B27" t="str">
            <v>1995 FA Contra Overhead Distribution</v>
          </cell>
          <cell r="C27">
            <v>0</v>
          </cell>
          <cell r="D27">
            <v>-375.01</v>
          </cell>
          <cell r="E27">
            <v>-375.01</v>
          </cell>
        </row>
        <row r="28">
          <cell r="A28" t="str">
            <v>100-1698-10</v>
          </cell>
          <cell r="B28" t="str">
            <v>1995 FA Contra Clearing Account</v>
          </cell>
          <cell r="C28">
            <v>6713.6</v>
          </cell>
          <cell r="D28">
            <v>0</v>
          </cell>
          <cell r="E28">
            <v>6713.6</v>
          </cell>
        </row>
        <row r="29">
          <cell r="A29" t="str">
            <v>100-1699-10</v>
          </cell>
          <cell r="B29" t="str">
            <v>1845 Fixed Asset Clearing Account</v>
          </cell>
          <cell r="C29">
            <v>0</v>
          </cell>
          <cell r="D29">
            <v>-323380.64</v>
          </cell>
          <cell r="E29">
            <v>-323380.64</v>
          </cell>
        </row>
        <row r="30">
          <cell r="A30" t="str">
            <v>100-1705-10</v>
          </cell>
          <cell r="B30" t="str">
            <v>2105 Accum Dep'n - MS11 Buildings &amp; Other Cons</v>
          </cell>
          <cell r="C30">
            <v>0</v>
          </cell>
          <cell r="D30">
            <v>-3806.72</v>
          </cell>
          <cell r="E30">
            <v>-3806.72</v>
          </cell>
        </row>
        <row r="31">
          <cell r="A31" t="str">
            <v>100-1706-10</v>
          </cell>
          <cell r="B31" t="str">
            <v>2105 Accum Dep'n - MS12 Buildings &amp; Other Cons</v>
          </cell>
          <cell r="C31">
            <v>0</v>
          </cell>
          <cell r="D31">
            <v>-1532.09</v>
          </cell>
          <cell r="E31">
            <v>-1532.09</v>
          </cell>
        </row>
        <row r="32">
          <cell r="A32" t="str">
            <v>100-1707-10</v>
          </cell>
          <cell r="B32" t="str">
            <v>2105 Accum Dep'n - MS13 Buildings &amp; Other Cons</v>
          </cell>
          <cell r="C32">
            <v>0</v>
          </cell>
          <cell r="D32">
            <v>-245.97</v>
          </cell>
          <cell r="E32">
            <v>-245.97</v>
          </cell>
        </row>
        <row r="33">
          <cell r="A33" t="str">
            <v>100-1708-10</v>
          </cell>
          <cell r="B33" t="str">
            <v>2105 Accum Dep'n - MS14 Buildings &amp; Other Cons</v>
          </cell>
          <cell r="C33">
            <v>0</v>
          </cell>
          <cell r="D33">
            <v>-24.45</v>
          </cell>
          <cell r="E33">
            <v>-24.45</v>
          </cell>
        </row>
        <row r="34">
          <cell r="A34" t="str">
            <v>100-1709-10</v>
          </cell>
          <cell r="B34" t="str">
            <v>2105 Accum Dep'n - MS15 Buildings &amp; Other Cons</v>
          </cell>
          <cell r="C34">
            <v>0</v>
          </cell>
          <cell r="D34">
            <v>-7124.64</v>
          </cell>
          <cell r="E34">
            <v>-7124.64</v>
          </cell>
        </row>
        <row r="35">
          <cell r="A35" t="str">
            <v>100-1710-10</v>
          </cell>
          <cell r="B35" t="str">
            <v>2105 Accum Dep'n - MS2 Equipment</v>
          </cell>
          <cell r="C35">
            <v>0</v>
          </cell>
          <cell r="D35">
            <v>-65627.41</v>
          </cell>
          <cell r="E35">
            <v>-65627.41</v>
          </cell>
        </row>
        <row r="36">
          <cell r="A36" t="str">
            <v>100-1711-10</v>
          </cell>
          <cell r="B36" t="str">
            <v>2105 Accmu Dep'n - MS5 Equipment</v>
          </cell>
          <cell r="C36">
            <v>0</v>
          </cell>
          <cell r="D36">
            <v>-53842.86</v>
          </cell>
          <cell r="E36">
            <v>-53842.86</v>
          </cell>
        </row>
        <row r="37">
          <cell r="A37" t="str">
            <v>100-1712-10</v>
          </cell>
          <cell r="B37" t="str">
            <v>2105 Accmu Dep'n - MS7 Equipment</v>
          </cell>
          <cell r="C37">
            <v>0</v>
          </cell>
          <cell r="D37">
            <v>-13417.51</v>
          </cell>
          <cell r="E37">
            <v>-13417.51</v>
          </cell>
        </row>
        <row r="38">
          <cell r="A38" t="str">
            <v>100-1713-10</v>
          </cell>
          <cell r="B38" t="str">
            <v>2105 Accmu Dep'n - MS10 Equipment</v>
          </cell>
          <cell r="C38">
            <v>0</v>
          </cell>
          <cell r="D38">
            <v>-33389.279999999999</v>
          </cell>
          <cell r="E38">
            <v>-33389.279999999999</v>
          </cell>
        </row>
        <row r="39">
          <cell r="A39" t="str">
            <v>100-1714-10</v>
          </cell>
          <cell r="B39" t="str">
            <v>2105 Accmu Dep'n - MS11 Equipment</v>
          </cell>
          <cell r="C39">
            <v>0</v>
          </cell>
          <cell r="D39">
            <v>-80431.47</v>
          </cell>
          <cell r="E39">
            <v>-80431.47</v>
          </cell>
        </row>
        <row r="40">
          <cell r="A40" t="str">
            <v>100-1715-10</v>
          </cell>
          <cell r="B40" t="str">
            <v>2105 Accum Dep'n-Subtransmission Feeders</v>
          </cell>
          <cell r="C40">
            <v>0.06</v>
          </cell>
          <cell r="D40">
            <v>-3050.55</v>
          </cell>
          <cell r="E40">
            <v>-3050.49</v>
          </cell>
        </row>
        <row r="41">
          <cell r="A41" t="str">
            <v>100-1716-10</v>
          </cell>
          <cell r="B41" t="str">
            <v>2105 Accmu Dep'n - MS13 Equipment</v>
          </cell>
          <cell r="C41">
            <v>0.01</v>
          </cell>
          <cell r="D41">
            <v>-62979.03</v>
          </cell>
          <cell r="E41">
            <v>-62979.02</v>
          </cell>
        </row>
        <row r="42">
          <cell r="A42" t="str">
            <v>100-1717-10</v>
          </cell>
          <cell r="B42" t="str">
            <v>2105 Accmu Dep'n - MS14 Equipment</v>
          </cell>
          <cell r="C42">
            <v>0.01</v>
          </cell>
          <cell r="D42">
            <v>-74179.33</v>
          </cell>
          <cell r="E42">
            <v>-74179.320000000007</v>
          </cell>
        </row>
        <row r="43">
          <cell r="A43" t="str">
            <v>100-1718-10</v>
          </cell>
          <cell r="B43" t="str">
            <v>2105 Accmu Dep'n - MS15 Equipment</v>
          </cell>
          <cell r="C43">
            <v>0</v>
          </cell>
          <cell r="D43">
            <v>-72733.87</v>
          </cell>
          <cell r="E43">
            <v>-72733.87</v>
          </cell>
        </row>
        <row r="44">
          <cell r="A44" t="str">
            <v>100-1719-10</v>
          </cell>
          <cell r="B44" t="str">
            <v>2105 Accmu Dep'n - MS9 Equipment</v>
          </cell>
          <cell r="C44">
            <v>0</v>
          </cell>
          <cell r="D44">
            <v>-17635.099999999999</v>
          </cell>
          <cell r="E44">
            <v>-17635.099999999999</v>
          </cell>
        </row>
        <row r="45">
          <cell r="A45" t="str">
            <v>100-1720-10</v>
          </cell>
          <cell r="B45" t="str">
            <v>2105 Accum Dep'n-Overhead Distribution</v>
          </cell>
          <cell r="C45">
            <v>0.63</v>
          </cell>
          <cell r="D45">
            <v>-265824.92</v>
          </cell>
          <cell r="E45">
            <v>-265824.28999999998</v>
          </cell>
        </row>
        <row r="46">
          <cell r="A46" t="str">
            <v>100-1721-10</v>
          </cell>
          <cell r="B46" t="str">
            <v>2105 Acc Dep'n-Poles, Towers, Fixtures</v>
          </cell>
          <cell r="C46">
            <v>0.13</v>
          </cell>
          <cell r="D46">
            <v>-597370.82999999996</v>
          </cell>
          <cell r="E46">
            <v>-597370.69999999995</v>
          </cell>
        </row>
        <row r="47">
          <cell r="A47" t="str">
            <v>100-1725-10</v>
          </cell>
          <cell r="B47" t="str">
            <v>2105 Accum Dep'n-Underground Dist'n</v>
          </cell>
          <cell r="C47">
            <v>0.56999999999999995</v>
          </cell>
          <cell r="D47">
            <v>-832555.93</v>
          </cell>
          <cell r="E47">
            <v>-832555.36</v>
          </cell>
        </row>
        <row r="48">
          <cell r="A48" t="str">
            <v>100-1730-10</v>
          </cell>
          <cell r="B48" t="str">
            <v>2105 Accum Dep'n-Dist'n Transformers</v>
          </cell>
          <cell r="C48">
            <v>0.02</v>
          </cell>
          <cell r="D48">
            <v>-834141.96</v>
          </cell>
          <cell r="E48">
            <v>-834141.94</v>
          </cell>
        </row>
        <row r="49">
          <cell r="A49" t="str">
            <v>100-1735-10</v>
          </cell>
          <cell r="B49" t="str">
            <v>2105 Accum Dep'n-Distribution Meters</v>
          </cell>
          <cell r="C49">
            <v>0.11</v>
          </cell>
          <cell r="D49">
            <v>-815204.46</v>
          </cell>
          <cell r="E49">
            <v>-815204.35</v>
          </cell>
        </row>
        <row r="50">
          <cell r="A50" t="str">
            <v>100-1740-10</v>
          </cell>
          <cell r="B50" t="str">
            <v>2105 Accum Dep'n-Gen. Office Equipment</v>
          </cell>
          <cell r="C50">
            <v>0</v>
          </cell>
          <cell r="D50">
            <v>-7284.76</v>
          </cell>
          <cell r="E50">
            <v>-7284.76</v>
          </cell>
        </row>
        <row r="51">
          <cell r="A51" t="str">
            <v>100-1741-10</v>
          </cell>
          <cell r="B51" t="str">
            <v>2105 Accum Dep'n Telephone System</v>
          </cell>
          <cell r="C51">
            <v>0</v>
          </cell>
          <cell r="D51">
            <v>-22545.119999999999</v>
          </cell>
          <cell r="E51">
            <v>-22545.119999999999</v>
          </cell>
        </row>
        <row r="52">
          <cell r="A52" t="str">
            <v>100-1742-10</v>
          </cell>
          <cell r="B52" t="str">
            <v>2105 Accmu Dep'n Misc Equipment</v>
          </cell>
          <cell r="C52">
            <v>0</v>
          </cell>
          <cell r="D52">
            <v>-13031.02</v>
          </cell>
          <cell r="E52">
            <v>-13031.02</v>
          </cell>
        </row>
        <row r="53">
          <cell r="A53" t="str">
            <v>100-1744-10</v>
          </cell>
          <cell r="B53" t="str">
            <v>2105 Accum Dep'n-Computer Software</v>
          </cell>
          <cell r="C53">
            <v>0</v>
          </cell>
          <cell r="D53">
            <v>-69652.210000000006</v>
          </cell>
          <cell r="E53">
            <v>-69652.210000000006</v>
          </cell>
        </row>
        <row r="54">
          <cell r="A54" t="str">
            <v>100-1745-10</v>
          </cell>
          <cell r="B54" t="str">
            <v>2105 Accum Dep'n-Computer Hardware Equip</v>
          </cell>
          <cell r="C54">
            <v>0</v>
          </cell>
          <cell r="D54">
            <v>-76182.31</v>
          </cell>
          <cell r="E54">
            <v>-76182.31</v>
          </cell>
        </row>
        <row r="55">
          <cell r="A55" t="str">
            <v>100-1746-10</v>
          </cell>
          <cell r="B55" t="str">
            <v>2105 Accum Dep'n - Meter reading equipt</v>
          </cell>
          <cell r="C55">
            <v>0</v>
          </cell>
          <cell r="D55">
            <v>-35140.03</v>
          </cell>
          <cell r="E55">
            <v>-35140.03</v>
          </cell>
        </row>
        <row r="56">
          <cell r="A56" t="str">
            <v>100-1755-10</v>
          </cell>
          <cell r="B56" t="str">
            <v>2105 Accum Dep'n-Rolling Stock &amp; Equip</v>
          </cell>
          <cell r="C56">
            <v>143032.93</v>
          </cell>
          <cell r="D56">
            <v>-308212.65999999997</v>
          </cell>
          <cell r="E56">
            <v>-165179.73000000001</v>
          </cell>
        </row>
        <row r="57">
          <cell r="A57" t="str">
            <v>100-1760-10</v>
          </cell>
          <cell r="B57" t="str">
            <v>2105 Accum Dep'n-Misc. Equipment-Tools</v>
          </cell>
          <cell r="C57">
            <v>0.01</v>
          </cell>
          <cell r="D57">
            <v>-86641.67</v>
          </cell>
          <cell r="E57">
            <v>-86641.66</v>
          </cell>
        </row>
        <row r="58">
          <cell r="A58" t="str">
            <v>System:</v>
          </cell>
          <cell r="B58">
            <v>42815</v>
          </cell>
          <cell r="C58">
            <v>0.36298611111111106</v>
          </cell>
          <cell r="D58" t="str">
            <v>Oshawa PUC Networks Inc.</v>
          </cell>
          <cell r="E58" t="str">
            <v>Page:</v>
          </cell>
        </row>
        <row r="59">
          <cell r="A59" t="str">
            <v>Fixed Assets to General Ledger Reconciliation - Summary</v>
          </cell>
        </row>
        <row r="60">
          <cell r="A60" t="str">
            <v>Account Number</v>
          </cell>
          <cell r="B60" t="str">
            <v>Description</v>
          </cell>
          <cell r="C60" t="str">
            <v>Debit</v>
          </cell>
          <cell r="D60" t="str">
            <v>Credit</v>
          </cell>
          <cell r="E60" t="str">
            <v>Net</v>
          </cell>
        </row>
        <row r="61">
          <cell r="A61" t="str">
            <v>-----------------------------------------------------------------------</v>
          </cell>
          <cell r="B61" t="str">
            <v>-------------------------------------------------------------</v>
          </cell>
        </row>
        <row r="62">
          <cell r="A62" t="str">
            <v>100-1770-10</v>
          </cell>
          <cell r="B62" t="str">
            <v>2105 Accum Dep'n-Load Mgmt. Controls</v>
          </cell>
          <cell r="C62">
            <v>0</v>
          </cell>
          <cell r="D62">
            <v>-17494.310000000001</v>
          </cell>
          <cell r="E62">
            <v>-17494.310000000001</v>
          </cell>
        </row>
        <row r="63">
          <cell r="A63" t="str">
            <v>100-1775-10</v>
          </cell>
          <cell r="B63" t="str">
            <v>2105 Amortization-Leasehold Improvements</v>
          </cell>
          <cell r="C63">
            <v>0</v>
          </cell>
          <cell r="D63">
            <v>-92715.54</v>
          </cell>
          <cell r="E63">
            <v>-92715.54</v>
          </cell>
        </row>
        <row r="64">
          <cell r="A64" t="str">
            <v>100-1790-10</v>
          </cell>
          <cell r="B64" t="str">
            <v>2105 ContraAcc Dep Distrib Meters</v>
          </cell>
          <cell r="C64">
            <v>9456.7099999999991</v>
          </cell>
          <cell r="D64">
            <v>0</v>
          </cell>
          <cell r="E64">
            <v>9456.7099999999991</v>
          </cell>
        </row>
        <row r="65">
          <cell r="A65" t="str">
            <v>100-1791-10</v>
          </cell>
          <cell r="B65" t="str">
            <v>2105 ContraAcc Dep Poles, Towers, Fixtures</v>
          </cell>
          <cell r="C65">
            <v>140324.34</v>
          </cell>
          <cell r="D65">
            <v>-0.04</v>
          </cell>
          <cell r="E65">
            <v>140324.29999999999</v>
          </cell>
        </row>
        <row r="66">
          <cell r="A66" t="str">
            <v>100-1792-10</v>
          </cell>
          <cell r="B66" t="str">
            <v>2105 ContraAcc Dep Distribution Transformers</v>
          </cell>
          <cell r="C66">
            <v>259716.12</v>
          </cell>
          <cell r="D66">
            <v>-0.05</v>
          </cell>
          <cell r="E66">
            <v>259716.07</v>
          </cell>
        </row>
        <row r="67">
          <cell r="A67" t="str">
            <v>100-1793-10</v>
          </cell>
          <cell r="B67" t="str">
            <v>2105 ContraAcc Dep Overhead Distribution</v>
          </cell>
          <cell r="C67">
            <v>61110.97</v>
          </cell>
          <cell r="D67">
            <v>-0.49</v>
          </cell>
          <cell r="E67">
            <v>61110.48</v>
          </cell>
        </row>
        <row r="68">
          <cell r="A68" t="str">
            <v>100-1794-10</v>
          </cell>
          <cell r="B68" t="str">
            <v>2105 ContraAcc Dep Underground Distribution</v>
          </cell>
          <cell r="C68">
            <v>235555.24</v>
          </cell>
          <cell r="D68">
            <v>-0.19</v>
          </cell>
          <cell r="E68">
            <v>235555.05</v>
          </cell>
        </row>
        <row r="69">
          <cell r="A69" t="str">
            <v>100-1795-10</v>
          </cell>
          <cell r="B69" t="str">
            <v>2105 ContraAcc Dep Tools</v>
          </cell>
          <cell r="C69">
            <v>22475.88</v>
          </cell>
          <cell r="D69">
            <v>0</v>
          </cell>
          <cell r="E69">
            <v>22475.88</v>
          </cell>
        </row>
        <row r="70">
          <cell r="A70" t="str">
            <v>100-1796-10</v>
          </cell>
          <cell r="B70" t="str">
            <v>2105 ContraAcc Dep Equipment</v>
          </cell>
          <cell r="C70">
            <v>15814.32</v>
          </cell>
          <cell r="D70">
            <v>0</v>
          </cell>
          <cell r="E70">
            <v>15814.32</v>
          </cell>
        </row>
        <row r="71">
          <cell r="A71" t="str">
            <v>100-2070-10</v>
          </cell>
          <cell r="B71" t="str">
            <v>2220 Suspense</v>
          </cell>
          <cell r="C71">
            <v>7875</v>
          </cell>
          <cell r="D71">
            <v>0</v>
          </cell>
          <cell r="E71">
            <v>7875</v>
          </cell>
        </row>
        <row r="72">
          <cell r="A72" t="str">
            <v>210-6840-10</v>
          </cell>
          <cell r="B72" t="str">
            <v>4355 Proceeds/Costs-Fixed Asset Disposal</v>
          </cell>
          <cell r="C72">
            <v>0</v>
          </cell>
          <cell r="D72">
            <v>-7875</v>
          </cell>
          <cell r="E72">
            <v>-7875</v>
          </cell>
        </row>
        <row r="73">
          <cell r="A73" t="str">
            <v>210-8010-10</v>
          </cell>
          <cell r="B73" t="str">
            <v>5705 Dep'n Expense- Buildings-Other Const</v>
          </cell>
          <cell r="C73">
            <v>12733.87</v>
          </cell>
          <cell r="D73">
            <v>0</v>
          </cell>
          <cell r="E73">
            <v>12733.87</v>
          </cell>
        </row>
        <row r="74">
          <cell r="A74" t="str">
            <v>210-8020-10</v>
          </cell>
          <cell r="B74" t="str">
            <v>5705 Dep'n Expense - MS Equipment</v>
          </cell>
          <cell r="C74">
            <v>474235.86</v>
          </cell>
          <cell r="D74">
            <v>-0.02</v>
          </cell>
          <cell r="E74">
            <v>474235.84</v>
          </cell>
        </row>
        <row r="75">
          <cell r="A75" t="str">
            <v>210-8030-10</v>
          </cell>
          <cell r="B75" t="str">
            <v>5705 Dep'n Expense - Subtransmission Feeders</v>
          </cell>
          <cell r="C75">
            <v>3050.55</v>
          </cell>
          <cell r="D75">
            <v>-0.06</v>
          </cell>
          <cell r="E75">
            <v>3050.49</v>
          </cell>
        </row>
        <row r="76">
          <cell r="A76" t="str">
            <v>210-8040-10</v>
          </cell>
          <cell r="B76" t="str">
            <v>5705 Dep'n Expense - Overhead Distribution</v>
          </cell>
          <cell r="C76">
            <v>265824.92</v>
          </cell>
          <cell r="D76">
            <v>-0.63</v>
          </cell>
          <cell r="E76">
            <v>265824.28999999998</v>
          </cell>
        </row>
        <row r="77">
          <cell r="A77" t="str">
            <v>210-8041-10</v>
          </cell>
          <cell r="B77" t="str">
            <v>5705 Depr'n Exp - Poles, Towers, Fixtures</v>
          </cell>
          <cell r="C77">
            <v>597370.82999999996</v>
          </cell>
          <cell r="D77">
            <v>-0.13</v>
          </cell>
          <cell r="E77">
            <v>597370.69999999995</v>
          </cell>
        </row>
        <row r="78">
          <cell r="A78" t="str">
            <v>210-8050-10</v>
          </cell>
          <cell r="B78" t="str">
            <v>5705 Dep'n Expense- Underground Dist'n</v>
          </cell>
          <cell r="C78">
            <v>832555.93</v>
          </cell>
          <cell r="D78">
            <v>-0.56999999999999995</v>
          </cell>
          <cell r="E78">
            <v>832555.36</v>
          </cell>
        </row>
        <row r="79">
          <cell r="A79" t="str">
            <v>210-8060-10</v>
          </cell>
          <cell r="B79" t="str">
            <v>5705 Dep'n Expense - Dist'n Transformers</v>
          </cell>
          <cell r="C79">
            <v>834141.96</v>
          </cell>
          <cell r="D79">
            <v>-0.02</v>
          </cell>
          <cell r="E79">
            <v>834141.94</v>
          </cell>
        </row>
        <row r="80">
          <cell r="A80" t="str">
            <v>210-8070-10</v>
          </cell>
          <cell r="B80" t="str">
            <v>5705 Dep'n Expense - Distribution Meters</v>
          </cell>
          <cell r="C80">
            <v>815204.46</v>
          </cell>
          <cell r="D80">
            <v>-0.11</v>
          </cell>
          <cell r="E80">
            <v>815204.35</v>
          </cell>
        </row>
        <row r="81">
          <cell r="A81" t="str">
            <v>210-8071-10</v>
          </cell>
          <cell r="B81" t="str">
            <v>5705 Expense Amortization</v>
          </cell>
          <cell r="C81">
            <v>0.77</v>
          </cell>
          <cell r="D81">
            <v>-744453.58</v>
          </cell>
          <cell r="E81">
            <v>-744452.81</v>
          </cell>
        </row>
        <row r="82">
          <cell r="A82" t="str">
            <v>210-8080-10</v>
          </cell>
          <cell r="B82" t="str">
            <v>5705 Dep'n Expense - Gen Office Equipment</v>
          </cell>
          <cell r="C82">
            <v>42860.9</v>
          </cell>
          <cell r="D82">
            <v>0</v>
          </cell>
          <cell r="E82">
            <v>42860.9</v>
          </cell>
        </row>
        <row r="83">
          <cell r="A83" t="str">
            <v>210-8090-10</v>
          </cell>
          <cell r="B83" t="str">
            <v>5705 Dep'n Expense - Computer Hardware Equip</v>
          </cell>
          <cell r="C83">
            <v>76182.31</v>
          </cell>
          <cell r="D83">
            <v>0</v>
          </cell>
          <cell r="E83">
            <v>76182.31</v>
          </cell>
        </row>
        <row r="84">
          <cell r="A84" t="str">
            <v>210-8091-10</v>
          </cell>
          <cell r="B84" t="str">
            <v>5705 Dep'n Expense-Computer Software</v>
          </cell>
          <cell r="C84">
            <v>69652.210000000006</v>
          </cell>
          <cell r="D84">
            <v>0</v>
          </cell>
          <cell r="E84">
            <v>69652.210000000006</v>
          </cell>
        </row>
        <row r="85">
          <cell r="A85" t="str">
            <v>210-8110-10</v>
          </cell>
          <cell r="B85" t="str">
            <v>5705 Dep'n Expense - Rolling Stock &amp; Equip</v>
          </cell>
          <cell r="C85">
            <v>308212.65999999997</v>
          </cell>
          <cell r="D85">
            <v>0</v>
          </cell>
          <cell r="E85">
            <v>308212.65999999997</v>
          </cell>
        </row>
        <row r="86">
          <cell r="A86" t="str">
            <v>210-8120-10</v>
          </cell>
          <cell r="B86" t="str">
            <v>5705 Dep'n Expense - Misc. Equipment-Tools</v>
          </cell>
          <cell r="C86">
            <v>121781.7</v>
          </cell>
          <cell r="D86">
            <v>-0.01</v>
          </cell>
          <cell r="E86">
            <v>121781.69</v>
          </cell>
        </row>
        <row r="87">
          <cell r="A87" t="str">
            <v>210-8140-10</v>
          </cell>
          <cell r="B87" t="str">
            <v>5705 Dep'n Expense - Load Mgt. Controls</v>
          </cell>
          <cell r="C87">
            <v>17494.310000000001</v>
          </cell>
          <cell r="D87">
            <v>0</v>
          </cell>
          <cell r="E87">
            <v>17494.310000000001</v>
          </cell>
        </row>
        <row r="88">
          <cell r="A88" t="str">
            <v>210-8150-10</v>
          </cell>
          <cell r="B88" t="str">
            <v>5705 Amort. Expense - Leasehold Improvements</v>
          </cell>
          <cell r="C88">
            <v>92715.54</v>
          </cell>
          <cell r="D88">
            <v>0</v>
          </cell>
          <cell r="E88">
            <v>92715.54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FA Continuity 2012"/>
      <sheetName val="FA Continuity 2013"/>
      <sheetName val="FA Continuity 2014"/>
      <sheetName val="FA Continuity 2015"/>
      <sheetName val="FA Continuity 2016"/>
      <sheetName val="FA Continuity 2017"/>
      <sheetName val="FA Continuity 2018"/>
      <sheetName val="FA Continuity 2019"/>
      <sheetName val="Trial Balance"/>
      <sheetName val="Balance Sheet"/>
      <sheetName val="Income Statement"/>
      <sheetName val="Tax rates"/>
      <sheetName val="CCA Continuity 2014"/>
      <sheetName val="CCA Continuity 2015"/>
      <sheetName val="CCA Continuity 2016"/>
      <sheetName val="CCA Continuity 2017"/>
      <sheetName val="CCA Continuity 2018"/>
      <sheetName val="CCA Continuity 2019"/>
      <sheetName val="Reserves Continuity"/>
      <sheetName val="Corporation Loss Continuity"/>
      <sheetName val="Tax Adjustments 2014-2019"/>
      <sheetName val="Rev Deficiency 2015-2019 "/>
      <sheetName val="Capital Tax &amp; Expense Schedules"/>
      <sheetName val="Return on Capital"/>
      <sheetName val="Debt &amp; Capital Structure"/>
      <sheetName val="Revenue Requirement"/>
      <sheetName val="Data for Model ==&gt;"/>
      <sheetName val="TB"/>
      <sheetName val="Fixed Assets"/>
      <sheetName val="Funding"/>
      <sheetName val="Tax Adjustme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">
          <cell r="E7">
            <v>2422564.4616289684</v>
          </cell>
        </row>
      </sheetData>
      <sheetData sheetId="23"/>
      <sheetData sheetId="24">
        <row r="8">
          <cell r="W8">
            <v>0.56000000000000005</v>
          </cell>
        </row>
      </sheetData>
      <sheetData sheetId="25">
        <row r="7">
          <cell r="C7" t="str">
            <v>Debenture</v>
          </cell>
        </row>
      </sheetData>
      <sheetData sheetId="26">
        <row r="58">
          <cell r="D58">
            <v>22294299.105568457</v>
          </cell>
        </row>
      </sheetData>
      <sheetData sheetId="27"/>
      <sheetData sheetId="28"/>
      <sheetData sheetId="29">
        <row r="2">
          <cell r="A2" t="str">
            <v>Fixed Asset Continuity Schedule - MIFRS</v>
          </cell>
          <cell r="B2">
            <v>0</v>
          </cell>
          <cell r="C2">
            <v>0</v>
          </cell>
          <cell r="D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</row>
        <row r="3">
          <cell r="A3" t="str">
            <v>Appendix 2-BA</v>
          </cell>
          <cell r="B3">
            <v>0</v>
          </cell>
          <cell r="C3">
            <v>0</v>
          </cell>
          <cell r="F3" t="str">
            <v>2012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U3">
            <v>2013</v>
          </cell>
          <cell r="V3">
            <v>0</v>
          </cell>
          <cell r="W3">
            <v>0</v>
          </cell>
          <cell r="X3">
            <v>0</v>
          </cell>
          <cell r="Z3">
            <v>2014</v>
          </cell>
          <cell r="AA3">
            <v>0</v>
          </cell>
          <cell r="AB3">
            <v>0</v>
          </cell>
          <cell r="AC3">
            <v>0</v>
          </cell>
          <cell r="AE3">
            <v>2015</v>
          </cell>
          <cell r="AF3">
            <v>0</v>
          </cell>
          <cell r="AG3">
            <v>0</v>
          </cell>
          <cell r="AH3">
            <v>0</v>
          </cell>
          <cell r="AJ3">
            <v>2016</v>
          </cell>
          <cell r="AK3">
            <v>0</v>
          </cell>
          <cell r="AL3">
            <v>0</v>
          </cell>
          <cell r="AM3">
            <v>0</v>
          </cell>
          <cell r="AO3">
            <v>2017</v>
          </cell>
          <cell r="AP3">
            <v>0</v>
          </cell>
          <cell r="AQ3">
            <v>0</v>
          </cell>
          <cell r="AR3">
            <v>0</v>
          </cell>
          <cell r="AT3">
            <v>2018</v>
          </cell>
          <cell r="AU3">
            <v>0</v>
          </cell>
          <cell r="AV3">
            <v>0</v>
          </cell>
          <cell r="AW3">
            <v>0</v>
          </cell>
          <cell r="AY3">
            <v>2019</v>
          </cell>
          <cell r="AZ3">
            <v>0</v>
          </cell>
          <cell r="BA3">
            <v>0</v>
          </cell>
          <cell r="BB3">
            <v>0</v>
          </cell>
          <cell r="BD3">
            <v>2020</v>
          </cell>
          <cell r="BE3">
            <v>0</v>
          </cell>
          <cell r="BF3">
            <v>0</v>
          </cell>
          <cell r="BG3">
            <v>0</v>
          </cell>
        </row>
        <row r="5">
          <cell r="F5" t="str">
            <v>Cost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M5">
            <v>0</v>
          </cell>
          <cell r="N5">
            <v>0</v>
          </cell>
          <cell r="O5">
            <v>0</v>
          </cell>
          <cell r="P5" t="str">
            <v>Accumulated Depreciation</v>
          </cell>
          <cell r="Q5">
            <v>0</v>
          </cell>
          <cell r="R5">
            <v>0</v>
          </cell>
          <cell r="S5" t="str">
            <v>2012</v>
          </cell>
          <cell r="U5" t="str">
            <v>Cost</v>
          </cell>
          <cell r="V5">
            <v>0</v>
          </cell>
          <cell r="W5" t="str">
            <v>Acc. Depreciation</v>
          </cell>
          <cell r="X5">
            <v>0</v>
          </cell>
          <cell r="Z5" t="str">
            <v>Cost</v>
          </cell>
          <cell r="AA5">
            <v>0</v>
          </cell>
          <cell r="AB5" t="str">
            <v>Acc. Depreciation</v>
          </cell>
          <cell r="AC5">
            <v>0</v>
          </cell>
          <cell r="AE5" t="str">
            <v>Cost</v>
          </cell>
          <cell r="AF5">
            <v>0</v>
          </cell>
          <cell r="AG5" t="str">
            <v>Acc. Depreciation</v>
          </cell>
          <cell r="AH5">
            <v>0</v>
          </cell>
          <cell r="AJ5" t="str">
            <v>Cost</v>
          </cell>
          <cell r="AK5">
            <v>0</v>
          </cell>
          <cell r="AL5" t="str">
            <v>Acc. Depreciation</v>
          </cell>
          <cell r="AM5">
            <v>0</v>
          </cell>
          <cell r="AO5" t="str">
            <v>Cost</v>
          </cell>
          <cell r="AP5">
            <v>0</v>
          </cell>
          <cell r="AQ5" t="str">
            <v>Acc. Depreciation</v>
          </cell>
          <cell r="AR5">
            <v>0</v>
          </cell>
          <cell r="AT5" t="str">
            <v>Cost</v>
          </cell>
          <cell r="AU5">
            <v>0</v>
          </cell>
          <cell r="AV5" t="str">
            <v>Acc. Depreciation</v>
          </cell>
          <cell r="AW5">
            <v>0</v>
          </cell>
          <cell r="AY5" t="str">
            <v>Cost</v>
          </cell>
          <cell r="AZ5">
            <v>0</v>
          </cell>
          <cell r="BA5" t="str">
            <v>Acc. Depreciation</v>
          </cell>
          <cell r="BB5">
            <v>0</v>
          </cell>
          <cell r="BD5" t="str">
            <v>Cost</v>
          </cell>
          <cell r="BE5">
            <v>0</v>
          </cell>
          <cell r="BF5" t="str">
            <v>Acc. Depreciation</v>
          </cell>
          <cell r="BG5">
            <v>0</v>
          </cell>
        </row>
        <row r="6">
          <cell r="A6" t="str">
            <v>USA</v>
          </cell>
          <cell r="B6" t="str">
            <v>CCA Class</v>
          </cell>
          <cell r="C6" t="str">
            <v>Life (Yrs)</v>
          </cell>
          <cell r="D6" t="str">
            <v>Description</v>
          </cell>
          <cell r="E6">
            <v>0</v>
          </cell>
          <cell r="F6" t="str">
            <v>Opening Balance</v>
          </cell>
          <cell r="G6" t="str">
            <v>MIFRS Adj's</v>
          </cell>
          <cell r="H6" t="str">
            <v>Revised Opening Balance</v>
          </cell>
          <cell r="I6" t="str">
            <v>Additions</v>
          </cell>
          <cell r="J6" t="str">
            <v>Disposals</v>
          </cell>
          <cell r="K6" t="str">
            <v>Closing Balance</v>
          </cell>
          <cell r="L6">
            <v>0</v>
          </cell>
          <cell r="M6" t="str">
            <v>Opening Balance</v>
          </cell>
          <cell r="N6" t="str">
            <v>MIFRS Adj's</v>
          </cell>
          <cell r="O6" t="str">
            <v>Revised Opening Balance</v>
          </cell>
          <cell r="P6" t="str">
            <v>Additions</v>
          </cell>
          <cell r="Q6" t="str">
            <v>Disposals</v>
          </cell>
          <cell r="R6" t="str">
            <v>Closing Balance</v>
          </cell>
          <cell r="S6" t="str">
            <v>Net Book Value</v>
          </cell>
          <cell r="T6">
            <v>0</v>
          </cell>
          <cell r="U6" t="str">
            <v>Additions</v>
          </cell>
          <cell r="V6" t="str">
            <v>Disposals</v>
          </cell>
          <cell r="W6" t="str">
            <v>Additions</v>
          </cell>
          <cell r="X6" t="str">
            <v>Disposals</v>
          </cell>
          <cell r="Y6">
            <v>0</v>
          </cell>
          <cell r="Z6" t="str">
            <v>Additions</v>
          </cell>
          <cell r="AA6" t="str">
            <v>Disposals</v>
          </cell>
          <cell r="AB6" t="str">
            <v>Additions</v>
          </cell>
          <cell r="AC6" t="str">
            <v>Disposals</v>
          </cell>
          <cell r="AD6">
            <v>0</v>
          </cell>
          <cell r="AE6" t="str">
            <v>Additions</v>
          </cell>
          <cell r="AF6" t="str">
            <v>Disposals</v>
          </cell>
          <cell r="AG6" t="str">
            <v>Additions</v>
          </cell>
          <cell r="AH6" t="str">
            <v>Disposals</v>
          </cell>
          <cell r="AI6">
            <v>0</v>
          </cell>
          <cell r="AJ6" t="str">
            <v>Additions</v>
          </cell>
          <cell r="AK6" t="str">
            <v>Disposals</v>
          </cell>
          <cell r="AL6" t="str">
            <v>Additions</v>
          </cell>
          <cell r="AM6" t="str">
            <v>Disposals</v>
          </cell>
          <cell r="AN6">
            <v>0</v>
          </cell>
          <cell r="AO6" t="str">
            <v>Additions</v>
          </cell>
          <cell r="AP6" t="str">
            <v>Disposals</v>
          </cell>
          <cell r="AQ6" t="str">
            <v>Additions</v>
          </cell>
          <cell r="AR6" t="str">
            <v>Disposals</v>
          </cell>
          <cell r="AS6">
            <v>0</v>
          </cell>
          <cell r="AT6" t="str">
            <v>Additions</v>
          </cell>
          <cell r="AU6" t="str">
            <v>Disposals</v>
          </cell>
          <cell r="AV6" t="str">
            <v>Additions</v>
          </cell>
          <cell r="AW6" t="str">
            <v>Disposals</v>
          </cell>
          <cell r="AX6">
            <v>0</v>
          </cell>
          <cell r="AY6" t="str">
            <v>Additions</v>
          </cell>
          <cell r="AZ6" t="str">
            <v>Disposals</v>
          </cell>
          <cell r="BA6" t="str">
            <v>Additions</v>
          </cell>
          <cell r="BB6" t="str">
            <v>Disposals</v>
          </cell>
          <cell r="BC6">
            <v>0</v>
          </cell>
          <cell r="BD6" t="str">
            <v>Additions</v>
          </cell>
          <cell r="BE6" t="str">
            <v>Disposals</v>
          </cell>
          <cell r="BF6" t="str">
            <v>Additions</v>
          </cell>
          <cell r="BG6" t="str">
            <v>Disposals</v>
          </cell>
          <cell r="BH6">
            <v>0</v>
          </cell>
        </row>
        <row r="7">
          <cell r="A7">
            <v>1611</v>
          </cell>
          <cell r="B7">
            <v>12</v>
          </cell>
          <cell r="C7">
            <v>3</v>
          </cell>
          <cell r="D7" t="str">
            <v>Computer Software (FormallyAccount 1925)</v>
          </cell>
          <cell r="E7">
            <v>0</v>
          </cell>
          <cell r="F7">
            <v>631721.64</v>
          </cell>
          <cell r="G7">
            <v>83968.189999999944</v>
          </cell>
          <cell r="H7">
            <v>715689.83</v>
          </cell>
          <cell r="I7">
            <v>459114.56000000006</v>
          </cell>
          <cell r="J7">
            <v>0</v>
          </cell>
          <cell r="K7">
            <v>1174804.3900000001</v>
          </cell>
          <cell r="L7">
            <v>0</v>
          </cell>
          <cell r="M7">
            <v>-334758.21000000002</v>
          </cell>
          <cell r="N7">
            <v>-31121.070000000007</v>
          </cell>
          <cell r="O7">
            <v>-365879.28</v>
          </cell>
          <cell r="P7">
            <v>-206524.86</v>
          </cell>
          <cell r="Q7">
            <v>0</v>
          </cell>
          <cell r="R7">
            <v>-572404.14</v>
          </cell>
          <cell r="S7">
            <v>602400.25000000012</v>
          </cell>
          <cell r="T7">
            <v>0</v>
          </cell>
          <cell r="U7">
            <v>377372</v>
          </cell>
          <cell r="V7">
            <v>0</v>
          </cell>
          <cell r="W7">
            <v>-366622</v>
          </cell>
          <cell r="X7">
            <v>0</v>
          </cell>
          <cell r="Y7">
            <v>0</v>
          </cell>
          <cell r="Z7">
            <v>83000.921413361953</v>
          </cell>
          <cell r="AA7">
            <v>0</v>
          </cell>
          <cell r="AB7">
            <v>-371456</v>
          </cell>
          <cell r="AC7">
            <v>0</v>
          </cell>
          <cell r="AD7">
            <v>0</v>
          </cell>
          <cell r="AE7">
            <v>739564.86483599129</v>
          </cell>
          <cell r="AF7">
            <v>-974.52222441998674</v>
          </cell>
          <cell r="AG7">
            <v>-433162.07080599858</v>
          </cell>
          <cell r="AH7">
            <v>487.26111220999337</v>
          </cell>
          <cell r="AI7">
            <v>0</v>
          </cell>
          <cell r="AJ7">
            <v>445025.94593439653</v>
          </cell>
          <cell r="AK7">
            <v>0</v>
          </cell>
          <cell r="AL7">
            <v>-502319.30260106316</v>
          </cell>
          <cell r="AM7">
            <v>0</v>
          </cell>
          <cell r="AN7">
            <v>0</v>
          </cell>
          <cell r="AO7">
            <v>135847.297253987</v>
          </cell>
          <cell r="AP7">
            <v>-812.10185368332236</v>
          </cell>
          <cell r="AQ7">
            <v>-476504.81979912706</v>
          </cell>
          <cell r="AR7">
            <v>406.05092684166118</v>
          </cell>
          <cell r="AS7">
            <v>0</v>
          </cell>
          <cell r="AT7">
            <v>242233.3783523922</v>
          </cell>
          <cell r="AU7">
            <v>-812.10185368332236</v>
          </cell>
          <cell r="AV7">
            <v>-357257.45492752508</v>
          </cell>
          <cell r="AW7">
            <v>406.05092684166118</v>
          </cell>
          <cell r="AX7">
            <v>0</v>
          </cell>
          <cell r="AY7">
            <v>194233.3783523922</v>
          </cell>
          <cell r="AZ7">
            <v>-812.10185368332236</v>
          </cell>
          <cell r="BA7">
            <v>-232570.11258325784</v>
          </cell>
          <cell r="BB7">
            <v>406.05092684166118</v>
          </cell>
          <cell r="BC7">
            <v>0</v>
          </cell>
          <cell r="BD7">
            <v>194233.3783523922</v>
          </cell>
          <cell r="BE7">
            <v>-812.10185368332236</v>
          </cell>
          <cell r="BF7">
            <v>-232570.11258325784</v>
          </cell>
          <cell r="BG7">
            <v>406.05092684166118</v>
          </cell>
          <cell r="BH7">
            <v>0</v>
          </cell>
        </row>
        <row r="8">
          <cell r="A8">
            <v>1612</v>
          </cell>
          <cell r="B8" t="str">
            <v>CEC</v>
          </cell>
          <cell r="C8">
            <v>0</v>
          </cell>
          <cell r="D8" t="str">
            <v>Land Rights (Formally known as Account 1906)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</row>
        <row r="9">
          <cell r="A9">
            <v>1805</v>
          </cell>
          <cell r="B9" t="str">
            <v>N/A</v>
          </cell>
          <cell r="C9">
            <v>0</v>
          </cell>
          <cell r="D9" t="str">
            <v>Land</v>
          </cell>
          <cell r="E9">
            <v>0</v>
          </cell>
          <cell r="F9">
            <v>293875.46999999997</v>
          </cell>
          <cell r="G9">
            <v>0</v>
          </cell>
          <cell r="H9">
            <v>293875.46999999997</v>
          </cell>
          <cell r="I9">
            <v>0</v>
          </cell>
          <cell r="J9">
            <v>0</v>
          </cell>
          <cell r="K9">
            <v>293875.46999999997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293875.46999999997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158723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</row>
        <row r="10">
          <cell r="A10">
            <v>1808</v>
          </cell>
          <cell r="B10">
            <v>47</v>
          </cell>
          <cell r="C10">
            <v>62</v>
          </cell>
          <cell r="D10" t="str">
            <v>Buildings</v>
          </cell>
          <cell r="E10">
            <v>0</v>
          </cell>
          <cell r="F10">
            <v>570962.63</v>
          </cell>
          <cell r="G10">
            <v>138449.84</v>
          </cell>
          <cell r="H10">
            <v>709412.47</v>
          </cell>
          <cell r="I10">
            <v>0</v>
          </cell>
          <cell r="J10">
            <v>0</v>
          </cell>
          <cell r="K10">
            <v>709412.47</v>
          </cell>
          <cell r="L10">
            <v>0</v>
          </cell>
          <cell r="M10">
            <v>-317006.70999999996</v>
          </cell>
          <cell r="N10">
            <v>-42631.53</v>
          </cell>
          <cell r="O10">
            <v>-359638.24</v>
          </cell>
          <cell r="P10">
            <v>-14235.789999999988</v>
          </cell>
          <cell r="Q10">
            <v>0</v>
          </cell>
          <cell r="R10">
            <v>-373874.02999999997</v>
          </cell>
          <cell r="S10">
            <v>335538.44</v>
          </cell>
          <cell r="T10">
            <v>0</v>
          </cell>
          <cell r="U10">
            <v>0</v>
          </cell>
          <cell r="V10">
            <v>0</v>
          </cell>
          <cell r="W10">
            <v>-14197</v>
          </cell>
          <cell r="X10">
            <v>0</v>
          </cell>
          <cell r="Y10">
            <v>0</v>
          </cell>
          <cell r="Z10">
            <v>47648</v>
          </cell>
          <cell r="AA10">
            <v>0</v>
          </cell>
          <cell r="AB10">
            <v>-14581.138064516133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-14196.880000000005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-11932.640000000003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-11932.640000000003</v>
          </cell>
          <cell r="AR10">
            <v>0</v>
          </cell>
          <cell r="AS10">
            <v>0</v>
          </cell>
          <cell r="AT10">
            <v>1750000</v>
          </cell>
          <cell r="AU10">
            <v>0</v>
          </cell>
          <cell r="AV10">
            <v>-26045.543225806454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-40158.446451612908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-40158.446451612908</v>
          </cell>
          <cell r="BG10">
            <v>0</v>
          </cell>
          <cell r="BH10">
            <v>0</v>
          </cell>
        </row>
        <row r="11">
          <cell r="A11">
            <v>1810</v>
          </cell>
          <cell r="B11">
            <v>13</v>
          </cell>
          <cell r="C11">
            <v>0</v>
          </cell>
          <cell r="D11" t="str">
            <v>Leasehold Improvements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</row>
        <row r="12">
          <cell r="A12">
            <v>1815</v>
          </cell>
          <cell r="B12">
            <v>47</v>
          </cell>
          <cell r="C12">
            <v>0</v>
          </cell>
          <cell r="D12" t="str">
            <v>Transformer Station Equipment &gt;50 kV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</row>
        <row r="13">
          <cell r="A13">
            <v>1820</v>
          </cell>
          <cell r="B13">
            <v>47</v>
          </cell>
          <cell r="C13">
            <v>45</v>
          </cell>
          <cell r="D13" t="str">
            <v>Distribution Station Equipment &lt;50 kV</v>
          </cell>
          <cell r="E13">
            <v>0</v>
          </cell>
          <cell r="F13">
            <v>14592961.20376</v>
          </cell>
          <cell r="G13">
            <v>1058005.4220492821</v>
          </cell>
          <cell r="H13">
            <v>15650966.625809282</v>
          </cell>
          <cell r="I13">
            <v>4461904.8579507172</v>
          </cell>
          <cell r="J13">
            <v>-940990.08</v>
          </cell>
          <cell r="K13">
            <v>19171881.403760001</v>
          </cell>
          <cell r="L13">
            <v>0</v>
          </cell>
          <cell r="M13">
            <v>-7892053.7500000009</v>
          </cell>
          <cell r="N13">
            <v>-43885.280000001403</v>
          </cell>
          <cell r="O13">
            <v>-7935939.0300000021</v>
          </cell>
          <cell r="P13">
            <v>-304485.77999999915</v>
          </cell>
          <cell r="Q13">
            <v>716211.10000000009</v>
          </cell>
          <cell r="R13">
            <v>-7524213.7100000009</v>
          </cell>
          <cell r="S13">
            <v>11647667.69376</v>
          </cell>
          <cell r="T13">
            <v>0</v>
          </cell>
          <cell r="U13">
            <v>3998</v>
          </cell>
          <cell r="V13">
            <v>-200000</v>
          </cell>
          <cell r="W13">
            <v>-322548</v>
          </cell>
          <cell r="X13">
            <v>186014.55990450463</v>
          </cell>
          <cell r="Y13">
            <v>0</v>
          </cell>
          <cell r="Z13">
            <v>1758038.0004136378</v>
          </cell>
          <cell r="AA13">
            <v>-511147</v>
          </cell>
          <cell r="AB13">
            <v>-93542</v>
          </cell>
          <cell r="AC13">
            <v>509796</v>
          </cell>
          <cell r="AD13">
            <v>0</v>
          </cell>
          <cell r="AE13">
            <v>1127523.1600000001</v>
          </cell>
          <cell r="AF13">
            <v>-79664.686089949697</v>
          </cell>
          <cell r="AG13">
            <v>-448511.68292401871</v>
          </cell>
          <cell r="AH13">
            <v>79004.291142112692</v>
          </cell>
          <cell r="AI13">
            <v>0</v>
          </cell>
          <cell r="AJ13">
            <v>1759912.3710471662</v>
          </cell>
          <cell r="AK13">
            <v>-184741.06534642764</v>
          </cell>
          <cell r="AL13">
            <v>-484170.3629240187</v>
          </cell>
          <cell r="AM13">
            <v>184080.67039859062</v>
          </cell>
          <cell r="AN13">
            <v>0</v>
          </cell>
          <cell r="AO13">
            <v>512047.42430955102</v>
          </cell>
          <cell r="AP13">
            <v>-131249.80254659776</v>
          </cell>
          <cell r="AQ13">
            <v>-510929.2329240187</v>
          </cell>
          <cell r="AR13">
            <v>130216.1121075765</v>
          </cell>
          <cell r="AS13">
            <v>0</v>
          </cell>
          <cell r="AT13">
            <v>3559632.1900000004</v>
          </cell>
          <cell r="AU13">
            <v>-130843.59166423991</v>
          </cell>
          <cell r="AV13">
            <v>-561842.46070179646</v>
          </cell>
          <cell r="AW13">
            <v>130183.19671640292</v>
          </cell>
          <cell r="AX13">
            <v>0</v>
          </cell>
          <cell r="AY13">
            <v>4753283.7346824203</v>
          </cell>
          <cell r="AZ13">
            <v>-299093.83992380596</v>
          </cell>
          <cell r="BA13">
            <v>-661931.91024067416</v>
          </cell>
          <cell r="BB13">
            <v>265672.50677257247</v>
          </cell>
          <cell r="BC13">
            <v>0</v>
          </cell>
          <cell r="BD13">
            <v>4753283.7346824203</v>
          </cell>
          <cell r="BE13">
            <v>-299093.83992380596</v>
          </cell>
          <cell r="BF13">
            <v>-661931.91024067416</v>
          </cell>
          <cell r="BG13">
            <v>265672.50677257247</v>
          </cell>
          <cell r="BH13">
            <v>0</v>
          </cell>
        </row>
        <row r="14">
          <cell r="A14">
            <v>1825</v>
          </cell>
          <cell r="B14">
            <v>47</v>
          </cell>
          <cell r="C14">
            <v>0</v>
          </cell>
          <cell r="D14" t="str">
            <v>Storage Battery Equipment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</row>
        <row r="15">
          <cell r="A15">
            <v>1830</v>
          </cell>
          <cell r="B15">
            <v>47</v>
          </cell>
          <cell r="C15">
            <v>45</v>
          </cell>
          <cell r="D15" t="str">
            <v>Poles, Towers &amp; Fixtures</v>
          </cell>
          <cell r="E15">
            <v>0</v>
          </cell>
          <cell r="F15">
            <v>0</v>
          </cell>
          <cell r="G15">
            <v>29012569.321147859</v>
          </cell>
          <cell r="H15">
            <v>29012569.321147859</v>
          </cell>
          <cell r="I15">
            <v>1593280.5388521391</v>
          </cell>
          <cell r="J15">
            <v>0</v>
          </cell>
          <cell r="K15">
            <v>30605849.859999999</v>
          </cell>
          <cell r="L15">
            <v>0</v>
          </cell>
          <cell r="M15">
            <v>0</v>
          </cell>
          <cell r="N15">
            <v>-13619314.630000001</v>
          </cell>
          <cell r="O15">
            <v>-13619314.630000001</v>
          </cell>
          <cell r="P15">
            <v>-404082.4099999888</v>
          </cell>
          <cell r="Q15">
            <v>0</v>
          </cell>
          <cell r="R15">
            <v>-14023397.03999999</v>
          </cell>
          <cell r="S15">
            <v>16582452.82000001</v>
          </cell>
          <cell r="T15">
            <v>0</v>
          </cell>
          <cell r="U15">
            <v>4590574</v>
          </cell>
          <cell r="V15">
            <v>-750000</v>
          </cell>
          <cell r="W15">
            <v>-481215</v>
          </cell>
          <cell r="X15">
            <v>697554.59964189236</v>
          </cell>
          <cell r="Y15">
            <v>0</v>
          </cell>
          <cell r="Z15">
            <v>3370745.0048773829</v>
          </cell>
          <cell r="AA15">
            <v>-750583</v>
          </cell>
          <cell r="AB15">
            <v>-699349</v>
          </cell>
          <cell r="AC15">
            <v>742658</v>
          </cell>
          <cell r="AD15">
            <v>0</v>
          </cell>
          <cell r="AE15">
            <v>6350261.5300000003</v>
          </cell>
          <cell r="AF15">
            <v>-1278748.6550200628</v>
          </cell>
          <cell r="AG15">
            <v>-654584.1164444444</v>
          </cell>
          <cell r="AH15">
            <v>1126765.3923342486</v>
          </cell>
          <cell r="AI15">
            <v>0</v>
          </cell>
          <cell r="AJ15">
            <v>2833573.15</v>
          </cell>
          <cell r="AK15">
            <v>-834719.0783120346</v>
          </cell>
          <cell r="AL15">
            <v>-747339.03644444444</v>
          </cell>
          <cell r="AM15">
            <v>743138.05618807278</v>
          </cell>
          <cell r="AN15">
            <v>0</v>
          </cell>
          <cell r="AO15">
            <v>4941932.3099999996</v>
          </cell>
          <cell r="AP15">
            <v>-382025.39044257882</v>
          </cell>
          <cell r="AQ15">
            <v>-829071.91644444445</v>
          </cell>
          <cell r="AR15">
            <v>332720.78272219194</v>
          </cell>
          <cell r="AS15">
            <v>0</v>
          </cell>
          <cell r="AT15">
            <v>3099063.4219406513</v>
          </cell>
          <cell r="AU15">
            <v>-760110.58352167322</v>
          </cell>
          <cell r="AV15">
            <v>-887383.80644444446</v>
          </cell>
          <cell r="AW15">
            <v>608886.96270398714</v>
          </cell>
          <cell r="AX15">
            <v>0</v>
          </cell>
          <cell r="AY15">
            <v>2846612.6663039145</v>
          </cell>
          <cell r="AZ15">
            <v>-604237.64287768945</v>
          </cell>
          <cell r="BA15">
            <v>-946437.89644444443</v>
          </cell>
          <cell r="BB15">
            <v>471045.67915890779</v>
          </cell>
          <cell r="BC15">
            <v>0</v>
          </cell>
          <cell r="BD15">
            <v>2846612.6663039145</v>
          </cell>
          <cell r="BE15">
            <v>-604237.64287768945</v>
          </cell>
          <cell r="BF15">
            <v>-968437.89644444443</v>
          </cell>
          <cell r="BG15">
            <v>471045.67915890779</v>
          </cell>
          <cell r="BH15">
            <v>0</v>
          </cell>
        </row>
        <row r="16">
          <cell r="A16">
            <v>1835</v>
          </cell>
          <cell r="B16">
            <v>47</v>
          </cell>
          <cell r="C16">
            <v>55</v>
          </cell>
          <cell r="D16" t="str">
            <v>Overhead Conductors &amp; Devices</v>
          </cell>
          <cell r="E16">
            <v>0</v>
          </cell>
          <cell r="F16">
            <v>53265973.462690003</v>
          </cell>
          <cell r="G16">
            <v>-35384274.331671782</v>
          </cell>
          <cell r="H16">
            <v>17881699.131018221</v>
          </cell>
          <cell r="I16">
            <v>806544.53167178098</v>
          </cell>
          <cell r="J16">
            <v>0</v>
          </cell>
          <cell r="K16">
            <v>18688243.662690002</v>
          </cell>
          <cell r="L16">
            <v>0</v>
          </cell>
          <cell r="M16">
            <v>-26796372.359999996</v>
          </cell>
          <cell r="N16">
            <v>17698650.59</v>
          </cell>
          <cell r="O16">
            <v>-9097721.7699999958</v>
          </cell>
          <cell r="P16">
            <v>-210506.64000000269</v>
          </cell>
          <cell r="Q16">
            <v>0</v>
          </cell>
          <cell r="R16">
            <v>-9308228.4099999983</v>
          </cell>
          <cell r="S16">
            <v>9380015.2526900042</v>
          </cell>
          <cell r="T16">
            <v>0</v>
          </cell>
          <cell r="U16">
            <v>1587521</v>
          </cell>
          <cell r="V16">
            <v>-956064</v>
          </cell>
          <cell r="W16">
            <v>-268031</v>
          </cell>
          <cell r="X16">
            <v>889209.12100270146</v>
          </cell>
          <cell r="Y16">
            <v>0</v>
          </cell>
          <cell r="Z16">
            <v>1793380.9997939528</v>
          </cell>
          <cell r="AA16">
            <v>-940102</v>
          </cell>
          <cell r="AB16">
            <v>-313560</v>
          </cell>
          <cell r="AC16">
            <v>940102</v>
          </cell>
          <cell r="AD16">
            <v>0</v>
          </cell>
          <cell r="AE16">
            <v>3156836.1925893757</v>
          </cell>
          <cell r="AF16">
            <v>-623025.71832808363</v>
          </cell>
          <cell r="AG16">
            <v>-370083.64146437426</v>
          </cell>
          <cell r="AH16">
            <v>542534.96056285105</v>
          </cell>
          <cell r="AI16">
            <v>0</v>
          </cell>
          <cell r="AJ16">
            <v>1584612.84205489</v>
          </cell>
          <cell r="AK16">
            <v>-420165.84420989058</v>
          </cell>
          <cell r="AL16">
            <v>-418770.48522812867</v>
          </cell>
          <cell r="AM16">
            <v>375102.7572302706</v>
          </cell>
          <cell r="AN16">
            <v>0</v>
          </cell>
          <cell r="AO16">
            <v>620888.87000000011</v>
          </cell>
          <cell r="AP16">
            <v>-206909.92142584111</v>
          </cell>
          <cell r="AQ16">
            <v>-442044.3611041886</v>
          </cell>
          <cell r="AR16">
            <v>183472.63073205628</v>
          </cell>
          <cell r="AS16">
            <v>0</v>
          </cell>
          <cell r="AT16">
            <v>2553547.6400000006</v>
          </cell>
          <cell r="AU16">
            <v>-405108.05252826499</v>
          </cell>
          <cell r="AV16">
            <v>-473902.35443752189</v>
          </cell>
          <cell r="AW16">
            <v>325010.08501994697</v>
          </cell>
          <cell r="AX16">
            <v>0</v>
          </cell>
          <cell r="AY16">
            <v>7077691.3652326297</v>
          </cell>
          <cell r="AZ16">
            <v>-323125.93833352078</v>
          </cell>
          <cell r="BA16">
            <v>-578038.86655105266</v>
          </cell>
          <cell r="BB16">
            <v>254678.07911461746</v>
          </cell>
          <cell r="BC16">
            <v>0</v>
          </cell>
          <cell r="BD16">
            <v>7077691.3652326297</v>
          </cell>
          <cell r="BE16">
            <v>-323125.93833352078</v>
          </cell>
          <cell r="BF16">
            <v>-578038.86655105266</v>
          </cell>
          <cell r="BG16">
            <v>254678.07911461746</v>
          </cell>
          <cell r="BH16">
            <v>0</v>
          </cell>
        </row>
        <row r="17">
          <cell r="A17">
            <v>1840</v>
          </cell>
          <cell r="B17">
            <v>47</v>
          </cell>
          <cell r="C17">
            <v>0</v>
          </cell>
          <cell r="D17" t="str">
            <v>Underground Conduit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</row>
        <row r="18">
          <cell r="A18">
            <v>1845</v>
          </cell>
          <cell r="B18">
            <v>47</v>
          </cell>
          <cell r="C18">
            <v>38</v>
          </cell>
          <cell r="D18" t="str">
            <v>Underground Conductors &amp; Devices</v>
          </cell>
          <cell r="E18">
            <v>0</v>
          </cell>
          <cell r="F18">
            <v>67258442.60097</v>
          </cell>
          <cell r="G18">
            <v>-29198053.989924699</v>
          </cell>
          <cell r="H18">
            <v>38060388.611045301</v>
          </cell>
          <cell r="I18">
            <v>878002.60916600935</v>
          </cell>
          <cell r="J18">
            <v>0</v>
          </cell>
          <cell r="K18">
            <v>38938391.220211312</v>
          </cell>
          <cell r="L18">
            <v>0</v>
          </cell>
          <cell r="M18">
            <v>-30496155.710000001</v>
          </cell>
          <cell r="N18">
            <v>14012503.160000095</v>
          </cell>
          <cell r="O18">
            <v>-16483652.549999906</v>
          </cell>
          <cell r="P18">
            <v>-674672.54000009492</v>
          </cell>
          <cell r="Q18">
            <v>0</v>
          </cell>
          <cell r="R18">
            <v>-17158325.09</v>
          </cell>
          <cell r="S18">
            <v>21780066.130211312</v>
          </cell>
          <cell r="T18">
            <v>0</v>
          </cell>
          <cell r="U18">
            <v>2500792</v>
          </cell>
          <cell r="V18">
            <v>-350000</v>
          </cell>
          <cell r="W18">
            <v>-803428</v>
          </cell>
          <cell r="X18">
            <v>325525.47983288311</v>
          </cell>
          <cell r="Y18">
            <v>0</v>
          </cell>
          <cell r="Z18">
            <v>2239875.7599999993</v>
          </cell>
          <cell r="AA18">
            <v>-745884</v>
          </cell>
          <cell r="AB18">
            <v>-1056879</v>
          </cell>
          <cell r="AC18">
            <v>695501</v>
          </cell>
          <cell r="AD18">
            <v>0</v>
          </cell>
          <cell r="AE18">
            <v>3484015.2728976398</v>
          </cell>
          <cell r="AF18">
            <v>-667534.21945929038</v>
          </cell>
          <cell r="AG18">
            <v>-836426.79356402729</v>
          </cell>
          <cell r="AH18">
            <v>576960.64134478616</v>
          </cell>
          <cell r="AI18">
            <v>0</v>
          </cell>
          <cell r="AJ18">
            <v>2652223.06</v>
          </cell>
          <cell r="AK18">
            <v>-539060.64048988989</v>
          </cell>
          <cell r="AL18">
            <v>-906070.93356402707</v>
          </cell>
          <cell r="AM18">
            <v>474723.63188564783</v>
          </cell>
          <cell r="AN18">
            <v>0</v>
          </cell>
          <cell r="AO18">
            <v>243550.60000000009</v>
          </cell>
          <cell r="AP18">
            <v>-552226.79202929034</v>
          </cell>
          <cell r="AQ18">
            <v>-938254.46023069369</v>
          </cell>
          <cell r="AR18">
            <v>493150.73060204845</v>
          </cell>
          <cell r="AS18">
            <v>0</v>
          </cell>
          <cell r="AT18">
            <v>6258401.2300000004</v>
          </cell>
          <cell r="AU18">
            <v>-586808.26967108389</v>
          </cell>
          <cell r="AV18">
            <v>-1021581.0002306937</v>
          </cell>
          <cell r="AW18">
            <v>483921.38245771674</v>
          </cell>
          <cell r="AX18">
            <v>0</v>
          </cell>
          <cell r="AY18">
            <v>8006064.9891702794</v>
          </cell>
          <cell r="AZ18">
            <v>-533249.73728540528</v>
          </cell>
          <cell r="BA18">
            <v>-1195467.8654687891</v>
          </cell>
          <cell r="BB18">
            <v>450644.79512362392</v>
          </cell>
          <cell r="BC18">
            <v>0</v>
          </cell>
          <cell r="BD18">
            <v>8006064.9891702794</v>
          </cell>
          <cell r="BE18">
            <v>-533249.73728540528</v>
          </cell>
          <cell r="BF18">
            <v>-1195467.8654687891</v>
          </cell>
          <cell r="BG18">
            <v>450644.79512362392</v>
          </cell>
          <cell r="BH18">
            <v>0</v>
          </cell>
        </row>
        <row r="19">
          <cell r="A19">
            <v>1850</v>
          </cell>
          <cell r="B19">
            <v>47</v>
          </cell>
          <cell r="C19">
            <v>40</v>
          </cell>
          <cell r="D19" t="str">
            <v>Line Transformers</v>
          </cell>
          <cell r="E19">
            <v>0</v>
          </cell>
          <cell r="F19">
            <v>15824592.96025</v>
          </cell>
          <cell r="G19">
            <v>32952250.459343407</v>
          </cell>
          <cell r="H19">
            <v>48776843.419593409</v>
          </cell>
          <cell r="I19">
            <v>1865329.1106565935</v>
          </cell>
          <cell r="J19">
            <v>-208100</v>
          </cell>
          <cell r="K19">
            <v>50434072.530250005</v>
          </cell>
          <cell r="L19">
            <v>0</v>
          </cell>
          <cell r="M19">
            <v>-13926388.069999998</v>
          </cell>
          <cell r="N19">
            <v>-14872043.990000021</v>
          </cell>
          <cell r="O19">
            <v>-28798432.060000017</v>
          </cell>
          <cell r="P19">
            <v>-665651.49999997951</v>
          </cell>
          <cell r="Q19">
            <v>208100</v>
          </cell>
          <cell r="R19">
            <v>-29255983.559999995</v>
          </cell>
          <cell r="S19">
            <v>21178088.97025001</v>
          </cell>
          <cell r="T19">
            <v>0</v>
          </cell>
          <cell r="U19">
            <v>2370264</v>
          </cell>
          <cell r="V19">
            <v>-800000</v>
          </cell>
          <cell r="W19">
            <v>-738775</v>
          </cell>
          <cell r="X19">
            <v>744058.2396180185</v>
          </cell>
          <cell r="Y19">
            <v>0</v>
          </cell>
          <cell r="Z19">
            <v>2916583.8628782472</v>
          </cell>
          <cell r="AA19">
            <v>-117014</v>
          </cell>
          <cell r="AB19">
            <v>-863264</v>
          </cell>
          <cell r="AC19">
            <v>96619</v>
          </cell>
          <cell r="AD19">
            <v>0</v>
          </cell>
          <cell r="AE19">
            <v>685864.84891629778</v>
          </cell>
          <cell r="AF19">
            <v>-165724.70629081022</v>
          </cell>
          <cell r="AG19">
            <v>-786720.48864422191</v>
          </cell>
          <cell r="AH19">
            <v>142980.74402220611</v>
          </cell>
          <cell r="AI19">
            <v>0</v>
          </cell>
          <cell r="AJ19">
            <v>448362.23281642969</v>
          </cell>
          <cell r="AK19">
            <v>-131537.54976052564</v>
          </cell>
          <cell r="AL19">
            <v>-799171.19779387442</v>
          </cell>
          <cell r="AM19">
            <v>116760.21977857317</v>
          </cell>
          <cell r="AN19">
            <v>0</v>
          </cell>
          <cell r="AO19">
            <v>758620.50573044899</v>
          </cell>
          <cell r="AP19">
            <v>-83357.273098495556</v>
          </cell>
          <cell r="AQ19">
            <v>-811449.93611197907</v>
          </cell>
          <cell r="AR19">
            <v>74376.342269506131</v>
          </cell>
          <cell r="AS19">
            <v>0</v>
          </cell>
          <cell r="AT19">
            <v>494500.72635198775</v>
          </cell>
          <cell r="AU19">
            <v>-135985.12477962917</v>
          </cell>
          <cell r="AV19">
            <v>-823567.18745326437</v>
          </cell>
          <cell r="AW19">
            <v>110457.44755380569</v>
          </cell>
          <cell r="AX19">
            <v>0</v>
          </cell>
          <cell r="AY19">
            <v>464855.48971538286</v>
          </cell>
          <cell r="AZ19">
            <v>-113757.88253020844</v>
          </cell>
          <cell r="BA19">
            <v>-831686.70662247878</v>
          </cell>
          <cell r="BB19">
            <v>92270.868712889147</v>
          </cell>
          <cell r="BC19">
            <v>0</v>
          </cell>
          <cell r="BD19">
            <v>464855.48971538286</v>
          </cell>
          <cell r="BE19">
            <v>-113757.88253020844</v>
          </cell>
          <cell r="BF19">
            <v>-831686.70662247878</v>
          </cell>
          <cell r="BG19">
            <v>92270.868712889147</v>
          </cell>
          <cell r="BH19">
            <v>0</v>
          </cell>
        </row>
        <row r="20">
          <cell r="A20">
            <v>1855</v>
          </cell>
          <cell r="B20">
            <v>47</v>
          </cell>
          <cell r="C20">
            <v>0</v>
          </cell>
          <cell r="D20" t="str">
            <v>Services (Overhead &amp; Underground)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</row>
        <row r="21">
          <cell r="A21">
            <v>1860</v>
          </cell>
          <cell r="B21">
            <v>47</v>
          </cell>
          <cell r="C21">
            <v>30</v>
          </cell>
          <cell r="D21" t="str">
            <v>Meters</v>
          </cell>
          <cell r="E21">
            <v>0</v>
          </cell>
          <cell r="F21">
            <v>2647580.3807899989</v>
          </cell>
          <cell r="G21">
            <v>0</v>
          </cell>
          <cell r="H21">
            <v>2647580.3807899989</v>
          </cell>
          <cell r="I21">
            <v>0</v>
          </cell>
          <cell r="J21">
            <v>-3090.49</v>
          </cell>
          <cell r="K21">
            <v>2644489.8907899987</v>
          </cell>
          <cell r="L21">
            <v>0</v>
          </cell>
          <cell r="M21">
            <v>-2241173.79</v>
          </cell>
          <cell r="N21">
            <v>-242119.51999999862</v>
          </cell>
          <cell r="O21">
            <v>-2483293.3099999987</v>
          </cell>
          <cell r="P21">
            <v>-712727.40000000142</v>
          </cell>
          <cell r="Q21">
            <v>1434.28</v>
          </cell>
          <cell r="R21">
            <v>-3194586.43</v>
          </cell>
          <cell r="S21">
            <v>-550096.53921000147</v>
          </cell>
          <cell r="T21">
            <v>0</v>
          </cell>
          <cell r="U21">
            <v>57202.600000000006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558725.16584829963</v>
          </cell>
          <cell r="AA21">
            <v>0</v>
          </cell>
          <cell r="AB21">
            <v>-756435</v>
          </cell>
          <cell r="AC21">
            <v>0</v>
          </cell>
          <cell r="AD21">
            <v>0</v>
          </cell>
          <cell r="AE21">
            <v>612932.07491961226</v>
          </cell>
          <cell r="AF21">
            <v>-94125.550994296296</v>
          </cell>
          <cell r="AG21">
            <v>-805133.72649654967</v>
          </cell>
          <cell r="AH21">
            <v>47519.357588651597</v>
          </cell>
          <cell r="AI21">
            <v>0</v>
          </cell>
          <cell r="AJ21">
            <v>615910.98360933166</v>
          </cell>
          <cell r="AK21">
            <v>-93304.985827030003</v>
          </cell>
          <cell r="AL21">
            <v>-849094.35632785782</v>
          </cell>
          <cell r="AM21">
            <v>47070.904228778847</v>
          </cell>
          <cell r="AN21">
            <v>0</v>
          </cell>
          <cell r="AO21">
            <v>753109.109841606</v>
          </cell>
          <cell r="AP21">
            <v>-77771.841862518806</v>
          </cell>
          <cell r="AQ21">
            <v>-898884.30922284781</v>
          </cell>
          <cell r="AR21">
            <v>39092.13898269397</v>
          </cell>
          <cell r="AS21">
            <v>0</v>
          </cell>
          <cell r="AT21">
            <v>602950.8337889259</v>
          </cell>
          <cell r="AU21">
            <v>-78444.858005885399</v>
          </cell>
          <cell r="AV21">
            <v>-950113.53879927914</v>
          </cell>
          <cell r="AW21">
            <v>39586.958779946559</v>
          </cell>
          <cell r="AX21">
            <v>0</v>
          </cell>
          <cell r="AY21">
            <v>602560.29242965614</v>
          </cell>
          <cell r="AZ21">
            <v>-78166.470254588072</v>
          </cell>
          <cell r="BA21">
            <v>-985423.54996776953</v>
          </cell>
          <cell r="BB21">
            <v>39338.030877776815</v>
          </cell>
          <cell r="BC21">
            <v>0</v>
          </cell>
          <cell r="BD21">
            <v>602560.29242965614</v>
          </cell>
          <cell r="BE21">
            <v>-78166.470254588072</v>
          </cell>
          <cell r="BF21">
            <v>-985423.54996776953</v>
          </cell>
          <cell r="BG21">
            <v>39338.030877776815</v>
          </cell>
          <cell r="BH21">
            <v>0</v>
          </cell>
        </row>
        <row r="22">
          <cell r="A22">
            <v>1860.1</v>
          </cell>
          <cell r="B22">
            <v>47</v>
          </cell>
          <cell r="C22">
            <v>10</v>
          </cell>
          <cell r="D22" t="str">
            <v>Meters (Smart Meters)</v>
          </cell>
          <cell r="E22">
            <v>0</v>
          </cell>
          <cell r="F22">
            <v>6780571.3799999999</v>
          </cell>
          <cell r="G22">
            <v>190564.36312097934</v>
          </cell>
          <cell r="H22">
            <v>6971135.7431209795</v>
          </cell>
          <cell r="I22">
            <v>247975.05687902065</v>
          </cell>
          <cell r="J22">
            <v>0</v>
          </cell>
          <cell r="K22">
            <v>7219110.7999999998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7219110.7999999998</v>
          </cell>
          <cell r="T22">
            <v>0</v>
          </cell>
          <cell r="U22">
            <v>514823.4</v>
          </cell>
          <cell r="V22">
            <v>0</v>
          </cell>
          <cell r="W22">
            <v>-747565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</row>
        <row r="23">
          <cell r="A23">
            <v>1905</v>
          </cell>
          <cell r="B23" t="str">
            <v>N/A</v>
          </cell>
          <cell r="C23">
            <v>0</v>
          </cell>
          <cell r="D23" t="str">
            <v>Land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</row>
        <row r="24">
          <cell r="A24">
            <v>1908</v>
          </cell>
          <cell r="B24">
            <v>47</v>
          </cell>
          <cell r="C24">
            <v>0</v>
          </cell>
          <cell r="D24" t="str">
            <v>Buildings &amp; Fixtures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</row>
        <row r="25">
          <cell r="A25">
            <v>1910</v>
          </cell>
          <cell r="B25">
            <v>13</v>
          </cell>
          <cell r="C25">
            <v>5</v>
          </cell>
          <cell r="D25" t="str">
            <v>Leasehold Improvements</v>
          </cell>
          <cell r="E25">
            <v>0</v>
          </cell>
          <cell r="F25">
            <v>630749.58000000007</v>
          </cell>
          <cell r="G25">
            <v>58717.979999999981</v>
          </cell>
          <cell r="H25">
            <v>689467.56</v>
          </cell>
          <cell r="I25">
            <v>200045.87</v>
          </cell>
          <cell r="J25">
            <v>0</v>
          </cell>
          <cell r="K25">
            <v>889513.43</v>
          </cell>
          <cell r="L25">
            <v>0</v>
          </cell>
          <cell r="M25">
            <v>-135707.12</v>
          </cell>
          <cell r="N25">
            <v>-70147.350000000006</v>
          </cell>
          <cell r="O25">
            <v>-205854.47</v>
          </cell>
          <cell r="P25">
            <v>-170614.86</v>
          </cell>
          <cell r="Q25">
            <v>0</v>
          </cell>
          <cell r="R25">
            <v>-376469.32999999996</v>
          </cell>
          <cell r="S25">
            <v>513044.10000000009</v>
          </cell>
          <cell r="T25">
            <v>0</v>
          </cell>
          <cell r="U25">
            <v>18265</v>
          </cell>
          <cell r="V25">
            <v>0</v>
          </cell>
          <cell r="W25">
            <v>-153806</v>
          </cell>
          <cell r="X25">
            <v>0</v>
          </cell>
          <cell r="Y25">
            <v>0</v>
          </cell>
          <cell r="Z25">
            <v>27481.949303012443</v>
          </cell>
          <cell r="AA25">
            <v>0</v>
          </cell>
          <cell r="AB25">
            <v>-118599.32493030123</v>
          </cell>
          <cell r="AC25">
            <v>0</v>
          </cell>
          <cell r="AD25">
            <v>0</v>
          </cell>
          <cell r="AE25">
            <v>247500</v>
          </cell>
          <cell r="AF25">
            <v>0</v>
          </cell>
          <cell r="AG25">
            <v>-171269.09999999998</v>
          </cell>
          <cell r="AH25">
            <v>0</v>
          </cell>
          <cell r="AI25">
            <v>0</v>
          </cell>
          <cell r="AJ25">
            <v>90000</v>
          </cell>
          <cell r="AK25">
            <v>0</v>
          </cell>
          <cell r="AL25">
            <v>-171590.63</v>
          </cell>
          <cell r="AM25">
            <v>0</v>
          </cell>
          <cell r="AN25">
            <v>0</v>
          </cell>
          <cell r="AO25">
            <v>45000</v>
          </cell>
          <cell r="AP25">
            <v>0</v>
          </cell>
          <cell r="AQ25">
            <v>-127163.06000000001</v>
          </cell>
          <cell r="AR25">
            <v>0</v>
          </cell>
          <cell r="AS25">
            <v>0</v>
          </cell>
          <cell r="AT25">
            <v>45000</v>
          </cell>
          <cell r="AU25">
            <v>0</v>
          </cell>
          <cell r="AV25">
            <v>-118826.5</v>
          </cell>
          <cell r="AW25">
            <v>0</v>
          </cell>
          <cell r="AX25">
            <v>0</v>
          </cell>
          <cell r="AY25">
            <v>45000</v>
          </cell>
          <cell r="AZ25">
            <v>0</v>
          </cell>
          <cell r="BA25">
            <v>-126000</v>
          </cell>
          <cell r="BB25">
            <v>0</v>
          </cell>
          <cell r="BC25">
            <v>0</v>
          </cell>
          <cell r="BD25">
            <v>45000</v>
          </cell>
          <cell r="BE25">
            <v>0</v>
          </cell>
          <cell r="BF25">
            <v>-126000</v>
          </cell>
          <cell r="BG25">
            <v>0</v>
          </cell>
          <cell r="BH25">
            <v>0</v>
          </cell>
        </row>
        <row r="26">
          <cell r="A26">
            <v>1915</v>
          </cell>
          <cell r="B26">
            <v>8</v>
          </cell>
          <cell r="C26">
            <v>10</v>
          </cell>
          <cell r="D26" t="str">
            <v>Office Furniture &amp; Equipment (5 years)</v>
          </cell>
          <cell r="E26">
            <v>0</v>
          </cell>
          <cell r="F26">
            <v>718702.63</v>
          </cell>
          <cell r="G26">
            <v>-33806.200000000186</v>
          </cell>
          <cell r="H26">
            <v>684896.42999999982</v>
          </cell>
          <cell r="I26">
            <v>6911.3600000001852</v>
          </cell>
          <cell r="J26">
            <v>0</v>
          </cell>
          <cell r="K26">
            <v>691807.79</v>
          </cell>
          <cell r="L26">
            <v>0</v>
          </cell>
          <cell r="M26">
            <v>-677186.3</v>
          </cell>
          <cell r="N26">
            <v>33280.580000000271</v>
          </cell>
          <cell r="O26">
            <v>-643905.71999999974</v>
          </cell>
          <cell r="P26">
            <v>-8753.87000000027</v>
          </cell>
          <cell r="Q26">
            <v>0</v>
          </cell>
          <cell r="R26">
            <v>-652659.59</v>
          </cell>
          <cell r="S26">
            <v>39148.20000000007</v>
          </cell>
          <cell r="T26">
            <v>0</v>
          </cell>
          <cell r="U26">
            <v>31131</v>
          </cell>
          <cell r="V26">
            <v>0</v>
          </cell>
          <cell r="W26">
            <v>-9661</v>
          </cell>
          <cell r="X26">
            <v>0</v>
          </cell>
          <cell r="Y26">
            <v>0</v>
          </cell>
          <cell r="Z26">
            <v>0.42387365478498396</v>
          </cell>
          <cell r="AA26">
            <v>0</v>
          </cell>
          <cell r="AB26">
            <v>-18523</v>
          </cell>
          <cell r="AC26">
            <v>0</v>
          </cell>
          <cell r="AD26">
            <v>0</v>
          </cell>
          <cell r="AE26">
            <v>27500</v>
          </cell>
          <cell r="AF26">
            <v>0</v>
          </cell>
          <cell r="AG26">
            <v>-9433.9</v>
          </cell>
          <cell r="AH26">
            <v>0</v>
          </cell>
          <cell r="AI26">
            <v>0</v>
          </cell>
          <cell r="AJ26">
            <v>10000</v>
          </cell>
          <cell r="AK26">
            <v>0</v>
          </cell>
          <cell r="AL26">
            <v>-11068.53</v>
          </cell>
          <cell r="AM26">
            <v>0</v>
          </cell>
          <cell r="AN26">
            <v>0</v>
          </cell>
          <cell r="AO26">
            <v>5000</v>
          </cell>
          <cell r="AP26">
            <v>0</v>
          </cell>
          <cell r="AQ26">
            <v>-11387.369999999999</v>
          </cell>
          <cell r="AR26">
            <v>0</v>
          </cell>
          <cell r="AS26">
            <v>0</v>
          </cell>
          <cell r="AT26">
            <v>5000</v>
          </cell>
          <cell r="AU26">
            <v>0</v>
          </cell>
          <cell r="AV26">
            <v>-11848.34</v>
          </cell>
          <cell r="AW26">
            <v>0</v>
          </cell>
          <cell r="AX26">
            <v>0</v>
          </cell>
          <cell r="AY26">
            <v>5000</v>
          </cell>
          <cell r="AZ26">
            <v>0</v>
          </cell>
          <cell r="BA26">
            <v>-12213.82</v>
          </cell>
          <cell r="BB26">
            <v>0</v>
          </cell>
          <cell r="BC26">
            <v>0</v>
          </cell>
          <cell r="BD26">
            <v>5000</v>
          </cell>
          <cell r="BE26">
            <v>0</v>
          </cell>
          <cell r="BF26">
            <v>-12213.82</v>
          </cell>
          <cell r="BG26">
            <v>0</v>
          </cell>
          <cell r="BH26">
            <v>0</v>
          </cell>
        </row>
        <row r="27">
          <cell r="A27">
            <v>1920</v>
          </cell>
          <cell r="B27">
            <v>50</v>
          </cell>
          <cell r="C27">
            <v>4</v>
          </cell>
          <cell r="D27" t="str">
            <v>Computer Equipment - Hardware</v>
          </cell>
          <cell r="E27">
            <v>0</v>
          </cell>
          <cell r="F27">
            <v>2112207.7599999998</v>
          </cell>
          <cell r="G27">
            <v>55746.400000000373</v>
          </cell>
          <cell r="H27">
            <v>2167954.16</v>
          </cell>
          <cell r="I27">
            <v>0</v>
          </cell>
          <cell r="J27">
            <v>0</v>
          </cell>
          <cell r="K27">
            <v>2167954.16</v>
          </cell>
          <cell r="L27">
            <v>0</v>
          </cell>
          <cell r="M27">
            <v>-2064016.89</v>
          </cell>
          <cell r="N27">
            <v>0</v>
          </cell>
          <cell r="O27">
            <v>-2064016.89</v>
          </cell>
          <cell r="P27">
            <v>0</v>
          </cell>
          <cell r="Q27">
            <v>0</v>
          </cell>
          <cell r="R27">
            <v>-2064016.89</v>
          </cell>
          <cell r="S27">
            <v>103937.27000000025</v>
          </cell>
          <cell r="T27">
            <v>0</v>
          </cell>
          <cell r="U27">
            <v>241584</v>
          </cell>
          <cell r="V27">
            <v>0</v>
          </cell>
          <cell r="W27">
            <v>-86794</v>
          </cell>
          <cell r="X27">
            <v>0</v>
          </cell>
          <cell r="Y27">
            <v>0</v>
          </cell>
          <cell r="Z27">
            <v>62473.257542684507</v>
          </cell>
          <cell r="AA27">
            <v>0</v>
          </cell>
          <cell r="AB27">
            <v>-112997</v>
          </cell>
          <cell r="AC27">
            <v>0</v>
          </cell>
          <cell r="AD27">
            <v>0</v>
          </cell>
          <cell r="AE27">
            <v>266511.46138186246</v>
          </cell>
          <cell r="AF27">
            <v>-1334.1822574033883</v>
          </cell>
          <cell r="AG27">
            <v>-180849.41267273284</v>
          </cell>
          <cell r="AH27">
            <v>667.09112870169417</v>
          </cell>
          <cell r="AI27">
            <v>0</v>
          </cell>
          <cell r="AJ27">
            <v>172404.58455274499</v>
          </cell>
          <cell r="AK27">
            <v>0</v>
          </cell>
          <cell r="AL27">
            <v>-211296.29841455873</v>
          </cell>
          <cell r="AM27">
            <v>0</v>
          </cell>
          <cell r="AN27">
            <v>0</v>
          </cell>
          <cell r="AO27">
            <v>98267.192072793681</v>
          </cell>
          <cell r="AP27">
            <v>-1111.818547836157</v>
          </cell>
          <cell r="AQ27">
            <v>-198710.52049275109</v>
          </cell>
          <cell r="AR27">
            <v>555.9092739180785</v>
          </cell>
          <cell r="AS27">
            <v>0</v>
          </cell>
          <cell r="AT27">
            <v>261160.31524367622</v>
          </cell>
          <cell r="AU27">
            <v>-1111.818547836157</v>
          </cell>
          <cell r="AV27">
            <v>-190190.84890730982</v>
          </cell>
          <cell r="AW27">
            <v>555.9092739180785</v>
          </cell>
          <cell r="AX27">
            <v>0</v>
          </cell>
          <cell r="AY27">
            <v>99160.315243676218</v>
          </cell>
          <cell r="AZ27">
            <v>-1111.818547836157</v>
          </cell>
          <cell r="BA27">
            <v>-178666.99504549606</v>
          </cell>
          <cell r="BB27">
            <v>555.9092739180785</v>
          </cell>
          <cell r="BC27">
            <v>0</v>
          </cell>
          <cell r="BD27">
            <v>99160.315243676218</v>
          </cell>
          <cell r="BE27">
            <v>-1111.818547836157</v>
          </cell>
          <cell r="BF27">
            <v>-178666.99504549606</v>
          </cell>
          <cell r="BG27">
            <v>555.9092739180785</v>
          </cell>
          <cell r="BH27">
            <v>0</v>
          </cell>
        </row>
        <row r="28">
          <cell r="A28">
            <v>1920.1</v>
          </cell>
          <cell r="B28">
            <v>45</v>
          </cell>
          <cell r="C28">
            <v>4</v>
          </cell>
          <cell r="D28" t="str">
            <v>Computer Equip.-Hardware(Post Mar. 22/04)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129775.52999999964</v>
          </cell>
          <cell r="J28">
            <v>0</v>
          </cell>
          <cell r="K28">
            <v>129775.52999999964</v>
          </cell>
          <cell r="L28">
            <v>0</v>
          </cell>
          <cell r="M28">
            <v>0</v>
          </cell>
          <cell r="N28">
            <v>-57524.149999998743</v>
          </cell>
          <cell r="O28">
            <v>-57524.149999998743</v>
          </cell>
          <cell r="P28">
            <v>-17430.49000000126</v>
          </cell>
          <cell r="Q28">
            <v>0</v>
          </cell>
          <cell r="R28">
            <v>-74954.64</v>
          </cell>
          <cell r="S28">
            <v>54820.889999999636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</row>
        <row r="29">
          <cell r="A29">
            <v>1920</v>
          </cell>
          <cell r="B29">
            <v>45.1</v>
          </cell>
          <cell r="C29">
            <v>4</v>
          </cell>
          <cell r="D29" t="str">
            <v>Computer Equip.-Hardware(Post Mar. 19/07)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</row>
        <row r="30">
          <cell r="A30">
            <v>1930</v>
          </cell>
          <cell r="B30">
            <v>10</v>
          </cell>
          <cell r="C30">
            <v>10</v>
          </cell>
          <cell r="D30" t="str">
            <v>Transportation Equipment</v>
          </cell>
          <cell r="E30">
            <v>0</v>
          </cell>
          <cell r="F30">
            <v>3072833.7500000009</v>
          </cell>
          <cell r="G30">
            <v>0</v>
          </cell>
          <cell r="H30">
            <v>3072833.7500000009</v>
          </cell>
          <cell r="I30">
            <v>1405317.19</v>
          </cell>
          <cell r="J30">
            <v>-143212.82999999999</v>
          </cell>
          <cell r="K30">
            <v>4334938.1100000013</v>
          </cell>
          <cell r="L30">
            <v>0</v>
          </cell>
          <cell r="M30">
            <v>-2140151.580000001</v>
          </cell>
          <cell r="N30">
            <v>0</v>
          </cell>
          <cell r="O30">
            <v>-2140151.580000001</v>
          </cell>
          <cell r="P30">
            <v>-171211.18999999962</v>
          </cell>
          <cell r="Q30">
            <v>143212.82999999999</v>
          </cell>
          <cell r="R30">
            <v>-2168149.9400000004</v>
          </cell>
          <cell r="S30">
            <v>2166788.1700000009</v>
          </cell>
          <cell r="T30">
            <v>0</v>
          </cell>
          <cell r="U30">
            <v>17542</v>
          </cell>
          <cell r="V30">
            <v>-249145</v>
          </cell>
          <cell r="W30">
            <v>-274279</v>
          </cell>
          <cell r="X30">
            <v>244700</v>
          </cell>
          <cell r="Y30">
            <v>0</v>
          </cell>
          <cell r="Z30">
            <v>84704.966428112093</v>
          </cell>
          <cell r="AA30">
            <v>0</v>
          </cell>
          <cell r="AB30">
            <v>-250138</v>
          </cell>
          <cell r="AC30">
            <v>0</v>
          </cell>
          <cell r="AD30">
            <v>0</v>
          </cell>
          <cell r="AE30">
            <v>420000</v>
          </cell>
          <cell r="AF30">
            <v>0</v>
          </cell>
          <cell r="AG30">
            <v>-293862.74333333329</v>
          </cell>
          <cell r="AH30">
            <v>0</v>
          </cell>
          <cell r="AI30">
            <v>0</v>
          </cell>
          <cell r="AJ30">
            <v>415000</v>
          </cell>
          <cell r="AK30">
            <v>0</v>
          </cell>
          <cell r="AL30">
            <v>-324117.98333333334</v>
          </cell>
          <cell r="AM30">
            <v>0</v>
          </cell>
          <cell r="AN30">
            <v>0</v>
          </cell>
          <cell r="AO30">
            <v>440000</v>
          </cell>
          <cell r="AP30">
            <v>0</v>
          </cell>
          <cell r="AQ30">
            <v>-335065.24333333329</v>
          </cell>
          <cell r="AR30">
            <v>0</v>
          </cell>
          <cell r="AS30">
            <v>0</v>
          </cell>
          <cell r="AT30">
            <v>190000</v>
          </cell>
          <cell r="AU30">
            <v>0</v>
          </cell>
          <cell r="AV30">
            <v>-366143.29333333333</v>
          </cell>
          <cell r="AW30">
            <v>0</v>
          </cell>
          <cell r="AX30">
            <v>0</v>
          </cell>
          <cell r="AY30">
            <v>170000</v>
          </cell>
          <cell r="AZ30">
            <v>0</v>
          </cell>
          <cell r="BA30">
            <v>-384164.90333333332</v>
          </cell>
          <cell r="BB30">
            <v>0</v>
          </cell>
          <cell r="BC30">
            <v>0</v>
          </cell>
          <cell r="BD30">
            <v>170000</v>
          </cell>
          <cell r="BE30">
            <v>0</v>
          </cell>
          <cell r="BF30">
            <v>-384164.90333333332</v>
          </cell>
          <cell r="BG30">
            <v>0</v>
          </cell>
          <cell r="BH30">
            <v>0</v>
          </cell>
        </row>
        <row r="31">
          <cell r="A31">
            <v>1935</v>
          </cell>
          <cell r="B31">
            <v>8</v>
          </cell>
          <cell r="C31">
            <v>7</v>
          </cell>
          <cell r="D31" t="str">
            <v>Stores Equipment</v>
          </cell>
          <cell r="E31">
            <v>0</v>
          </cell>
          <cell r="F31">
            <v>24516</v>
          </cell>
          <cell r="G31">
            <v>0</v>
          </cell>
          <cell r="H31">
            <v>24516</v>
          </cell>
          <cell r="I31">
            <v>0</v>
          </cell>
          <cell r="J31">
            <v>0</v>
          </cell>
          <cell r="K31">
            <v>24516</v>
          </cell>
          <cell r="L31">
            <v>0</v>
          </cell>
          <cell r="M31">
            <v>-24055.87</v>
          </cell>
          <cell r="N31">
            <v>-172.13999999999942</v>
          </cell>
          <cell r="O31">
            <v>-24228.01</v>
          </cell>
          <cell r="P31">
            <v>-287.94000000000057</v>
          </cell>
          <cell r="Q31">
            <v>0</v>
          </cell>
          <cell r="R31">
            <v>-24515.95</v>
          </cell>
          <cell r="S31">
            <v>4.9999999999272404E-2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</row>
        <row r="32">
          <cell r="A32">
            <v>1940</v>
          </cell>
          <cell r="B32">
            <v>8</v>
          </cell>
          <cell r="C32">
            <v>7</v>
          </cell>
          <cell r="D32" t="str">
            <v>Tools, Shop &amp; Garage Equipment</v>
          </cell>
          <cell r="E32">
            <v>0</v>
          </cell>
          <cell r="F32">
            <v>1525582.0562499999</v>
          </cell>
          <cell r="G32">
            <v>650562.47190910892</v>
          </cell>
          <cell r="H32">
            <v>2176144.5281591089</v>
          </cell>
          <cell r="I32">
            <v>84727.888090891051</v>
          </cell>
          <cell r="J32">
            <v>0</v>
          </cell>
          <cell r="K32">
            <v>2260872.4162499998</v>
          </cell>
          <cell r="L32">
            <v>0</v>
          </cell>
          <cell r="M32">
            <v>-918852.54999999993</v>
          </cell>
          <cell r="N32">
            <v>-570309.10999999929</v>
          </cell>
          <cell r="O32">
            <v>-1489161.6599999992</v>
          </cell>
          <cell r="P32">
            <v>-217058.73000000071</v>
          </cell>
          <cell r="Q32">
            <v>0</v>
          </cell>
          <cell r="R32">
            <v>-1706220.39</v>
          </cell>
          <cell r="S32">
            <v>554652.02624999988</v>
          </cell>
          <cell r="T32">
            <v>0</v>
          </cell>
          <cell r="U32">
            <v>112253</v>
          </cell>
          <cell r="V32">
            <v>0</v>
          </cell>
          <cell r="W32">
            <v>-200143</v>
          </cell>
          <cell r="X32">
            <v>0</v>
          </cell>
          <cell r="Y32">
            <v>0</v>
          </cell>
          <cell r="Z32">
            <v>25397.031347261509</v>
          </cell>
          <cell r="AA32">
            <v>0</v>
          </cell>
          <cell r="AB32">
            <v>-139605</v>
          </cell>
          <cell r="AC32">
            <v>0</v>
          </cell>
          <cell r="AD32">
            <v>0</v>
          </cell>
          <cell r="AE32">
            <v>153506.28240213319</v>
          </cell>
          <cell r="AF32">
            <v>-14391.810004633802</v>
          </cell>
          <cell r="AG32">
            <v>-152650.84532825582</v>
          </cell>
          <cell r="AH32">
            <v>12187.768870367965</v>
          </cell>
          <cell r="AI32">
            <v>0</v>
          </cell>
          <cell r="AJ32">
            <v>145820.41440134918</v>
          </cell>
          <cell r="AK32">
            <v>-15363.650481276649</v>
          </cell>
          <cell r="AL32">
            <v>-131505.57006555615</v>
          </cell>
          <cell r="AM32">
            <v>12968.353454989308</v>
          </cell>
          <cell r="AN32">
            <v>0</v>
          </cell>
          <cell r="AO32">
            <v>173788.409481054</v>
          </cell>
          <cell r="AP32">
            <v>-9163.4061046883762</v>
          </cell>
          <cell r="AQ32">
            <v>-134746.46276396431</v>
          </cell>
          <cell r="AR32">
            <v>8446.3126246801257</v>
          </cell>
          <cell r="AS32">
            <v>0</v>
          </cell>
          <cell r="AT32">
            <v>154786.43392431238</v>
          </cell>
          <cell r="AU32">
            <v>-15054.942598249527</v>
          </cell>
          <cell r="AV32">
            <v>-143966.00139304413</v>
          </cell>
          <cell r="AW32">
            <v>12118.757929082307</v>
          </cell>
          <cell r="AX32">
            <v>0</v>
          </cell>
          <cell r="AY32">
            <v>150004.16524534026</v>
          </cell>
          <cell r="AZ32">
            <v>-12554.884550309145</v>
          </cell>
          <cell r="BA32">
            <v>-145273.01100871153</v>
          </cell>
          <cell r="BB32">
            <v>10324.836738779357</v>
          </cell>
          <cell r="BC32">
            <v>0</v>
          </cell>
          <cell r="BD32">
            <v>150004.16524534026</v>
          </cell>
          <cell r="BE32">
            <v>-12554.884550309145</v>
          </cell>
          <cell r="BF32">
            <v>-145273.01100871153</v>
          </cell>
          <cell r="BG32">
            <v>10324.836738779357</v>
          </cell>
          <cell r="BH32">
            <v>0</v>
          </cell>
        </row>
        <row r="33">
          <cell r="A33">
            <v>1945</v>
          </cell>
          <cell r="B33">
            <v>8</v>
          </cell>
          <cell r="C33">
            <v>7</v>
          </cell>
          <cell r="D33" t="str">
            <v>Measurement &amp; Testing Equipment</v>
          </cell>
          <cell r="E33">
            <v>0</v>
          </cell>
          <cell r="F33">
            <v>405788.37</v>
          </cell>
          <cell r="G33">
            <v>18771.510000000009</v>
          </cell>
          <cell r="H33">
            <v>424559.88</v>
          </cell>
          <cell r="I33">
            <v>14905.119999999988</v>
          </cell>
          <cell r="J33">
            <v>0</v>
          </cell>
          <cell r="K33">
            <v>439465</v>
          </cell>
          <cell r="L33">
            <v>0</v>
          </cell>
          <cell r="M33">
            <v>-349196.68000000005</v>
          </cell>
          <cell r="N33">
            <v>80589.879999999946</v>
          </cell>
          <cell r="O33">
            <v>-268606.8000000001</v>
          </cell>
          <cell r="P33">
            <v>-13474.769999999942</v>
          </cell>
          <cell r="Q33">
            <v>0</v>
          </cell>
          <cell r="R33">
            <v>-282081.57000000007</v>
          </cell>
          <cell r="S33">
            <v>157383.42999999993</v>
          </cell>
          <cell r="T33">
            <v>0</v>
          </cell>
          <cell r="U33">
            <v>19169</v>
          </cell>
          <cell r="V33">
            <v>0</v>
          </cell>
          <cell r="W33">
            <v>-14792</v>
          </cell>
          <cell r="X33">
            <v>0</v>
          </cell>
          <cell r="Y33">
            <v>0</v>
          </cell>
          <cell r="Z33">
            <v>51669.771382531639</v>
          </cell>
          <cell r="AA33">
            <v>0</v>
          </cell>
          <cell r="AB33">
            <v>-22064</v>
          </cell>
          <cell r="AC33">
            <v>0</v>
          </cell>
          <cell r="AD33">
            <v>0</v>
          </cell>
          <cell r="AE33">
            <v>8884.3126576374161</v>
          </cell>
          <cell r="AF33">
            <v>-336.81709592215685</v>
          </cell>
          <cell r="AG33">
            <v>-17564.176056866549</v>
          </cell>
          <cell r="AH33">
            <v>306.87779850685399</v>
          </cell>
          <cell r="AI33">
            <v>0</v>
          </cell>
          <cell r="AJ33">
            <v>59154.399876569922</v>
          </cell>
          <cell r="AK33">
            <v>-482.82964942891772</v>
          </cell>
          <cell r="AL33">
            <v>-20377.586262922148</v>
          </cell>
          <cell r="AM33">
            <v>434.63737981606653</v>
          </cell>
          <cell r="AN33">
            <v>0</v>
          </cell>
          <cell r="AO33">
            <v>68948.261753889223</v>
          </cell>
          <cell r="AP33">
            <v>-480.59369098446149</v>
          </cell>
          <cell r="AQ33">
            <v>-22007.528258598912</v>
          </cell>
          <cell r="AR33">
            <v>458.10255726943666</v>
          </cell>
          <cell r="AS33">
            <v>0</v>
          </cell>
          <cell r="AT33">
            <v>132773.82376989722</v>
          </cell>
          <cell r="AU33">
            <v>-589.68894464576908</v>
          </cell>
          <cell r="AV33">
            <v>-36353.57801425182</v>
          </cell>
          <cell r="AW33">
            <v>477.6956815605929</v>
          </cell>
          <cell r="AX33">
            <v>0</v>
          </cell>
          <cell r="AY33">
            <v>132583.6036243113</v>
          </cell>
          <cell r="AZ33">
            <v>-538.88350907239465</v>
          </cell>
          <cell r="BA33">
            <v>-54752.318291761541</v>
          </cell>
          <cell r="BB33">
            <v>472.43710588883675</v>
          </cell>
          <cell r="BC33">
            <v>0</v>
          </cell>
          <cell r="BD33">
            <v>132583.6036243113</v>
          </cell>
          <cell r="BE33">
            <v>-538.88350907239465</v>
          </cell>
          <cell r="BF33">
            <v>-54752.318291761541</v>
          </cell>
          <cell r="BG33">
            <v>472.43710588883675</v>
          </cell>
          <cell r="BH33">
            <v>0</v>
          </cell>
        </row>
        <row r="34">
          <cell r="A34">
            <v>1950</v>
          </cell>
          <cell r="B34">
            <v>8</v>
          </cell>
          <cell r="C34">
            <v>0</v>
          </cell>
          <cell r="D34" t="str">
            <v>Power Operated Equipment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</row>
        <row r="35">
          <cell r="A35">
            <v>1955</v>
          </cell>
          <cell r="B35">
            <v>8</v>
          </cell>
          <cell r="C35">
            <v>10</v>
          </cell>
          <cell r="D35" t="str">
            <v>Communications Equipment</v>
          </cell>
          <cell r="E35">
            <v>0</v>
          </cell>
          <cell r="F35">
            <v>266585.13</v>
          </cell>
          <cell r="G35">
            <v>0</v>
          </cell>
          <cell r="H35">
            <v>266585.13</v>
          </cell>
          <cell r="I35">
            <v>147267.44</v>
          </cell>
          <cell r="J35">
            <v>0</v>
          </cell>
          <cell r="K35">
            <v>413852.57</v>
          </cell>
          <cell r="L35">
            <v>0</v>
          </cell>
          <cell r="M35">
            <v>-252847.81000000003</v>
          </cell>
          <cell r="N35">
            <v>1449.4499999999825</v>
          </cell>
          <cell r="O35">
            <v>-251398.36000000004</v>
          </cell>
          <cell r="P35">
            <v>-12724.149999999981</v>
          </cell>
          <cell r="Q35">
            <v>0</v>
          </cell>
          <cell r="R35">
            <v>-264122.51</v>
          </cell>
          <cell r="S35">
            <v>149730.06</v>
          </cell>
          <cell r="T35">
            <v>0</v>
          </cell>
          <cell r="U35">
            <v>4280</v>
          </cell>
          <cell r="V35">
            <v>0</v>
          </cell>
          <cell r="W35">
            <v>-20482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-15855.400000000001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-15854.400000000001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-15854.400000000001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-15854.400000000001</v>
          </cell>
          <cell r="AR35">
            <v>0</v>
          </cell>
          <cell r="AS35">
            <v>0</v>
          </cell>
          <cell r="AT35">
            <v>31949.999999999996</v>
          </cell>
          <cell r="AU35">
            <v>0</v>
          </cell>
          <cell r="AV35">
            <v>-17451.900000000001</v>
          </cell>
          <cell r="AW35">
            <v>0</v>
          </cell>
          <cell r="AX35">
            <v>0</v>
          </cell>
          <cell r="AY35">
            <v>31949.999999999996</v>
          </cell>
          <cell r="AZ35">
            <v>0</v>
          </cell>
          <cell r="BA35">
            <v>-20646.900000000001</v>
          </cell>
          <cell r="BB35">
            <v>0</v>
          </cell>
          <cell r="BC35">
            <v>0</v>
          </cell>
          <cell r="BD35">
            <v>31949.999999999996</v>
          </cell>
          <cell r="BE35">
            <v>0</v>
          </cell>
          <cell r="BF35">
            <v>-20646.900000000001</v>
          </cell>
          <cell r="BG35">
            <v>0</v>
          </cell>
          <cell r="BH35">
            <v>0</v>
          </cell>
        </row>
        <row r="36">
          <cell r="A36">
            <v>1955</v>
          </cell>
          <cell r="B36">
            <v>8</v>
          </cell>
          <cell r="C36">
            <v>6</v>
          </cell>
          <cell r="D36" t="str">
            <v>Communication Equipment (Wireless)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</row>
        <row r="37">
          <cell r="A37">
            <v>1960</v>
          </cell>
          <cell r="B37">
            <v>8</v>
          </cell>
          <cell r="C37">
            <v>10</v>
          </cell>
          <cell r="D37" t="str">
            <v xml:space="preserve">Miscellaneous Equipment </v>
          </cell>
          <cell r="E37">
            <v>0</v>
          </cell>
          <cell r="F37">
            <v>23602.49</v>
          </cell>
          <cell r="G37">
            <v>71964.28</v>
          </cell>
          <cell r="H37">
            <v>95566.77</v>
          </cell>
          <cell r="I37">
            <v>62078.240000000005</v>
          </cell>
          <cell r="J37">
            <v>0</v>
          </cell>
          <cell r="K37">
            <v>157645.01</v>
          </cell>
          <cell r="L37">
            <v>0</v>
          </cell>
          <cell r="M37">
            <v>-11082.25</v>
          </cell>
          <cell r="N37">
            <v>-48675.750000000015</v>
          </cell>
          <cell r="O37">
            <v>-59758.000000000015</v>
          </cell>
          <cell r="P37">
            <v>-19352.589999999986</v>
          </cell>
          <cell r="Q37">
            <v>0</v>
          </cell>
          <cell r="R37">
            <v>-79110.59</v>
          </cell>
          <cell r="S37">
            <v>78534.420000000013</v>
          </cell>
          <cell r="T37">
            <v>0</v>
          </cell>
          <cell r="U37">
            <v>0</v>
          </cell>
          <cell r="V37">
            <v>0</v>
          </cell>
          <cell r="W37">
            <v>-19187</v>
          </cell>
          <cell r="X37">
            <v>0</v>
          </cell>
          <cell r="Y37">
            <v>0</v>
          </cell>
          <cell r="Z37">
            <v>4746</v>
          </cell>
          <cell r="AA37">
            <v>0</v>
          </cell>
          <cell r="AB37">
            <v>-1991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-12756.889999999998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-11073.890000000003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-6299.4500000000025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-6286.4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-6286.4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-6286.4</v>
          </cell>
          <cell r="BG37">
            <v>0</v>
          </cell>
          <cell r="BH37">
            <v>0</v>
          </cell>
        </row>
        <row r="38">
          <cell r="A38">
            <v>1970</v>
          </cell>
          <cell r="B38">
            <v>47</v>
          </cell>
          <cell r="C38">
            <v>20</v>
          </cell>
          <cell r="D38" t="str">
            <v>Load Management Controls Customer Premises</v>
          </cell>
          <cell r="E38">
            <v>0</v>
          </cell>
          <cell r="F38">
            <v>107034.76</v>
          </cell>
          <cell r="G38">
            <v>0</v>
          </cell>
          <cell r="H38">
            <v>107034.76</v>
          </cell>
          <cell r="I38">
            <v>0</v>
          </cell>
          <cell r="J38">
            <v>0</v>
          </cell>
          <cell r="K38">
            <v>107034.76</v>
          </cell>
          <cell r="L38">
            <v>0</v>
          </cell>
          <cell r="M38">
            <v>-107034.72</v>
          </cell>
          <cell r="N38">
            <v>70871.349999999627</v>
          </cell>
          <cell r="O38">
            <v>-36163.370000000374</v>
          </cell>
          <cell r="P38">
            <v>0</v>
          </cell>
          <cell r="Q38">
            <v>0</v>
          </cell>
          <cell r="R38">
            <v>-36163.370000000374</v>
          </cell>
          <cell r="S38">
            <v>70871.389999999621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-70871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</row>
        <row r="39">
          <cell r="A39">
            <v>1975</v>
          </cell>
          <cell r="B39">
            <v>47</v>
          </cell>
          <cell r="C39">
            <v>20</v>
          </cell>
          <cell r="D39" t="str">
            <v>Load Management Controls Utility Premises</v>
          </cell>
          <cell r="E39">
            <v>0</v>
          </cell>
          <cell r="F39">
            <v>1021693.43</v>
          </cell>
          <cell r="G39">
            <v>0</v>
          </cell>
          <cell r="H39">
            <v>1021693.43</v>
          </cell>
          <cell r="I39">
            <v>0</v>
          </cell>
          <cell r="J39">
            <v>0</v>
          </cell>
          <cell r="K39">
            <v>1021693.43</v>
          </cell>
          <cell r="L39">
            <v>0</v>
          </cell>
          <cell r="M39">
            <v>-767338.56000000017</v>
          </cell>
          <cell r="N39">
            <v>25001.420000000042</v>
          </cell>
          <cell r="O39">
            <v>-742337.14000000013</v>
          </cell>
          <cell r="P39">
            <v>-17494.290000000045</v>
          </cell>
          <cell r="Q39">
            <v>0</v>
          </cell>
          <cell r="R39">
            <v>-759831.43000000017</v>
          </cell>
          <cell r="S39">
            <v>261861.99999999988</v>
          </cell>
          <cell r="T39">
            <v>0</v>
          </cell>
          <cell r="U39">
            <v>0</v>
          </cell>
          <cell r="V39">
            <v>0</v>
          </cell>
          <cell r="W39">
            <v>-17447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-17446.500000000004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-58017.055277777778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-46497.408888888887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-790.22000000000116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</row>
        <row r="40">
          <cell r="A40">
            <v>1980</v>
          </cell>
          <cell r="B40">
            <v>47</v>
          </cell>
          <cell r="C40">
            <v>0</v>
          </cell>
          <cell r="D40" t="str">
            <v>System Supervisor Equipment</v>
          </cell>
          <cell r="E40">
            <v>0</v>
          </cell>
          <cell r="F40">
            <v>293582.38</v>
          </cell>
          <cell r="G40">
            <v>0</v>
          </cell>
          <cell r="H40">
            <v>293582.38</v>
          </cell>
          <cell r="I40">
            <v>0</v>
          </cell>
          <cell r="J40">
            <v>0</v>
          </cell>
          <cell r="K40">
            <v>293582.38</v>
          </cell>
          <cell r="L40">
            <v>0</v>
          </cell>
          <cell r="M40">
            <v>-293583.09999999998</v>
          </cell>
          <cell r="N40">
            <v>0</v>
          </cell>
          <cell r="O40">
            <v>-293583.09999999998</v>
          </cell>
          <cell r="P40">
            <v>0</v>
          </cell>
          <cell r="Q40">
            <v>0</v>
          </cell>
          <cell r="R40">
            <v>-293583.09999999998</v>
          </cell>
          <cell r="S40">
            <v>-0.71999999997206032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</row>
        <row r="41">
          <cell r="A41">
            <v>1985</v>
          </cell>
          <cell r="B41">
            <v>47</v>
          </cell>
          <cell r="C41">
            <v>0</v>
          </cell>
          <cell r="D41" t="str">
            <v>Miscellaneous Fixed Assets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</row>
        <row r="42">
          <cell r="A42">
            <v>1990</v>
          </cell>
          <cell r="B42">
            <v>47</v>
          </cell>
          <cell r="C42">
            <v>0</v>
          </cell>
          <cell r="D42" t="str">
            <v>Other Tangible Property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</row>
        <row r="43">
          <cell r="A43">
            <v>1995</v>
          </cell>
          <cell r="B43">
            <v>47</v>
          </cell>
          <cell r="C43">
            <v>45</v>
          </cell>
          <cell r="D43" t="str">
            <v>Contributions &amp; Grants</v>
          </cell>
          <cell r="E43">
            <v>0</v>
          </cell>
          <cell r="F43">
            <v>-29385636.829999998</v>
          </cell>
          <cell r="G43">
            <v>27930.28999999884</v>
          </cell>
          <cell r="H43">
            <v>-29357706.539999999</v>
          </cell>
          <cell r="I43">
            <v>-1271166.4599999981</v>
          </cell>
          <cell r="J43">
            <v>0</v>
          </cell>
          <cell r="K43">
            <v>-30628872.999999996</v>
          </cell>
          <cell r="L43">
            <v>0</v>
          </cell>
          <cell r="M43">
            <v>7501198.8199999994</v>
          </cell>
          <cell r="N43">
            <v>-534474.90200000198</v>
          </cell>
          <cell r="O43">
            <v>6966723.9179999977</v>
          </cell>
          <cell r="P43">
            <v>568862.41200000106</v>
          </cell>
          <cell r="Q43">
            <v>0</v>
          </cell>
          <cell r="R43">
            <v>7535586.3299999991</v>
          </cell>
          <cell r="S43">
            <v>-23093286.669999998</v>
          </cell>
          <cell r="T43">
            <v>0</v>
          </cell>
          <cell r="U43">
            <v>-1699267</v>
          </cell>
          <cell r="V43">
            <v>0</v>
          </cell>
          <cell r="W43">
            <v>687172</v>
          </cell>
          <cell r="X43">
            <v>-3484</v>
          </cell>
          <cell r="Y43">
            <v>0</v>
          </cell>
          <cell r="Z43">
            <v>-2367193.1151021421</v>
          </cell>
          <cell r="AA43">
            <v>152785</v>
          </cell>
          <cell r="AB43">
            <v>995356</v>
          </cell>
          <cell r="AC43">
            <v>-259532</v>
          </cell>
          <cell r="AD43">
            <v>0</v>
          </cell>
          <cell r="AE43">
            <v>-4911000</v>
          </cell>
          <cell r="AF43">
            <v>0</v>
          </cell>
          <cell r="AG43">
            <v>825341.84854653408</v>
          </cell>
          <cell r="AH43">
            <v>0</v>
          </cell>
          <cell r="AI43">
            <v>0</v>
          </cell>
          <cell r="AJ43">
            <v>-1455000</v>
          </cell>
          <cell r="AK43">
            <v>0</v>
          </cell>
          <cell r="AL43">
            <v>918524.20400108001</v>
          </cell>
          <cell r="AM43">
            <v>0</v>
          </cell>
          <cell r="AN43">
            <v>0</v>
          </cell>
          <cell r="AO43">
            <v>-1075000</v>
          </cell>
          <cell r="AP43">
            <v>0</v>
          </cell>
          <cell r="AQ43">
            <v>951411.06733441341</v>
          </cell>
          <cell r="AR43">
            <v>0</v>
          </cell>
          <cell r="AS43">
            <v>0</v>
          </cell>
          <cell r="AT43">
            <v>-1095000</v>
          </cell>
          <cell r="AU43">
            <v>0</v>
          </cell>
          <cell r="AV43">
            <v>980214.41521320143</v>
          </cell>
          <cell r="AW43">
            <v>0</v>
          </cell>
          <cell r="AX43">
            <v>0</v>
          </cell>
          <cell r="AY43">
            <v>-1105000</v>
          </cell>
          <cell r="AZ43">
            <v>0</v>
          </cell>
          <cell r="BA43">
            <v>1006398.6085465343</v>
          </cell>
          <cell r="BB43">
            <v>0</v>
          </cell>
          <cell r="BC43">
            <v>0</v>
          </cell>
          <cell r="BD43">
            <v>-1105000</v>
          </cell>
          <cell r="BE43">
            <v>0</v>
          </cell>
          <cell r="BF43">
            <v>1006398.6085465343</v>
          </cell>
          <cell r="BG43">
            <v>0</v>
          </cell>
          <cell r="BH43">
            <v>0</v>
          </cell>
        </row>
        <row r="44">
          <cell r="A44" t="str">
            <v>etc.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</row>
        <row r="45">
          <cell r="A45">
            <v>0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</row>
        <row r="46">
          <cell r="A46">
            <v>0</v>
          </cell>
          <cell r="B46" t="str">
            <v>Sub-Total</v>
          </cell>
          <cell r="C46">
            <v>0</v>
          </cell>
          <cell r="D46">
            <v>0</v>
          </cell>
          <cell r="E46">
            <v>0</v>
          </cell>
          <cell r="F46">
            <v>142683923.23470998</v>
          </cell>
          <cell r="G46">
            <v>-296633.99402584945</v>
          </cell>
          <cell r="H46">
            <v>142387289.24068415</v>
          </cell>
          <cell r="I46">
            <v>11092013.443267152</v>
          </cell>
          <cell r="J46">
            <v>-1295393.4000000001</v>
          </cell>
          <cell r="K46">
            <v>152183909.28395128</v>
          </cell>
          <cell r="L46">
            <v>0</v>
          </cell>
          <cell r="M46">
            <v>-82243763.210000023</v>
          </cell>
          <cell r="N46">
            <v>1789927.0080000712</v>
          </cell>
          <cell r="O46">
            <v>-80453836.201999918</v>
          </cell>
          <cell r="P46">
            <v>-3272427.3880000669</v>
          </cell>
          <cell r="Q46">
            <v>1068958.2100000002</v>
          </cell>
          <cell r="R46">
            <v>-82657305.38000001</v>
          </cell>
          <cell r="S46">
            <v>69526603.903951332</v>
          </cell>
          <cell r="T46">
            <v>0</v>
          </cell>
          <cell r="U46">
            <v>10747504</v>
          </cell>
          <cell r="V46">
            <v>-3305209</v>
          </cell>
          <cell r="W46">
            <v>-3851800</v>
          </cell>
          <cell r="X46">
            <v>3083578</v>
          </cell>
          <cell r="Y46">
            <v>0</v>
          </cell>
          <cell r="Z46">
            <v>10657277.999999996</v>
          </cell>
          <cell r="AA46">
            <v>-2911945</v>
          </cell>
          <cell r="AB46">
            <v>-3941800.362994818</v>
          </cell>
          <cell r="AC46">
            <v>2725144</v>
          </cell>
          <cell r="AD46">
            <v>0</v>
          </cell>
          <cell r="AE46">
            <v>12369900.000600547</v>
          </cell>
          <cell r="AF46">
            <v>-2925860.867764873</v>
          </cell>
          <cell r="AG46">
            <v>-4435736.0744660674</v>
          </cell>
          <cell r="AH46">
            <v>2529414.3859046432</v>
          </cell>
          <cell r="AI46">
            <v>0</v>
          </cell>
          <cell r="AJ46">
            <v>9776999.9842928778</v>
          </cell>
          <cell r="AK46">
            <v>-2219375.6440765038</v>
          </cell>
          <cell r="AL46">
            <v>-4743726.4078475935</v>
          </cell>
          <cell r="AM46">
            <v>1954279.2305447392</v>
          </cell>
          <cell r="AN46">
            <v>0</v>
          </cell>
          <cell r="AO46">
            <v>7721999.9804433286</v>
          </cell>
          <cell r="AP46">
            <v>-1445108.9416025148</v>
          </cell>
          <cell r="AQ46">
            <v>-4819684.8633515341</v>
          </cell>
          <cell r="AR46">
            <v>1262895.1127987825</v>
          </cell>
          <cell r="AS46">
            <v>0</v>
          </cell>
          <cell r="AT46">
            <v>18444722.993371848</v>
          </cell>
          <cell r="AU46">
            <v>-2114869.0321151912</v>
          </cell>
          <cell r="AV46">
            <v>-5012545.7926550694</v>
          </cell>
          <cell r="AW46">
            <v>1711604.4470432086</v>
          </cell>
          <cell r="AX46">
            <v>0</v>
          </cell>
          <cell r="AY46">
            <v>23474000</v>
          </cell>
          <cell r="AZ46">
            <v>-1966649.1996661192</v>
          </cell>
          <cell r="BA46">
            <v>-5393321.093462849</v>
          </cell>
          <cell r="BB46">
            <v>1585409.1938058154</v>
          </cell>
          <cell r="BC46">
            <v>0</v>
          </cell>
          <cell r="BD46">
            <v>23474000</v>
          </cell>
          <cell r="BE46">
            <v>-1966649.1996661192</v>
          </cell>
          <cell r="BF46">
            <v>-5415321.093462849</v>
          </cell>
          <cell r="BG46">
            <v>1585409.1938058154</v>
          </cell>
          <cell r="BH46">
            <v>0</v>
          </cell>
        </row>
        <row r="47">
          <cell r="A47">
            <v>0</v>
          </cell>
          <cell r="B47" t="str">
            <v>Less Socialized Renewable Energy Generation Inv's (input as negative)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</row>
        <row r="48">
          <cell r="A48">
            <v>0</v>
          </cell>
          <cell r="B48" t="str">
            <v>Less Other Non Rate-Regulated Utility Assets (input as negative)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</row>
        <row r="49">
          <cell r="A49">
            <v>0</v>
          </cell>
          <cell r="B49" t="str">
            <v>Total PP&amp;E</v>
          </cell>
          <cell r="C49">
            <v>0</v>
          </cell>
          <cell r="D49">
            <v>0</v>
          </cell>
          <cell r="E49">
            <v>0</v>
          </cell>
          <cell r="F49">
            <v>142683923.23470998</v>
          </cell>
          <cell r="G49">
            <v>-296633.99402584945</v>
          </cell>
          <cell r="H49">
            <v>142387289.24068415</v>
          </cell>
          <cell r="I49">
            <v>11092013.443267152</v>
          </cell>
          <cell r="J49">
            <v>-1295393.4000000001</v>
          </cell>
          <cell r="K49">
            <v>152183909.28395128</v>
          </cell>
          <cell r="L49">
            <v>0</v>
          </cell>
          <cell r="M49">
            <v>-82243763.210000023</v>
          </cell>
          <cell r="N49">
            <v>1789927.0080000712</v>
          </cell>
          <cell r="O49">
            <v>-80453836.201999918</v>
          </cell>
          <cell r="P49">
            <v>-3272427.3880000669</v>
          </cell>
          <cell r="Q49">
            <v>1068958.2100000002</v>
          </cell>
          <cell r="R49">
            <v>-82657305.38000001</v>
          </cell>
          <cell r="S49">
            <v>69526603.903951332</v>
          </cell>
          <cell r="T49">
            <v>0</v>
          </cell>
          <cell r="U49">
            <v>10747504</v>
          </cell>
          <cell r="V49">
            <v>-3305209</v>
          </cell>
          <cell r="W49">
            <v>-3851800</v>
          </cell>
          <cell r="X49">
            <v>3083578</v>
          </cell>
          <cell r="Y49">
            <v>0</v>
          </cell>
          <cell r="Z49">
            <v>10657277.999999996</v>
          </cell>
          <cell r="AA49">
            <v>-2911945</v>
          </cell>
          <cell r="AB49">
            <v>-3941800.362994818</v>
          </cell>
          <cell r="AC49">
            <v>2725144</v>
          </cell>
          <cell r="AD49">
            <v>0</v>
          </cell>
          <cell r="AE49">
            <v>12369900.000600547</v>
          </cell>
          <cell r="AF49">
            <v>-2925860.867764873</v>
          </cell>
          <cell r="AG49">
            <v>-4435736.0744660674</v>
          </cell>
          <cell r="AH49">
            <v>2529414.3859046432</v>
          </cell>
          <cell r="AI49">
            <v>0</v>
          </cell>
          <cell r="AJ49">
            <v>9776999.9842928778</v>
          </cell>
          <cell r="AK49">
            <v>-2219375.6440765038</v>
          </cell>
          <cell r="AL49">
            <v>-4743726.4078475935</v>
          </cell>
          <cell r="AM49">
            <v>1954279.2305447392</v>
          </cell>
          <cell r="AN49">
            <v>0</v>
          </cell>
          <cell r="AO49">
            <v>7721999.9804433286</v>
          </cell>
          <cell r="AP49">
            <v>-1445108.9416025148</v>
          </cell>
          <cell r="AQ49">
            <v>-4819684.8633515341</v>
          </cell>
          <cell r="AR49">
            <v>1262895.1127987825</v>
          </cell>
          <cell r="AS49">
            <v>0</v>
          </cell>
          <cell r="AT49">
            <v>18444722.993371848</v>
          </cell>
          <cell r="AU49">
            <v>-2114869.0321151912</v>
          </cell>
          <cell r="AV49">
            <v>-5012545.7926550694</v>
          </cell>
          <cell r="AW49">
            <v>1711604.4470432086</v>
          </cell>
          <cell r="AX49">
            <v>0</v>
          </cell>
          <cell r="AY49">
            <v>23474000</v>
          </cell>
          <cell r="AZ49">
            <v>-1966649.1996661192</v>
          </cell>
          <cell r="BA49">
            <v>-5393321.093462849</v>
          </cell>
          <cell r="BB49">
            <v>1585409.1938058154</v>
          </cell>
          <cell r="BC49">
            <v>0</v>
          </cell>
          <cell r="BD49">
            <v>23474000</v>
          </cell>
          <cell r="BE49">
            <v>-1966649.1996661192</v>
          </cell>
          <cell r="BF49">
            <v>-5415321.093462849</v>
          </cell>
          <cell r="BG49">
            <v>1585409.1938058154</v>
          </cell>
          <cell r="BH49">
            <v>0</v>
          </cell>
        </row>
        <row r="51"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</row>
      </sheetData>
      <sheetData sheetId="30"/>
      <sheetData sheetId="3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55 Reconciliation"/>
      <sheetName val="Inactive Jobs List Jan.26.17"/>
      <sheetName val="Updated List Jan.26"/>
      <sheetName val="Revised OS List For Lori &amp; Stew"/>
      <sheetName val="OS List for Roger &amp; Raj"/>
    </sheetNames>
    <sheetDataSet>
      <sheetData sheetId="0">
        <row r="8">
          <cell r="A8" t="str">
            <v>15-METER OPR</v>
          </cell>
        </row>
      </sheetData>
      <sheetData sheetId="1">
        <row r="1">
          <cell r="A1" t="str">
            <v>WS Job Number</v>
          </cell>
          <cell r="B1" t="str">
            <v>WS Inactive STR</v>
          </cell>
          <cell r="C1" t="str">
            <v>WS Job Name</v>
          </cell>
        </row>
        <row r="2">
          <cell r="A2" t="str">
            <v>13-BOTR</v>
          </cell>
          <cell r="B2" t="str">
            <v>Inactive</v>
          </cell>
          <cell r="C2" t="str">
            <v>BANKED TIME (USE)</v>
          </cell>
        </row>
        <row r="3">
          <cell r="A3" t="str">
            <v>13-COLLECT</v>
          </cell>
          <cell r="B3" t="str">
            <v>Inactive</v>
          </cell>
          <cell r="C3" t="str">
            <v>COLLECTIONS</v>
          </cell>
        </row>
        <row r="4">
          <cell r="A4" t="str">
            <v>13-FLOATER</v>
          </cell>
          <cell r="B4" t="str">
            <v>Inactive</v>
          </cell>
          <cell r="C4" t="str">
            <v>Floater day</v>
          </cell>
        </row>
        <row r="5">
          <cell r="A5" t="str">
            <v>13-METER OPR</v>
          </cell>
          <cell r="B5" t="str">
            <v>Inactive</v>
          </cell>
          <cell r="C5" t="str">
            <v>METER OPERATIONS</v>
          </cell>
        </row>
        <row r="6">
          <cell r="A6" t="str">
            <v>13-METER RDG</v>
          </cell>
          <cell r="B6" t="str">
            <v>Inactive</v>
          </cell>
          <cell r="C6" t="str">
            <v>Meter Rdg/Check Rdg/Final Rdg</v>
          </cell>
        </row>
        <row r="7">
          <cell r="A7" t="str">
            <v>13-OH-LBS</v>
          </cell>
          <cell r="B7" t="str">
            <v>Inactive</v>
          </cell>
          <cell r="C7" t="str">
            <v>Load Break Switches</v>
          </cell>
        </row>
        <row r="8">
          <cell r="A8" t="str">
            <v>13-OH-MATL</v>
          </cell>
          <cell r="B8" t="str">
            <v>Inactive</v>
          </cell>
          <cell r="C8" t="str">
            <v>OH Materials &amp; Supplies</v>
          </cell>
        </row>
        <row r="9">
          <cell r="A9" t="str">
            <v>13-OH-OPERATION</v>
          </cell>
          <cell r="B9" t="str">
            <v>Inactive</v>
          </cell>
          <cell r="C9" t="str">
            <v>Inspect/Infrared/Patrol/Load</v>
          </cell>
        </row>
        <row r="10">
          <cell r="A10" t="str">
            <v>13-OH-POLES</v>
          </cell>
          <cell r="B10" t="str">
            <v>Inactive</v>
          </cell>
          <cell r="C10" t="str">
            <v>Pole,Guy,Crossarm&amp;Insulator RT</v>
          </cell>
        </row>
        <row r="11">
          <cell r="A11" t="str">
            <v>13-OH-POLES-OT</v>
          </cell>
          <cell r="B11" t="str">
            <v>Inactive</v>
          </cell>
          <cell r="C11" t="str">
            <v>OT-Pole,Guys,Crossarm,Insulat.</v>
          </cell>
        </row>
        <row r="12">
          <cell r="A12" t="str">
            <v>13-OH-PRIM</v>
          </cell>
          <cell r="B12" t="str">
            <v>Inactive</v>
          </cell>
          <cell r="C12" t="str">
            <v>Prim,Refuse,Switch, Emerg</v>
          </cell>
        </row>
        <row r="13">
          <cell r="A13" t="str">
            <v>13-OH-PRIM-OT</v>
          </cell>
          <cell r="B13" t="str">
            <v>Inactive</v>
          </cell>
          <cell r="C13" t="str">
            <v>OT-Prim,Refuse,Switch,Emerg</v>
          </cell>
        </row>
        <row r="14">
          <cell r="A14" t="str">
            <v>13-OH-SEC</v>
          </cell>
          <cell r="B14" t="str">
            <v>Inactive</v>
          </cell>
          <cell r="C14" t="str">
            <v>Sec Repairs,Reco/Disco OH- RT</v>
          </cell>
        </row>
        <row r="15">
          <cell r="A15" t="str">
            <v>13-OH-SEC-OT</v>
          </cell>
          <cell r="B15" t="str">
            <v>Inactive</v>
          </cell>
          <cell r="C15" t="str">
            <v>OT-Sec Repr,Reco/Disco</v>
          </cell>
        </row>
        <row r="16">
          <cell r="A16" t="str">
            <v>13-OH-TREES</v>
          </cell>
          <cell r="B16" t="str">
            <v>Inactive</v>
          </cell>
          <cell r="C16" t="str">
            <v>Tree Trimming</v>
          </cell>
        </row>
        <row r="17">
          <cell r="A17" t="str">
            <v>13-OPA-OT</v>
          </cell>
          <cell r="B17" t="str">
            <v>Inactive</v>
          </cell>
          <cell r="C17" t="str">
            <v>Overtime Labour OPA/CDM</v>
          </cell>
        </row>
        <row r="18">
          <cell r="A18" t="str">
            <v>13-OPS</v>
          </cell>
          <cell r="B18" t="str">
            <v>Inactive</v>
          </cell>
          <cell r="C18" t="str">
            <v>SYSTEM OPERATIONS</v>
          </cell>
        </row>
        <row r="19">
          <cell r="A19" t="str">
            <v>13-SNOW</v>
          </cell>
          <cell r="B19" t="str">
            <v>Inactive</v>
          </cell>
          <cell r="C19" t="str">
            <v>SNOW REMOVAL</v>
          </cell>
        </row>
        <row r="20">
          <cell r="A20" t="str">
            <v>13-STAT</v>
          </cell>
          <cell r="B20" t="str">
            <v>Inactive</v>
          </cell>
          <cell r="C20" t="str">
            <v>STAT HOLIDAYS</v>
          </cell>
        </row>
        <row r="21">
          <cell r="A21" t="str">
            <v>13-STORES</v>
          </cell>
          <cell r="B21" t="str">
            <v>Inactive</v>
          </cell>
          <cell r="C21" t="str">
            <v>STORES DEPT EXPENSE</v>
          </cell>
        </row>
        <row r="22">
          <cell r="A22" t="str">
            <v>13-SUB-BATTERIES</v>
          </cell>
          <cell r="B22" t="str">
            <v>Inactive</v>
          </cell>
          <cell r="C22" t="str">
            <v>BATTERIES AND CHARGES</v>
          </cell>
        </row>
        <row r="23">
          <cell r="A23" t="str">
            <v>13-SUB-BREAKERS</v>
          </cell>
          <cell r="B23" t="str">
            <v>Inactive</v>
          </cell>
          <cell r="C23" t="str">
            <v>Circuit Breakers/Protect&amp;Ctrls</v>
          </cell>
        </row>
        <row r="24">
          <cell r="A24" t="str">
            <v>13-SUB-EMERG</v>
          </cell>
          <cell r="B24" t="str">
            <v>Inactive</v>
          </cell>
          <cell r="C24" t="str">
            <v>Substation Trouble Calls-RT</v>
          </cell>
        </row>
        <row r="25">
          <cell r="A25" t="str">
            <v>13-SUB-EMERG-OT</v>
          </cell>
          <cell r="B25" t="str">
            <v>Inactive</v>
          </cell>
          <cell r="C25" t="str">
            <v>Substation Trouble Calls-OT</v>
          </cell>
        </row>
        <row r="26">
          <cell r="A26" t="str">
            <v>13-SUB-OPERATION</v>
          </cell>
          <cell r="B26" t="str">
            <v>Inactive</v>
          </cell>
          <cell r="C26" t="str">
            <v>Inspect/Switch/Scan/Misc</v>
          </cell>
        </row>
        <row r="27">
          <cell r="A27" t="str">
            <v>13-SUB-SWITCHGEAR</v>
          </cell>
          <cell r="B27" t="str">
            <v>Inactive</v>
          </cell>
          <cell r="C27" t="str">
            <v>Switchgears &amp; Seasonal Mtce</v>
          </cell>
        </row>
        <row r="28">
          <cell r="A28" t="str">
            <v>13-SUB-TRNSFORMER</v>
          </cell>
          <cell r="B28" t="str">
            <v>Inactive</v>
          </cell>
          <cell r="C28" t="str">
            <v>Pwr Transformers/Tap Changers</v>
          </cell>
        </row>
        <row r="29">
          <cell r="A29" t="str">
            <v>13-SUPER</v>
          </cell>
          <cell r="B29" t="str">
            <v>Inactive</v>
          </cell>
          <cell r="C29" t="str">
            <v>SUPERVISION</v>
          </cell>
        </row>
        <row r="30">
          <cell r="A30" t="str">
            <v>13-TEC</v>
          </cell>
          <cell r="B30" t="str">
            <v>Inactive</v>
          </cell>
          <cell r="C30" t="str">
            <v>TECHNICAL SERVICES</v>
          </cell>
        </row>
        <row r="31">
          <cell r="A31" t="str">
            <v>13-UG-MANHOLES</v>
          </cell>
          <cell r="B31" t="str">
            <v>Inactive</v>
          </cell>
          <cell r="C31" t="str">
            <v>MANHOLE INSP/INFRARED/MISC REP</v>
          </cell>
        </row>
        <row r="32">
          <cell r="A32" t="str">
            <v>13-UG-MATL</v>
          </cell>
          <cell r="B32" t="str">
            <v>Inactive</v>
          </cell>
          <cell r="C32" t="str">
            <v>UG Materials &amp; Supplies</v>
          </cell>
        </row>
        <row r="33">
          <cell r="A33" t="str">
            <v>13-UG-PAINT</v>
          </cell>
          <cell r="B33" t="str">
            <v>Inactive</v>
          </cell>
          <cell r="C33" t="str">
            <v>TRANSFORMER PAINTING</v>
          </cell>
        </row>
        <row r="34">
          <cell r="A34" t="str">
            <v>13-UG-PRIM</v>
          </cell>
          <cell r="B34" t="str">
            <v>Inactive</v>
          </cell>
          <cell r="C34" t="str">
            <v>Prim Repairs,Switching-RT</v>
          </cell>
        </row>
        <row r="35">
          <cell r="A35" t="str">
            <v>13-UG-PRIM-OT</v>
          </cell>
          <cell r="B35" t="str">
            <v>Inactive</v>
          </cell>
          <cell r="C35" t="str">
            <v>OT-Prim,Repairs, Switching</v>
          </cell>
        </row>
        <row r="36">
          <cell r="A36" t="str">
            <v>13-UG-SEC</v>
          </cell>
          <cell r="B36" t="str">
            <v>Active</v>
          </cell>
          <cell r="C36" t="str">
            <v>SEC REPAIRS UG RECO/DISCO RT</v>
          </cell>
        </row>
        <row r="37">
          <cell r="A37" t="str">
            <v>13-UG-SEC-OT</v>
          </cell>
          <cell r="B37" t="str">
            <v>Inactive</v>
          </cell>
          <cell r="C37" t="str">
            <v>OT-SEC REPAIRS, UG RECO/DISCO</v>
          </cell>
        </row>
        <row r="38">
          <cell r="A38" t="str">
            <v>13-UG-TRANS</v>
          </cell>
          <cell r="B38" t="str">
            <v>Inactive</v>
          </cell>
          <cell r="C38" t="str">
            <v>Padmount/Switchgear Inspec</v>
          </cell>
        </row>
        <row r="39">
          <cell r="A39" t="str">
            <v>13-UG-VAULTS</v>
          </cell>
          <cell r="B39" t="str">
            <v>Inactive</v>
          </cell>
          <cell r="C39" t="str">
            <v>Vaults Inspections/Infrared</v>
          </cell>
        </row>
        <row r="40">
          <cell r="A40" t="str">
            <v>13-VAC</v>
          </cell>
          <cell r="B40" t="str">
            <v>Inactive</v>
          </cell>
          <cell r="C40" t="str">
            <v>Vacation</v>
          </cell>
        </row>
        <row r="41">
          <cell r="A41" t="str">
            <v>13-VEHEQP</v>
          </cell>
          <cell r="B41" t="str">
            <v>Inactive</v>
          </cell>
          <cell r="C41" t="str">
            <v>VEHICLE/EQUIPMENT</v>
          </cell>
        </row>
        <row r="42">
          <cell r="A42" t="str">
            <v>13-WRITE-OFFS</v>
          </cell>
          <cell r="B42" t="str">
            <v>Inactive</v>
          </cell>
          <cell r="C42" t="str">
            <v>STORES WRITE OFFS</v>
          </cell>
        </row>
        <row r="43">
          <cell r="A43" t="str">
            <v>14-FACBLD</v>
          </cell>
          <cell r="B43" t="str">
            <v>Inactive</v>
          </cell>
          <cell r="C43" t="str">
            <v>Facilities, Buildings General</v>
          </cell>
        </row>
        <row r="44">
          <cell r="A44" t="str">
            <v>14-METER OPR</v>
          </cell>
          <cell r="B44" t="str">
            <v>Inactive</v>
          </cell>
          <cell r="C44" t="str">
            <v>METER OPERATIONS</v>
          </cell>
        </row>
        <row r="45">
          <cell r="A45" t="str">
            <v>14-OH-MATL</v>
          </cell>
          <cell r="B45" t="str">
            <v>Inactive</v>
          </cell>
          <cell r="C45" t="str">
            <v>OH Materials &amp; Supplies</v>
          </cell>
        </row>
        <row r="46">
          <cell r="A46" t="str">
            <v>14-SUB-EMERG-OT</v>
          </cell>
          <cell r="B46" t="str">
            <v>Inactive</v>
          </cell>
          <cell r="C46" t="str">
            <v>Substation,Trouble Calls-OT</v>
          </cell>
        </row>
        <row r="47">
          <cell r="A47" t="str">
            <v>14-SUB-OPERATION</v>
          </cell>
          <cell r="B47" t="str">
            <v>Inactive</v>
          </cell>
          <cell r="C47" t="str">
            <v>Inspect/Switch/Scan/Misc</v>
          </cell>
        </row>
        <row r="48">
          <cell r="A48" t="str">
            <v>14-SUB-TRNSFORMER</v>
          </cell>
          <cell r="B48" t="str">
            <v>Inactive</v>
          </cell>
          <cell r="C48" t="str">
            <v>Pwr Transformers/Tap Changers</v>
          </cell>
        </row>
        <row r="49">
          <cell r="A49" t="str">
            <v>14-UG-MANHOLES</v>
          </cell>
          <cell r="B49" t="str">
            <v>Inactive</v>
          </cell>
          <cell r="C49" t="str">
            <v>MANHOLE INSP/INFRARED/MISC REP</v>
          </cell>
        </row>
        <row r="50">
          <cell r="A50" t="str">
            <v>14-UG-MATL</v>
          </cell>
          <cell r="B50" t="str">
            <v>Inactive</v>
          </cell>
          <cell r="C50" t="str">
            <v>UG Materials &amp; Supplies</v>
          </cell>
        </row>
        <row r="51">
          <cell r="A51" t="str">
            <v>14-UG-PAINT</v>
          </cell>
          <cell r="B51" t="str">
            <v>Inactive</v>
          </cell>
          <cell r="C51" t="str">
            <v>TRANSFORMER PAINTING</v>
          </cell>
        </row>
        <row r="52">
          <cell r="A52" t="str">
            <v>14-UG-PRIM</v>
          </cell>
          <cell r="B52" t="str">
            <v>Inactive</v>
          </cell>
          <cell r="C52" t="str">
            <v>Prim Repairs, Switching-RT</v>
          </cell>
        </row>
        <row r="53">
          <cell r="A53" t="str">
            <v>14-UG-PRIM-OT</v>
          </cell>
          <cell r="B53" t="str">
            <v>Inactive</v>
          </cell>
          <cell r="C53" t="str">
            <v>OT-Prim,Repairs,Switching</v>
          </cell>
        </row>
        <row r="54">
          <cell r="A54" t="str">
            <v>14-VEHEQP</v>
          </cell>
          <cell r="B54" t="str">
            <v>Active</v>
          </cell>
          <cell r="C54" t="str">
            <v>VEHICLE/EQUIPMENT</v>
          </cell>
        </row>
        <row r="55">
          <cell r="A55" t="str">
            <v>15-ACCTG</v>
          </cell>
          <cell r="B55" t="str">
            <v>Inactive</v>
          </cell>
          <cell r="C55" t="str">
            <v>Accounting Dep. Exp.</v>
          </cell>
        </row>
        <row r="56">
          <cell r="A56" t="str">
            <v>15-BLUEM</v>
          </cell>
          <cell r="B56" t="str">
            <v>Inactive</v>
          </cell>
          <cell r="C56" t="str">
            <v>BEREAVEMENT/UNION/MEDICALS</v>
          </cell>
        </row>
        <row r="57">
          <cell r="A57" t="str">
            <v>15-BOTR</v>
          </cell>
          <cell r="B57" t="str">
            <v>Inactive</v>
          </cell>
          <cell r="C57" t="str">
            <v>BANKED TIME [USE)</v>
          </cell>
        </row>
        <row r="58">
          <cell r="A58" t="str">
            <v>15-COLLECT</v>
          </cell>
          <cell r="B58" t="str">
            <v>Inactive</v>
          </cell>
          <cell r="C58" t="str">
            <v>COLLECTIONS</v>
          </cell>
        </row>
        <row r="59">
          <cell r="A59" t="str">
            <v>15-DEP</v>
          </cell>
          <cell r="B59" t="str">
            <v>Inactive</v>
          </cell>
          <cell r="C59" t="str">
            <v>DEPOSITING DAILY RECEIPTS</v>
          </cell>
        </row>
        <row r="60">
          <cell r="A60" t="str">
            <v>15-ENERMGM</v>
          </cell>
          <cell r="B60" t="str">
            <v>Inactive</v>
          </cell>
          <cell r="C60" t="str">
            <v>Energy Mgmt/Divers Energy/Adv</v>
          </cell>
        </row>
        <row r="61">
          <cell r="A61" t="str">
            <v>15-FACBLD</v>
          </cell>
          <cell r="B61" t="str">
            <v>Inactive</v>
          </cell>
          <cell r="C61" t="str">
            <v>Facilities, Buildings General</v>
          </cell>
        </row>
        <row r="62">
          <cell r="A62" t="str">
            <v>15-FLOATER</v>
          </cell>
          <cell r="B62" t="str">
            <v>Inactive</v>
          </cell>
          <cell r="C62" t="str">
            <v>FLOATER DAY</v>
          </cell>
        </row>
        <row r="63">
          <cell r="A63" t="str">
            <v>15-INCLEMENT</v>
          </cell>
          <cell r="B63" t="str">
            <v>Inactive</v>
          </cell>
          <cell r="C63" t="str">
            <v>INCLEMENT WEATHER</v>
          </cell>
        </row>
        <row r="64">
          <cell r="A64" t="str">
            <v>15-METER OPR</v>
          </cell>
          <cell r="B64" t="str">
            <v>Inactive</v>
          </cell>
          <cell r="C64" t="str">
            <v>METER OPERATIONS</v>
          </cell>
        </row>
        <row r="65">
          <cell r="A65" t="str">
            <v>15-METER RDG</v>
          </cell>
          <cell r="B65" t="str">
            <v>Inactive</v>
          </cell>
          <cell r="C65" t="str">
            <v>Meter Rdg/Check Rdg/Final Rdg</v>
          </cell>
        </row>
        <row r="66">
          <cell r="A66" t="str">
            <v>15-OH LBS</v>
          </cell>
          <cell r="B66" t="str">
            <v>Inactive</v>
          </cell>
          <cell r="C66" t="str">
            <v>LOADBREAK SWITCHES</v>
          </cell>
        </row>
        <row r="67">
          <cell r="A67" t="str">
            <v>15-OH-MATL</v>
          </cell>
          <cell r="B67" t="str">
            <v>Active</v>
          </cell>
          <cell r="C67" t="str">
            <v>OH MATERIALS &amp; SUPPLIES</v>
          </cell>
        </row>
        <row r="68">
          <cell r="A68" t="str">
            <v>15-OH-OPERATION</v>
          </cell>
          <cell r="B68" t="str">
            <v>Inactive</v>
          </cell>
          <cell r="C68" t="str">
            <v>Inspect/Infraed/Patrol/Load</v>
          </cell>
        </row>
        <row r="69">
          <cell r="A69" t="str">
            <v>15-OH-POLES</v>
          </cell>
          <cell r="B69" t="str">
            <v>Inactive</v>
          </cell>
          <cell r="C69" t="str">
            <v>Pole,Guy,Crossarm&amp;Insulator RT</v>
          </cell>
        </row>
        <row r="70">
          <cell r="A70" t="str">
            <v>15-OH-POLES-OT</v>
          </cell>
          <cell r="B70" t="str">
            <v>Inactive</v>
          </cell>
          <cell r="C70" t="str">
            <v>OT-Pole,Guys,Crossarm,Insulat.</v>
          </cell>
        </row>
        <row r="71">
          <cell r="A71" t="str">
            <v>15-OH-PRIM</v>
          </cell>
          <cell r="B71" t="str">
            <v>Inactive</v>
          </cell>
          <cell r="C71" t="str">
            <v>PRIM,REFUSE,SWITCH, EMERG</v>
          </cell>
        </row>
        <row r="72">
          <cell r="A72" t="str">
            <v>15-OH-PRIM-OT</v>
          </cell>
          <cell r="B72" t="str">
            <v>Inactive</v>
          </cell>
          <cell r="C72" t="str">
            <v>OT-Prim,Refuse,Switch,Emerg</v>
          </cell>
        </row>
        <row r="73">
          <cell r="A73" t="str">
            <v>15-OH-SEC</v>
          </cell>
          <cell r="B73" t="str">
            <v>Inactive</v>
          </cell>
          <cell r="C73" t="str">
            <v>Sec Repairs,Reco/Disco OH-RT</v>
          </cell>
        </row>
        <row r="74">
          <cell r="A74" t="str">
            <v>15-OH-SEC-OT</v>
          </cell>
          <cell r="B74" t="str">
            <v>Inactive</v>
          </cell>
          <cell r="C74" t="str">
            <v>OT-Sec Repr,Reco/Disco</v>
          </cell>
        </row>
        <row r="75">
          <cell r="A75" t="str">
            <v>15-OH-TREES</v>
          </cell>
          <cell r="B75" t="str">
            <v>Inactive</v>
          </cell>
          <cell r="C75" t="str">
            <v>TREE TRIMMING</v>
          </cell>
        </row>
        <row r="76">
          <cell r="A76" t="str">
            <v>15-OPA-OT</v>
          </cell>
          <cell r="B76" t="str">
            <v>Inactive</v>
          </cell>
          <cell r="C76" t="str">
            <v>Overtime Labour OPA/CDM</v>
          </cell>
        </row>
        <row r="77">
          <cell r="A77" t="str">
            <v>15-OPS</v>
          </cell>
          <cell r="B77" t="str">
            <v>Inactive</v>
          </cell>
          <cell r="C77" t="str">
            <v>SYSTEMS OPERATIONS</v>
          </cell>
        </row>
        <row r="78">
          <cell r="A78" t="str">
            <v>15-SLFL</v>
          </cell>
          <cell r="B78" t="str">
            <v>Inactive</v>
          </cell>
          <cell r="C78" t="str">
            <v>SICK LEAVE/FAMILY LEAVE</v>
          </cell>
        </row>
        <row r="79">
          <cell r="A79" t="str">
            <v>15-SNOW</v>
          </cell>
          <cell r="B79" t="str">
            <v>Inactive</v>
          </cell>
          <cell r="C79" t="str">
            <v>SNOW REMOVAL</v>
          </cell>
        </row>
        <row r="80">
          <cell r="A80" t="str">
            <v>15-ST</v>
          </cell>
          <cell r="B80" t="str">
            <v>Inactive</v>
          </cell>
          <cell r="C80" t="str">
            <v>SAFETY AND TRAINING</v>
          </cell>
        </row>
        <row r="81">
          <cell r="A81" t="str">
            <v>15-STAT</v>
          </cell>
          <cell r="B81" t="str">
            <v>Inactive</v>
          </cell>
          <cell r="C81" t="str">
            <v>STAT HOLIDAYS</v>
          </cell>
        </row>
        <row r="82">
          <cell r="A82" t="str">
            <v>15-STORES</v>
          </cell>
          <cell r="B82" t="str">
            <v>Inactive</v>
          </cell>
          <cell r="C82" t="str">
            <v>STORES DEPT EXPENSE</v>
          </cell>
        </row>
        <row r="83">
          <cell r="A83" t="str">
            <v>15-SUB-BATTERIES</v>
          </cell>
          <cell r="B83" t="str">
            <v>Inactive</v>
          </cell>
          <cell r="C83" t="str">
            <v>BATTERIES AND CHARGES</v>
          </cell>
        </row>
        <row r="84">
          <cell r="A84" t="str">
            <v>15-SUB-BREAKERS</v>
          </cell>
          <cell r="B84" t="str">
            <v>Inactive</v>
          </cell>
          <cell r="C84" t="str">
            <v>Circuit Breakers/Protect&amp;Ctrls</v>
          </cell>
        </row>
        <row r="85">
          <cell r="A85" t="str">
            <v>15-SUB-EMERG</v>
          </cell>
          <cell r="B85" t="str">
            <v>Inactive</v>
          </cell>
          <cell r="C85" t="str">
            <v>SUBSTATION TROUBLE CALLS-RT</v>
          </cell>
        </row>
        <row r="86">
          <cell r="A86" t="str">
            <v>15-SUB-EMERG-OT</v>
          </cell>
          <cell r="B86" t="str">
            <v>Inactive</v>
          </cell>
          <cell r="C86" t="str">
            <v>SUBSTATION TROUBLE CALLS-OT</v>
          </cell>
        </row>
        <row r="87">
          <cell r="A87" t="str">
            <v>15-SUB-OPERATION</v>
          </cell>
          <cell r="B87" t="str">
            <v>Inactive</v>
          </cell>
          <cell r="C87" t="str">
            <v>Inspect/Switch/Scan/Misc</v>
          </cell>
        </row>
        <row r="88">
          <cell r="A88" t="str">
            <v>15-SUB-SWITCHGEAR</v>
          </cell>
          <cell r="B88" t="str">
            <v>Inactive</v>
          </cell>
          <cell r="C88" t="str">
            <v>Switchgears &amp; Seasonal Mtce</v>
          </cell>
        </row>
        <row r="89">
          <cell r="A89" t="str">
            <v>15-SUB-TRNSFORMER</v>
          </cell>
          <cell r="B89" t="str">
            <v>Inactive</v>
          </cell>
          <cell r="C89" t="str">
            <v>Pwr Transformers/Tap Changers</v>
          </cell>
        </row>
        <row r="90">
          <cell r="A90" t="str">
            <v>15-SUPER</v>
          </cell>
          <cell r="B90" t="str">
            <v>Inactive</v>
          </cell>
          <cell r="C90" t="str">
            <v>SUPERVISION</v>
          </cell>
        </row>
        <row r="91">
          <cell r="A91" t="str">
            <v>15-TEC</v>
          </cell>
          <cell r="B91" t="str">
            <v>Inactive</v>
          </cell>
          <cell r="C91" t="str">
            <v>TECHNICAL SERVICES</v>
          </cell>
        </row>
        <row r="92">
          <cell r="A92" t="str">
            <v>15-UG-MANHOLES</v>
          </cell>
          <cell r="B92" t="str">
            <v>Inactive</v>
          </cell>
          <cell r="C92" t="str">
            <v>MANHOLE INSP/INFRARED/MISC REP</v>
          </cell>
        </row>
        <row r="93">
          <cell r="A93" t="str">
            <v>15-UG-MATL</v>
          </cell>
          <cell r="B93" t="str">
            <v>Inactive</v>
          </cell>
          <cell r="C93" t="str">
            <v>UG MATERIALS &amp; SUPPLIES</v>
          </cell>
        </row>
        <row r="94">
          <cell r="A94" t="str">
            <v>15-UG-PAINT</v>
          </cell>
          <cell r="B94" t="str">
            <v>Inactive</v>
          </cell>
          <cell r="C94" t="str">
            <v>TRANSFORMER PAINTING</v>
          </cell>
        </row>
        <row r="95">
          <cell r="A95" t="str">
            <v>15-UG-PRIM</v>
          </cell>
          <cell r="B95" t="str">
            <v>Inactive</v>
          </cell>
          <cell r="C95" t="str">
            <v>Prim Repairs, Switching-RT</v>
          </cell>
        </row>
        <row r="96">
          <cell r="A96" t="str">
            <v>15-UG-PRIM-OT</v>
          </cell>
          <cell r="B96" t="str">
            <v>Inactive</v>
          </cell>
          <cell r="C96" t="str">
            <v>Prim Repairs, Switching-OT</v>
          </cell>
        </row>
        <row r="97">
          <cell r="A97" t="str">
            <v>15-UG-SEC</v>
          </cell>
          <cell r="B97" t="str">
            <v>Inactive</v>
          </cell>
          <cell r="C97" t="str">
            <v>SEC REPAIRS UG RECO/DISC RT</v>
          </cell>
        </row>
        <row r="98">
          <cell r="A98" t="str">
            <v>15-UG-SEC-OT</v>
          </cell>
          <cell r="B98" t="str">
            <v>Inactive</v>
          </cell>
          <cell r="C98" t="str">
            <v>OT-SEC REPAIRS, UG RECO/DISCO</v>
          </cell>
        </row>
        <row r="99">
          <cell r="A99" t="str">
            <v>15-UG-TRANS</v>
          </cell>
          <cell r="B99" t="str">
            <v>Inactive</v>
          </cell>
          <cell r="C99" t="str">
            <v>Padmount/Switchgear Inspec</v>
          </cell>
        </row>
        <row r="100">
          <cell r="A100" t="str">
            <v>15-UG-VAULTS</v>
          </cell>
          <cell r="B100" t="str">
            <v>Inactive</v>
          </cell>
          <cell r="C100" t="str">
            <v>Vaults Inspections/Infrared</v>
          </cell>
        </row>
        <row r="101">
          <cell r="A101" t="str">
            <v>15-VAC</v>
          </cell>
          <cell r="B101" t="str">
            <v>Inactive</v>
          </cell>
          <cell r="C101" t="str">
            <v>VACATION</v>
          </cell>
        </row>
        <row r="102">
          <cell r="A102" t="str">
            <v>15-VEHEQP</v>
          </cell>
          <cell r="B102" t="str">
            <v>Inactive</v>
          </cell>
          <cell r="C102" t="str">
            <v>VEHICLE/EQUIPMENT</v>
          </cell>
        </row>
        <row r="103">
          <cell r="A103" t="str">
            <v>16-ACCTG</v>
          </cell>
          <cell r="B103" t="str">
            <v>Inactive</v>
          </cell>
          <cell r="C103" t="str">
            <v>ACCOUNTING DEP. EXP.</v>
          </cell>
        </row>
        <row r="104">
          <cell r="A104" t="str">
            <v>16-BLUEM</v>
          </cell>
          <cell r="B104" t="str">
            <v>Inactive</v>
          </cell>
          <cell r="C104" t="str">
            <v>BEREAVEMENT/UNION/MEDICALS</v>
          </cell>
        </row>
        <row r="105">
          <cell r="A105" t="str">
            <v>16-BOTR</v>
          </cell>
          <cell r="B105" t="str">
            <v>Inactive</v>
          </cell>
          <cell r="C105" t="str">
            <v>BANKED TIME [USE]</v>
          </cell>
        </row>
        <row r="106">
          <cell r="A106" t="str">
            <v>16-COLLECT</v>
          </cell>
          <cell r="B106" t="str">
            <v>Inactive</v>
          </cell>
          <cell r="C106" t="str">
            <v>COLLECTIONS</v>
          </cell>
        </row>
        <row r="107">
          <cell r="A107" t="str">
            <v>16-ENERMGM</v>
          </cell>
          <cell r="B107" t="str">
            <v>Inactive</v>
          </cell>
          <cell r="C107" t="str">
            <v>Energy Mgmt/Divers Energy/Adv</v>
          </cell>
        </row>
        <row r="108">
          <cell r="A108" t="str">
            <v>16-FACBLD</v>
          </cell>
          <cell r="B108" t="str">
            <v>Inactive</v>
          </cell>
          <cell r="C108" t="str">
            <v>FACILITIES, BUILDINGS GENERAL</v>
          </cell>
        </row>
        <row r="109">
          <cell r="A109" t="str">
            <v>16-FLOATER</v>
          </cell>
          <cell r="B109" t="str">
            <v>Inactive</v>
          </cell>
          <cell r="C109" t="str">
            <v>FLOATER DAY</v>
          </cell>
        </row>
        <row r="110">
          <cell r="A110" t="str">
            <v>16-INCLEMENT</v>
          </cell>
          <cell r="B110" t="str">
            <v>Inactive</v>
          </cell>
          <cell r="C110" t="str">
            <v>INCLEMENT WEATHER</v>
          </cell>
        </row>
        <row r="111">
          <cell r="A111" t="str">
            <v>16-METER OPR</v>
          </cell>
          <cell r="B111" t="str">
            <v>Active</v>
          </cell>
          <cell r="C111" t="str">
            <v>METER OPERATIONS</v>
          </cell>
        </row>
        <row r="112">
          <cell r="A112" t="str">
            <v>16-METER RDG</v>
          </cell>
          <cell r="B112" t="str">
            <v>Active</v>
          </cell>
          <cell r="C112" t="str">
            <v>Meter Rdg/Check Rdg/Final Rdg</v>
          </cell>
        </row>
        <row r="113">
          <cell r="A113" t="str">
            <v>16-OH-LBS</v>
          </cell>
          <cell r="B113" t="str">
            <v>Inactive</v>
          </cell>
          <cell r="C113" t="str">
            <v>LOADBREAK SWITCHES</v>
          </cell>
        </row>
        <row r="114">
          <cell r="A114" t="str">
            <v>16-OH-MATL</v>
          </cell>
          <cell r="B114" t="str">
            <v>Inactive</v>
          </cell>
          <cell r="C114" t="str">
            <v>OH MATERIALS &amp; SUPPLIES</v>
          </cell>
        </row>
        <row r="115">
          <cell r="A115" t="str">
            <v>16-OH-OPERATION</v>
          </cell>
          <cell r="B115" t="str">
            <v>Active</v>
          </cell>
          <cell r="C115" t="str">
            <v>INSPECT/INFRAED/PATROL/LOAD</v>
          </cell>
        </row>
        <row r="116">
          <cell r="A116" t="str">
            <v>16-OH-POLES</v>
          </cell>
          <cell r="B116" t="str">
            <v>Inactive</v>
          </cell>
          <cell r="C116" t="str">
            <v>Pole,Guy,Crossarm&amp;Insulator RT</v>
          </cell>
        </row>
        <row r="117">
          <cell r="A117" t="str">
            <v>16-OH-POLES-OT</v>
          </cell>
          <cell r="B117" t="str">
            <v>Inactive</v>
          </cell>
          <cell r="C117" t="str">
            <v>OT-Pole,Guys,Crossarm,Insulat.</v>
          </cell>
        </row>
        <row r="118">
          <cell r="A118" t="str">
            <v>16-OH-PRIM</v>
          </cell>
          <cell r="B118" t="str">
            <v>Inactive</v>
          </cell>
          <cell r="C118" t="str">
            <v>PRIM,REFUSE,SWITCH, EMERG</v>
          </cell>
        </row>
        <row r="119">
          <cell r="A119" t="str">
            <v>16-OH-PRIM-OT</v>
          </cell>
          <cell r="B119" t="str">
            <v>Inactive</v>
          </cell>
          <cell r="C119" t="str">
            <v>OT-Prim,Refuse,Switch,Emerg</v>
          </cell>
        </row>
        <row r="120">
          <cell r="A120" t="str">
            <v>16-OH-SEC</v>
          </cell>
          <cell r="B120" t="str">
            <v>Inactive</v>
          </cell>
          <cell r="C120" t="str">
            <v>Sec Repairs,Reco/Disco OH-RT</v>
          </cell>
        </row>
        <row r="121">
          <cell r="A121" t="str">
            <v>16-OH-SEC-OT</v>
          </cell>
          <cell r="B121" t="str">
            <v>Inactive</v>
          </cell>
          <cell r="C121" t="str">
            <v>OT-Sec Repr,Reco/Disco</v>
          </cell>
        </row>
        <row r="122">
          <cell r="A122" t="str">
            <v>16-OH-TREES</v>
          </cell>
          <cell r="B122" t="str">
            <v>Inactive</v>
          </cell>
          <cell r="C122" t="str">
            <v>TREE TRIMMING</v>
          </cell>
        </row>
        <row r="123">
          <cell r="A123" t="str">
            <v>16-OPA-OT</v>
          </cell>
          <cell r="B123" t="str">
            <v>Inactive</v>
          </cell>
          <cell r="C123" t="str">
            <v>Overtime Labour OPA/CDM</v>
          </cell>
        </row>
        <row r="124">
          <cell r="A124" t="str">
            <v>16-OPS</v>
          </cell>
          <cell r="B124" t="str">
            <v>Inactive</v>
          </cell>
          <cell r="C124" t="str">
            <v>SYSTEM OPERATIONS</v>
          </cell>
        </row>
        <row r="125">
          <cell r="A125" t="str">
            <v>16-SLFL</v>
          </cell>
          <cell r="B125" t="str">
            <v>Inactive</v>
          </cell>
          <cell r="C125" t="str">
            <v>SICK LEAVE/FAMILY LEAVE</v>
          </cell>
        </row>
        <row r="126">
          <cell r="A126" t="str">
            <v>16-SNOW</v>
          </cell>
          <cell r="B126" t="str">
            <v>Active</v>
          </cell>
          <cell r="C126" t="str">
            <v>SNOW REMOVAL</v>
          </cell>
        </row>
        <row r="127">
          <cell r="A127" t="str">
            <v>16-ST</v>
          </cell>
          <cell r="B127" t="str">
            <v>Inactive</v>
          </cell>
          <cell r="C127" t="str">
            <v>SAFETY AND TRAINING</v>
          </cell>
        </row>
        <row r="128">
          <cell r="A128" t="str">
            <v>16-STAT</v>
          </cell>
          <cell r="B128" t="str">
            <v>Inactive</v>
          </cell>
          <cell r="C128" t="str">
            <v>STAT HOLIDAYS</v>
          </cell>
        </row>
        <row r="129">
          <cell r="A129" t="str">
            <v>16-STORES</v>
          </cell>
          <cell r="B129" t="str">
            <v>Inactive</v>
          </cell>
          <cell r="C129" t="str">
            <v>STORES DEPT EXPENSE</v>
          </cell>
        </row>
        <row r="130">
          <cell r="A130" t="str">
            <v>16-SUB-BATTERIES</v>
          </cell>
          <cell r="B130" t="str">
            <v>Inactive</v>
          </cell>
          <cell r="C130" t="str">
            <v>BATTERIES AND CHARGES</v>
          </cell>
        </row>
        <row r="131">
          <cell r="A131" t="str">
            <v>16-SUB-BREAKERS</v>
          </cell>
          <cell r="B131" t="str">
            <v>Inactive</v>
          </cell>
          <cell r="C131" t="str">
            <v>CIRCUIT BREAKERS/PROTECT&amp;CTRLS</v>
          </cell>
        </row>
        <row r="132">
          <cell r="A132" t="str">
            <v>16-SUB-EMERG</v>
          </cell>
          <cell r="B132" t="str">
            <v>Inactive</v>
          </cell>
          <cell r="C132" t="str">
            <v>SUBSTATION TROUBLE CALLS-RT</v>
          </cell>
        </row>
        <row r="133">
          <cell r="A133" t="str">
            <v>16-SUB-EMERG-OT</v>
          </cell>
          <cell r="B133" t="str">
            <v>Inactive</v>
          </cell>
          <cell r="C133" t="str">
            <v>SUBSTATION TROUBLE CALLS-OT</v>
          </cell>
        </row>
        <row r="134">
          <cell r="A134" t="str">
            <v>16-SUB-OPERATION</v>
          </cell>
          <cell r="B134" t="str">
            <v>Inactive</v>
          </cell>
          <cell r="C134" t="str">
            <v>Inspect/Switch/Scan/Misc</v>
          </cell>
        </row>
        <row r="135">
          <cell r="A135" t="str">
            <v>16-SUB-SWITCHGEAR</v>
          </cell>
          <cell r="B135" t="str">
            <v>Inactive</v>
          </cell>
          <cell r="C135" t="str">
            <v>Switchgears &amp; Seasonal Mtce</v>
          </cell>
        </row>
        <row r="136">
          <cell r="A136" t="str">
            <v>16-SUB-TRNSFORMER</v>
          </cell>
          <cell r="B136" t="str">
            <v>Inactive</v>
          </cell>
          <cell r="C136" t="str">
            <v>Pwr Transformers/Tap Changers</v>
          </cell>
        </row>
        <row r="137">
          <cell r="A137" t="str">
            <v>16-SUPER</v>
          </cell>
          <cell r="B137" t="str">
            <v>Inactive</v>
          </cell>
          <cell r="C137" t="str">
            <v>SUPERVISION</v>
          </cell>
        </row>
        <row r="138">
          <cell r="A138" t="str">
            <v>16-TEC</v>
          </cell>
          <cell r="B138" t="str">
            <v>Inactive</v>
          </cell>
          <cell r="C138" t="str">
            <v>TECHNICAL SERVICES</v>
          </cell>
        </row>
        <row r="139">
          <cell r="A139" t="str">
            <v>16-UG-MANHOLES</v>
          </cell>
          <cell r="B139" t="str">
            <v>Inactive</v>
          </cell>
          <cell r="C139" t="str">
            <v>MANHOLE INSP/INFRARED/MISC REP</v>
          </cell>
        </row>
        <row r="140">
          <cell r="A140" t="str">
            <v>16-UG-MATL</v>
          </cell>
          <cell r="B140" t="str">
            <v>Inactive</v>
          </cell>
          <cell r="C140" t="str">
            <v>UG MATERIALS &amp; SUPPLIES</v>
          </cell>
        </row>
        <row r="141">
          <cell r="A141" t="str">
            <v>16-UG-PAINT</v>
          </cell>
          <cell r="B141" t="str">
            <v>Inactive</v>
          </cell>
          <cell r="C141" t="str">
            <v>TRANSFORMER PAINTING</v>
          </cell>
        </row>
        <row r="142">
          <cell r="A142" t="str">
            <v>16-UG-PRIM</v>
          </cell>
          <cell r="B142" t="str">
            <v>Inactive</v>
          </cell>
          <cell r="C142" t="str">
            <v>Prim Repairs, Switching-RT</v>
          </cell>
        </row>
        <row r="143">
          <cell r="A143" t="str">
            <v>16-UG-PRIM-OT</v>
          </cell>
          <cell r="B143" t="str">
            <v>Active</v>
          </cell>
          <cell r="C143" t="str">
            <v>PRIM REPAIRS,SWITCHING-OT</v>
          </cell>
        </row>
        <row r="144">
          <cell r="A144" t="str">
            <v>16-UG-SEC</v>
          </cell>
          <cell r="B144" t="str">
            <v>Inactive</v>
          </cell>
          <cell r="C144" t="str">
            <v>SEC REPAIRS UG RECO/DISCO RT</v>
          </cell>
        </row>
        <row r="145">
          <cell r="A145" t="str">
            <v>16-UG-SEC-OT</v>
          </cell>
          <cell r="B145" t="str">
            <v>Active</v>
          </cell>
          <cell r="C145" t="str">
            <v>OT-SEC,REPAIRS,UG,RECO/DISCO</v>
          </cell>
        </row>
        <row r="146">
          <cell r="A146" t="str">
            <v>16-UG-TRANS</v>
          </cell>
          <cell r="B146" t="str">
            <v>Inactive</v>
          </cell>
          <cell r="C146" t="str">
            <v>Padmount/Switchgear Inspec</v>
          </cell>
        </row>
        <row r="147">
          <cell r="A147" t="str">
            <v>16-UG-VAULTS</v>
          </cell>
          <cell r="B147" t="str">
            <v>Inactive</v>
          </cell>
          <cell r="C147" t="str">
            <v>Vaults Inspections/Infrared</v>
          </cell>
        </row>
        <row r="148">
          <cell r="A148" t="str">
            <v>16-VAC</v>
          </cell>
          <cell r="B148" t="str">
            <v>Inactive</v>
          </cell>
          <cell r="C148" t="str">
            <v>VACATION</v>
          </cell>
        </row>
        <row r="149">
          <cell r="A149" t="str">
            <v>16-VEHEQP</v>
          </cell>
          <cell r="B149" t="str">
            <v>Inactive</v>
          </cell>
          <cell r="C149" t="str">
            <v>VEHICLE/EQUIPMENT</v>
          </cell>
        </row>
        <row r="150">
          <cell r="A150" t="str">
            <v>17-BOTR</v>
          </cell>
          <cell r="B150" t="str">
            <v>Active</v>
          </cell>
          <cell r="C150" t="str">
            <v>BANKED TIME (USE)</v>
          </cell>
        </row>
        <row r="151">
          <cell r="A151" t="str">
            <v>17-BRUML</v>
          </cell>
          <cell r="B151" t="str">
            <v>Active</v>
          </cell>
          <cell r="C151" t="str">
            <v>BEREAVEMENT/UNION/MEDICALS</v>
          </cell>
        </row>
        <row r="152">
          <cell r="A152" t="str">
            <v>17-COLLECT</v>
          </cell>
          <cell r="B152" t="str">
            <v>Active</v>
          </cell>
          <cell r="C152" t="str">
            <v>COLLECTIONS</v>
          </cell>
        </row>
        <row r="153">
          <cell r="A153" t="str">
            <v>17-ENERMGM</v>
          </cell>
          <cell r="B153" t="str">
            <v>Active</v>
          </cell>
          <cell r="C153" t="str">
            <v>Energy Mgmt/Divers Energy/Adv</v>
          </cell>
        </row>
        <row r="154">
          <cell r="A154" t="str">
            <v>17-FACBLD</v>
          </cell>
          <cell r="B154" t="str">
            <v>Active</v>
          </cell>
          <cell r="C154" t="str">
            <v>FACILITIES,BUILDINGS GENERAL</v>
          </cell>
        </row>
        <row r="155">
          <cell r="A155" t="str">
            <v>17-FLOATER</v>
          </cell>
          <cell r="B155" t="str">
            <v>Active</v>
          </cell>
          <cell r="C155" t="str">
            <v>FLOATER DAY</v>
          </cell>
        </row>
        <row r="156">
          <cell r="A156" t="str">
            <v>17-INCLEMENT</v>
          </cell>
          <cell r="B156" t="str">
            <v>Active</v>
          </cell>
          <cell r="C156" t="str">
            <v>INCLEMENT WEATHER</v>
          </cell>
        </row>
        <row r="157">
          <cell r="A157" t="str">
            <v>17-METER OPR</v>
          </cell>
          <cell r="B157" t="str">
            <v>Active</v>
          </cell>
          <cell r="C157" t="str">
            <v>METER OPERATIONS</v>
          </cell>
        </row>
        <row r="158">
          <cell r="A158" t="str">
            <v>17-METER RDG</v>
          </cell>
          <cell r="B158" t="str">
            <v>Active</v>
          </cell>
          <cell r="C158" t="str">
            <v>Meter Rdg/Check Rdg/Final Rdg</v>
          </cell>
        </row>
        <row r="159">
          <cell r="A159" t="str">
            <v>17-OH-LBS</v>
          </cell>
          <cell r="B159" t="str">
            <v>Active</v>
          </cell>
          <cell r="C159" t="str">
            <v>LOADBREAK SWITCHES</v>
          </cell>
        </row>
        <row r="160">
          <cell r="A160" t="str">
            <v>17-OH-MATL</v>
          </cell>
          <cell r="B160" t="str">
            <v>Active</v>
          </cell>
          <cell r="C160" t="str">
            <v>OH MATERIALS &amp; SUPPLIES</v>
          </cell>
        </row>
        <row r="161">
          <cell r="A161" t="str">
            <v>17-OH-OPERATION</v>
          </cell>
          <cell r="B161" t="str">
            <v>Active</v>
          </cell>
          <cell r="C161" t="str">
            <v>INSPECT/INFRARED/PATROL/LOAD</v>
          </cell>
        </row>
        <row r="162">
          <cell r="A162" t="str">
            <v>17-OH-POLES</v>
          </cell>
          <cell r="B162" t="str">
            <v>Active</v>
          </cell>
          <cell r="C162" t="str">
            <v>Pole,Guy,Crossarm&amp;Insulator RT</v>
          </cell>
        </row>
        <row r="163">
          <cell r="A163" t="str">
            <v>17-OH-POLES-OT</v>
          </cell>
          <cell r="B163" t="str">
            <v>Active</v>
          </cell>
          <cell r="C163" t="str">
            <v>OT-Pole,Guys,Crossarm,Insulat.</v>
          </cell>
        </row>
        <row r="164">
          <cell r="A164" t="str">
            <v>17-OH-PRIM</v>
          </cell>
          <cell r="B164" t="str">
            <v>Active</v>
          </cell>
          <cell r="C164" t="str">
            <v>PRIM,REFUSE,SWITCH, EMERG</v>
          </cell>
        </row>
        <row r="165">
          <cell r="A165" t="str">
            <v>17-OH-PRIM-OT</v>
          </cell>
          <cell r="B165" t="str">
            <v>Active</v>
          </cell>
          <cell r="C165" t="str">
            <v>OT-Prim,Refuse,Switch,Emerg</v>
          </cell>
        </row>
        <row r="166">
          <cell r="A166" t="str">
            <v>17-OH-SEC</v>
          </cell>
          <cell r="B166" t="str">
            <v>Active</v>
          </cell>
          <cell r="C166" t="str">
            <v>Sec Repairs,Reco/Disco OH-RT</v>
          </cell>
        </row>
        <row r="167">
          <cell r="A167" t="str">
            <v>17-OH-SEC-OT</v>
          </cell>
          <cell r="B167" t="str">
            <v>Active</v>
          </cell>
          <cell r="C167" t="str">
            <v>OT-Sec Repr,Reco/Disco</v>
          </cell>
        </row>
        <row r="168">
          <cell r="A168" t="str">
            <v>17-OH-TREES</v>
          </cell>
          <cell r="B168" t="str">
            <v>Active</v>
          </cell>
          <cell r="C168" t="str">
            <v>TREE TRIMMING</v>
          </cell>
        </row>
        <row r="169">
          <cell r="A169" t="str">
            <v>17-OPA-OT</v>
          </cell>
          <cell r="B169" t="str">
            <v>Active</v>
          </cell>
          <cell r="C169" t="str">
            <v>OVERTIME LABOUR OPA/CDM</v>
          </cell>
        </row>
        <row r="170">
          <cell r="A170" t="str">
            <v>17-OPS</v>
          </cell>
          <cell r="B170" t="str">
            <v>Active</v>
          </cell>
          <cell r="C170" t="str">
            <v>SYSTEM OPERATIONS</v>
          </cell>
        </row>
        <row r="171">
          <cell r="A171" t="str">
            <v>17-SLFL</v>
          </cell>
          <cell r="B171" t="str">
            <v>Active</v>
          </cell>
          <cell r="C171" t="str">
            <v>SICK LEAVE/FAMILY LEAVE</v>
          </cell>
        </row>
        <row r="172">
          <cell r="A172" t="str">
            <v>17-SNOW</v>
          </cell>
          <cell r="B172" t="str">
            <v>Active</v>
          </cell>
          <cell r="C172" t="str">
            <v>SNOW REMOVAL</v>
          </cell>
        </row>
        <row r="173">
          <cell r="A173" t="str">
            <v>17-ST</v>
          </cell>
          <cell r="B173" t="str">
            <v>Active</v>
          </cell>
          <cell r="C173" t="str">
            <v>SAFETY AND TRAINING</v>
          </cell>
        </row>
        <row r="174">
          <cell r="A174" t="str">
            <v>17-STAT</v>
          </cell>
          <cell r="B174" t="str">
            <v>Active</v>
          </cell>
          <cell r="C174" t="str">
            <v>STAT HOLIDAYS</v>
          </cell>
        </row>
        <row r="175">
          <cell r="A175" t="str">
            <v>17-STORES</v>
          </cell>
          <cell r="B175" t="str">
            <v>Active</v>
          </cell>
          <cell r="C175" t="str">
            <v>STORES DEPT EXPENSE</v>
          </cell>
        </row>
        <row r="176">
          <cell r="A176" t="str">
            <v>17-SUB-BATTERIES</v>
          </cell>
          <cell r="B176" t="str">
            <v>Active</v>
          </cell>
          <cell r="C176" t="str">
            <v>BATTERIES AND CHARGES</v>
          </cell>
        </row>
        <row r="177">
          <cell r="A177" t="str">
            <v>17-SUB-BREAKERS</v>
          </cell>
          <cell r="B177" t="str">
            <v>Active</v>
          </cell>
          <cell r="C177" t="str">
            <v>CIRCUIT BREAKERS/PROTECT&amp;CTRLS</v>
          </cell>
        </row>
        <row r="178">
          <cell r="A178" t="str">
            <v>17-SUB-EMERG</v>
          </cell>
          <cell r="B178" t="str">
            <v>Active</v>
          </cell>
          <cell r="C178" t="str">
            <v>SUBSTATION TROUBLE CALLS-RT</v>
          </cell>
        </row>
        <row r="179">
          <cell r="A179" t="str">
            <v>17-SUB-EMERG-OT</v>
          </cell>
          <cell r="B179" t="str">
            <v>Active</v>
          </cell>
          <cell r="C179" t="str">
            <v>SUBSTATION TROUBLE CALLS-OT</v>
          </cell>
        </row>
        <row r="180">
          <cell r="A180" t="str">
            <v>17-SUB-OPERATION</v>
          </cell>
          <cell r="B180" t="str">
            <v>Active</v>
          </cell>
          <cell r="C180" t="str">
            <v>Inspect/Switch/Scan/Misc</v>
          </cell>
        </row>
        <row r="181">
          <cell r="A181" t="str">
            <v>17-SUB-SWITCHGEAR</v>
          </cell>
          <cell r="B181" t="str">
            <v>Active</v>
          </cell>
          <cell r="C181" t="str">
            <v>Switchgears &amp; Seasonal Mtce</v>
          </cell>
        </row>
        <row r="182">
          <cell r="A182" t="str">
            <v>17-SUB-TRNSFORMER</v>
          </cell>
          <cell r="B182" t="str">
            <v>Active</v>
          </cell>
          <cell r="C182" t="str">
            <v>Pwr Transformers/Tap Changers</v>
          </cell>
        </row>
        <row r="183">
          <cell r="A183" t="str">
            <v>17-SUPER</v>
          </cell>
          <cell r="B183" t="str">
            <v>Active</v>
          </cell>
          <cell r="C183" t="str">
            <v>SUPERVISION</v>
          </cell>
        </row>
        <row r="184">
          <cell r="A184" t="str">
            <v>17-TEC</v>
          </cell>
          <cell r="B184" t="str">
            <v>Active</v>
          </cell>
          <cell r="C184" t="str">
            <v>TECHNICAL SERVICES</v>
          </cell>
        </row>
        <row r="185">
          <cell r="A185" t="str">
            <v>17-UG-MANHOLES</v>
          </cell>
          <cell r="B185" t="str">
            <v>Active</v>
          </cell>
          <cell r="C185" t="str">
            <v>MANHOLE INSP/INFRARED/MISC REP</v>
          </cell>
        </row>
        <row r="186">
          <cell r="A186" t="str">
            <v>17-UG-MATL</v>
          </cell>
          <cell r="B186" t="str">
            <v>Active</v>
          </cell>
          <cell r="C186" t="str">
            <v>UG MATERIALS &amp; SUPPLIES</v>
          </cell>
        </row>
        <row r="187">
          <cell r="A187" t="str">
            <v>17-UG-PAINT</v>
          </cell>
          <cell r="B187" t="str">
            <v>Active</v>
          </cell>
          <cell r="C187" t="str">
            <v>TRANSFORMER PAINTING</v>
          </cell>
        </row>
        <row r="188">
          <cell r="A188" t="str">
            <v>17-UG-PRIM</v>
          </cell>
          <cell r="B188" t="str">
            <v>Active</v>
          </cell>
          <cell r="C188" t="str">
            <v>Prim Repairs, Switching-RT</v>
          </cell>
        </row>
        <row r="189">
          <cell r="A189" t="str">
            <v>17-UG-PRIM-OT</v>
          </cell>
          <cell r="B189" t="str">
            <v>Active</v>
          </cell>
          <cell r="C189" t="str">
            <v>PRIM REPAIRS,SWITCHING-OT</v>
          </cell>
        </row>
        <row r="190">
          <cell r="A190" t="str">
            <v>17-UG-SEC</v>
          </cell>
          <cell r="B190" t="str">
            <v>Active</v>
          </cell>
          <cell r="C190" t="str">
            <v>SEC REPAIRS UG RECO/DISCO RT</v>
          </cell>
        </row>
        <row r="191">
          <cell r="A191" t="str">
            <v>17-UG-SEC-OT</v>
          </cell>
          <cell r="B191" t="str">
            <v>Active</v>
          </cell>
          <cell r="C191" t="str">
            <v>OT-SEC,REPAIRS,UG,RECO/DISCO</v>
          </cell>
        </row>
        <row r="192">
          <cell r="A192" t="str">
            <v>17-UG-TRANS</v>
          </cell>
          <cell r="B192" t="str">
            <v>Active</v>
          </cell>
          <cell r="C192" t="str">
            <v>Padmount/Switchgear Inspec</v>
          </cell>
        </row>
        <row r="193">
          <cell r="A193" t="str">
            <v>17-UG-VAULTS</v>
          </cell>
          <cell r="B193" t="str">
            <v>Active</v>
          </cell>
          <cell r="C193" t="str">
            <v>Vaults Inspections/Infrared</v>
          </cell>
        </row>
        <row r="194">
          <cell r="A194" t="str">
            <v>17-VAC</v>
          </cell>
          <cell r="B194" t="str">
            <v>Active</v>
          </cell>
          <cell r="C194" t="str">
            <v>VACATION</v>
          </cell>
        </row>
        <row r="195">
          <cell r="A195" t="str">
            <v>17-VEHEQP</v>
          </cell>
          <cell r="B195" t="str">
            <v>Active</v>
          </cell>
          <cell r="C195" t="str">
            <v>VEHICLE/EQUIPMENT</v>
          </cell>
        </row>
        <row r="196">
          <cell r="A196" t="str">
            <v>C04-101D</v>
          </cell>
          <cell r="B196" t="str">
            <v>Inactive</v>
          </cell>
          <cell r="C196" t="str">
            <v>UG Maxwell Village Ph#6</v>
          </cell>
        </row>
        <row r="197">
          <cell r="A197" t="str">
            <v>C04-105D</v>
          </cell>
          <cell r="B197" t="str">
            <v>Inactive</v>
          </cell>
          <cell r="C197" t="str">
            <v>U/G Falcon Ridge Ph5 Subd</v>
          </cell>
        </row>
        <row r="198">
          <cell r="A198" t="str">
            <v>C05-120D</v>
          </cell>
          <cell r="B198" t="str">
            <v>Active</v>
          </cell>
          <cell r="C198" t="str">
            <v>Southfield Subdivision Airport</v>
          </cell>
        </row>
        <row r="199">
          <cell r="A199" t="str">
            <v>C06-103A</v>
          </cell>
          <cell r="B199" t="str">
            <v>Active</v>
          </cell>
          <cell r="C199" t="str">
            <v>Springridge Ph#1 Subd-Meters</v>
          </cell>
        </row>
        <row r="200">
          <cell r="A200" t="str">
            <v>C06-204</v>
          </cell>
          <cell r="B200" t="str">
            <v>Inactive</v>
          </cell>
          <cell r="C200" t="str">
            <v>O/HRelocHarmony/Olive/Rossland</v>
          </cell>
        </row>
        <row r="201">
          <cell r="A201" t="str">
            <v>C07-753</v>
          </cell>
          <cell r="B201" t="str">
            <v>Inactive</v>
          </cell>
          <cell r="C201" t="str">
            <v>MVA S/E CRNR BLOOR/SIMCOE</v>
          </cell>
        </row>
        <row r="202">
          <cell r="A202" t="str">
            <v>C09-754</v>
          </cell>
          <cell r="B202" t="str">
            <v>Inactive</v>
          </cell>
          <cell r="C202" t="str">
            <v>MVA-NE Crnr Adelaide&amp;Simcoe</v>
          </cell>
        </row>
        <row r="203">
          <cell r="A203" t="str">
            <v>C09-756</v>
          </cell>
          <cell r="B203" t="str">
            <v>Inactive</v>
          </cell>
          <cell r="C203" t="str">
            <v>MVA 263 WAVERLY ST. S.</v>
          </cell>
        </row>
        <row r="204">
          <cell r="A204" t="str">
            <v>C10-365</v>
          </cell>
          <cell r="B204" t="str">
            <v>Inactive</v>
          </cell>
          <cell r="C204" t="str">
            <v>Genosha - 70 King St E upgrade</v>
          </cell>
        </row>
        <row r="205">
          <cell r="A205" t="str">
            <v>C10-760</v>
          </cell>
          <cell r="B205" t="str">
            <v>Inactive</v>
          </cell>
          <cell r="C205" t="str">
            <v>MVA SE Crnr Rossland/Wilson</v>
          </cell>
        </row>
        <row r="206">
          <cell r="A206" t="str">
            <v>C10-763</v>
          </cell>
          <cell r="B206" t="str">
            <v>Inactive</v>
          </cell>
          <cell r="C206" t="str">
            <v>MVA-492 Raglan Rd W</v>
          </cell>
        </row>
        <row r="207">
          <cell r="A207" t="str">
            <v>C10-770</v>
          </cell>
          <cell r="B207" t="str">
            <v>Inactive</v>
          </cell>
          <cell r="C207" t="str">
            <v>MVA 731 Brasswinds Tr</v>
          </cell>
        </row>
        <row r="208">
          <cell r="A208" t="str">
            <v>C10-771</v>
          </cell>
          <cell r="B208" t="str">
            <v>Inactive</v>
          </cell>
          <cell r="C208" t="str">
            <v>MVA 1338 Simcoe St.S</v>
          </cell>
        </row>
        <row r="209">
          <cell r="A209" t="str">
            <v>C10-776</v>
          </cell>
          <cell r="B209" t="str">
            <v>Inactive</v>
          </cell>
          <cell r="C209" t="str">
            <v>MVA @ John St. W</v>
          </cell>
        </row>
        <row r="210">
          <cell r="A210" t="str">
            <v>C10-778</v>
          </cell>
          <cell r="B210" t="str">
            <v>Inactive</v>
          </cell>
          <cell r="C210" t="str">
            <v>RepairingVaultDmg@ 33 King StE</v>
          </cell>
        </row>
        <row r="211">
          <cell r="A211" t="str">
            <v>C11-101D</v>
          </cell>
          <cell r="B211" t="str">
            <v>Active</v>
          </cell>
          <cell r="C211" t="str">
            <v>FORREST HILLS4B  DIG IN COSTS</v>
          </cell>
        </row>
        <row r="212">
          <cell r="A212" t="str">
            <v>C11-103</v>
          </cell>
          <cell r="B212" t="str">
            <v>Inactive</v>
          </cell>
          <cell r="C212" t="str">
            <v>Parkridge Ph2-4 Subdivision</v>
          </cell>
        </row>
        <row r="213">
          <cell r="A213" t="str">
            <v>C11-104</v>
          </cell>
          <cell r="B213" t="str">
            <v>Inactive</v>
          </cell>
          <cell r="C213" t="str">
            <v>Silwell Dvlpmnts II Subd</v>
          </cell>
        </row>
        <row r="214">
          <cell r="A214" t="str">
            <v>C11-504</v>
          </cell>
          <cell r="B214" t="str">
            <v>Inactive</v>
          </cell>
          <cell r="C214" t="str">
            <v>New3PhsUGSecSrvs@437 OshawaBlS</v>
          </cell>
        </row>
        <row r="215">
          <cell r="A215" t="str">
            <v>C11-622</v>
          </cell>
          <cell r="B215" t="str">
            <v>Inactive</v>
          </cell>
          <cell r="C215" t="str">
            <v>Install 7Meters@429 Austin Crt</v>
          </cell>
        </row>
        <row r="216">
          <cell r="A216" t="str">
            <v>C11-751</v>
          </cell>
          <cell r="B216" t="str">
            <v>Inactive</v>
          </cell>
          <cell r="C216" t="str">
            <v>MVA-1188 Simcoe St S</v>
          </cell>
        </row>
        <row r="217">
          <cell r="A217" t="str">
            <v>C11-752</v>
          </cell>
          <cell r="B217" t="str">
            <v>Inactive</v>
          </cell>
          <cell r="C217" t="str">
            <v>MVA Simcoe South of Conlin</v>
          </cell>
        </row>
        <row r="218">
          <cell r="A218" t="str">
            <v>C11-765</v>
          </cell>
          <cell r="B218" t="str">
            <v>Inactive</v>
          </cell>
          <cell r="C218" t="str">
            <v>MVA @ 339 Conlin Rd W</v>
          </cell>
        </row>
        <row r="219">
          <cell r="A219" t="str">
            <v>C11-768</v>
          </cell>
          <cell r="B219" t="str">
            <v>Inactive</v>
          </cell>
          <cell r="C219" t="str">
            <v>MVA @ 3555 Simcoe St. N</v>
          </cell>
        </row>
        <row r="220">
          <cell r="A220" t="str">
            <v>C12-100D</v>
          </cell>
          <cell r="B220" t="str">
            <v>Inactive</v>
          </cell>
          <cell r="C220" t="str">
            <v>Falcon Ridge Ph#6-Subd</v>
          </cell>
        </row>
        <row r="221">
          <cell r="A221" t="str">
            <v>C12-105</v>
          </cell>
          <cell r="B221" t="str">
            <v>Inactive</v>
          </cell>
          <cell r="C221" t="str">
            <v>FALCONRIDGE PHASE 7-13 LOTS</v>
          </cell>
        </row>
        <row r="222">
          <cell r="A222" t="str">
            <v>C12-107</v>
          </cell>
          <cell r="B222" t="str">
            <v>Inactive</v>
          </cell>
          <cell r="C222" t="str">
            <v>Hinterland Court-15 lots</v>
          </cell>
        </row>
        <row r="223">
          <cell r="A223" t="str">
            <v>C12-107D</v>
          </cell>
          <cell r="B223" t="str">
            <v>Inactive</v>
          </cell>
          <cell r="C223" t="str">
            <v>Hinterland Court-15 lots</v>
          </cell>
        </row>
        <row r="224">
          <cell r="A224" t="str">
            <v>C12-108</v>
          </cell>
          <cell r="B224" t="str">
            <v>Inactive</v>
          </cell>
          <cell r="C224" t="str">
            <v>Parkridge Townhomes-49 units</v>
          </cell>
        </row>
        <row r="225">
          <cell r="A225" t="str">
            <v>C12-110</v>
          </cell>
          <cell r="B225" t="str">
            <v>Inactive</v>
          </cell>
          <cell r="C225" t="str">
            <v>Country Gate Homes Ltd. Subd</v>
          </cell>
        </row>
        <row r="226">
          <cell r="A226" t="str">
            <v>C12-110D</v>
          </cell>
          <cell r="B226" t="str">
            <v>Inactive</v>
          </cell>
          <cell r="C226" t="str">
            <v>Country Gate Homes Sub-DIG INS</v>
          </cell>
        </row>
        <row r="227">
          <cell r="A227" t="str">
            <v>C12-111</v>
          </cell>
          <cell r="B227" t="str">
            <v>Inactive</v>
          </cell>
          <cell r="C227" t="str">
            <v>U/G DISTRIB EXPAN@TRICK AVE</v>
          </cell>
        </row>
        <row r="228">
          <cell r="A228" t="str">
            <v>C12-112</v>
          </cell>
          <cell r="B228" t="str">
            <v>Inactive</v>
          </cell>
          <cell r="C228" t="str">
            <v>Kingmeadow Subdivision Ph#1</v>
          </cell>
        </row>
        <row r="229">
          <cell r="A229" t="str">
            <v>C12-112D</v>
          </cell>
          <cell r="B229" t="str">
            <v>Inactive</v>
          </cell>
          <cell r="C229" t="str">
            <v>Kingmeadow Sub Ph#1 Dig Ins</v>
          </cell>
        </row>
        <row r="230">
          <cell r="A230" t="str">
            <v>C12-209</v>
          </cell>
          <cell r="B230" t="str">
            <v>Active</v>
          </cell>
          <cell r="C230" t="str">
            <v>OH Rebld Harmony-ConlinLegends</v>
          </cell>
        </row>
        <row r="231">
          <cell r="A231" t="str">
            <v>C12-501</v>
          </cell>
          <cell r="B231" t="str">
            <v>Inactive</v>
          </cell>
          <cell r="C231" t="str">
            <v>New UG PrimSrvs@1812 SimcoeStN</v>
          </cell>
        </row>
        <row r="232">
          <cell r="A232" t="str">
            <v>C12-514</v>
          </cell>
          <cell r="B232" t="str">
            <v>Inactive</v>
          </cell>
          <cell r="C232" t="str">
            <v>New srvs @1417 Harmny RdN</v>
          </cell>
        </row>
        <row r="233">
          <cell r="A233" t="str">
            <v>C12-528</v>
          </cell>
          <cell r="B233" t="str">
            <v>Inactive</v>
          </cell>
          <cell r="C233" t="str">
            <v>720 Elderberry Dr (Prim Srvs)</v>
          </cell>
        </row>
        <row r="234">
          <cell r="A234" t="str">
            <v>C12-542</v>
          </cell>
          <cell r="B234" t="str">
            <v>Inactive</v>
          </cell>
          <cell r="C234" t="str">
            <v>New3PhsPrimSrvs@1160KeithRossD</v>
          </cell>
        </row>
        <row r="235">
          <cell r="A235" t="str">
            <v>C12-621</v>
          </cell>
          <cell r="B235" t="str">
            <v>Active</v>
          </cell>
          <cell r="C235" t="str">
            <v>Bulk Indvdul Meter@213BloorStW</v>
          </cell>
        </row>
        <row r="236">
          <cell r="A236" t="str">
            <v>C12-755</v>
          </cell>
          <cell r="B236" t="str">
            <v>Inactive</v>
          </cell>
          <cell r="C236" t="str">
            <v>MVA Simcoe St N&amp;Westmoreland</v>
          </cell>
        </row>
        <row r="237">
          <cell r="A237" t="str">
            <v>C12-768</v>
          </cell>
          <cell r="B237" t="str">
            <v>Inactive</v>
          </cell>
          <cell r="C237" t="str">
            <v>MVA Park Rd &amp; Bond St</v>
          </cell>
        </row>
        <row r="238">
          <cell r="A238" t="str">
            <v>C12-772</v>
          </cell>
          <cell r="B238" t="str">
            <v>Inactive</v>
          </cell>
          <cell r="C238" t="str">
            <v>MVA @ 305 Columbus Rd W</v>
          </cell>
        </row>
        <row r="239">
          <cell r="A239" t="str">
            <v>C13-100</v>
          </cell>
          <cell r="B239" t="str">
            <v>Inactive</v>
          </cell>
          <cell r="C239" t="str">
            <v>Hills of Harrowsmith Subd-</v>
          </cell>
        </row>
        <row r="240">
          <cell r="A240" t="str">
            <v>C13-101</v>
          </cell>
          <cell r="B240" t="str">
            <v>Inactive</v>
          </cell>
          <cell r="C240" t="str">
            <v>Parkridge Subd 2-Ph#5</v>
          </cell>
        </row>
        <row r="241">
          <cell r="A241" t="str">
            <v>C13-101D</v>
          </cell>
          <cell r="B241" t="str">
            <v>Active</v>
          </cell>
          <cell r="C241" t="str">
            <v>PARKRDIGE2,PH#5 SUBD DIG INS</v>
          </cell>
        </row>
        <row r="242">
          <cell r="A242" t="str">
            <v>C13-102</v>
          </cell>
          <cell r="B242" t="str">
            <v>Inactive</v>
          </cell>
          <cell r="C242" t="str">
            <v>FalconRidge Ph#8</v>
          </cell>
        </row>
        <row r="243">
          <cell r="A243" t="str">
            <v>C13-102D</v>
          </cell>
          <cell r="B243" t="str">
            <v>Active</v>
          </cell>
          <cell r="C243" t="str">
            <v>FalconRidgePh#8-Subd-DIG INS</v>
          </cell>
        </row>
        <row r="244">
          <cell r="A244" t="str">
            <v>C13-103</v>
          </cell>
          <cell r="B244" t="str">
            <v>Inactive</v>
          </cell>
          <cell r="C244" t="str">
            <v>FKT PH#5 Design Deposit</v>
          </cell>
        </row>
        <row r="245">
          <cell r="A245" t="str">
            <v>C13-103D</v>
          </cell>
          <cell r="B245" t="str">
            <v>Active</v>
          </cell>
          <cell r="C245" t="str">
            <v>FKT-Ph#5 Subd DIG INS</v>
          </cell>
        </row>
        <row r="246">
          <cell r="A246" t="str">
            <v>C13-104</v>
          </cell>
          <cell r="B246" t="str">
            <v>Inactive</v>
          </cell>
          <cell r="C246" t="str">
            <v>Charng CrossDesign-OvervewPh#1</v>
          </cell>
        </row>
        <row r="247">
          <cell r="A247" t="str">
            <v>C13-104D</v>
          </cell>
          <cell r="B247" t="str">
            <v>Active</v>
          </cell>
          <cell r="C247" t="str">
            <v>Charing Cross Subd-DIG INS Ph1</v>
          </cell>
        </row>
        <row r="248">
          <cell r="A248" t="str">
            <v>C13-105</v>
          </cell>
          <cell r="B248" t="str">
            <v>Inactive</v>
          </cell>
          <cell r="C248" t="str">
            <v>Kingmeadow-PH2 Design Dep</v>
          </cell>
        </row>
        <row r="249">
          <cell r="A249" t="str">
            <v>C13-105D</v>
          </cell>
          <cell r="B249" t="str">
            <v>Active</v>
          </cell>
          <cell r="C249" t="str">
            <v>KINGMEADOW SUBDPH2 Dig INS</v>
          </cell>
        </row>
        <row r="250">
          <cell r="A250" t="str">
            <v>C13-106</v>
          </cell>
          <cell r="B250" t="str">
            <v>Inactive</v>
          </cell>
          <cell r="C250" t="str">
            <v>PARKRIDGE PH#3</v>
          </cell>
        </row>
        <row r="251">
          <cell r="A251" t="str">
            <v>C13-106D</v>
          </cell>
          <cell r="B251" t="str">
            <v>Active</v>
          </cell>
          <cell r="C251" t="str">
            <v>Parkridge Ph#3 Subd-DIG INS</v>
          </cell>
        </row>
        <row r="252">
          <cell r="A252" t="str">
            <v>C13-107</v>
          </cell>
          <cell r="B252" t="str">
            <v>Inactive</v>
          </cell>
          <cell r="C252" t="str">
            <v>DANTONBURY PH#1A</v>
          </cell>
        </row>
        <row r="253">
          <cell r="A253" t="str">
            <v>C13-107D</v>
          </cell>
          <cell r="B253" t="str">
            <v>Active</v>
          </cell>
          <cell r="C253" t="str">
            <v>Dantonbury Phase 1A DIG INS</v>
          </cell>
        </row>
        <row r="254">
          <cell r="A254" t="str">
            <v>C13-108</v>
          </cell>
          <cell r="B254" t="str">
            <v>Inactive</v>
          </cell>
          <cell r="C254" t="str">
            <v>CentreTown Ph#2 Subd</v>
          </cell>
        </row>
        <row r="255">
          <cell r="A255" t="str">
            <v>C13-109</v>
          </cell>
          <cell r="B255" t="str">
            <v>Inactive</v>
          </cell>
          <cell r="C255" t="str">
            <v>Kingmeadow Ph#3-Design Deposit</v>
          </cell>
        </row>
        <row r="256">
          <cell r="A256" t="str">
            <v>C13-109D</v>
          </cell>
          <cell r="B256" t="str">
            <v>Active</v>
          </cell>
          <cell r="C256" t="str">
            <v>Kingmeadow Subd PH#3- DIG INS</v>
          </cell>
        </row>
        <row r="257">
          <cell r="A257" t="str">
            <v>C13-110</v>
          </cell>
          <cell r="B257" t="str">
            <v>Active</v>
          </cell>
          <cell r="C257" t="str">
            <v>FOLEY-1848 Townline Rd N</v>
          </cell>
        </row>
        <row r="258">
          <cell r="A258" t="str">
            <v>C13-253</v>
          </cell>
          <cell r="B258" t="str">
            <v>Inactive</v>
          </cell>
          <cell r="C258" t="str">
            <v>407 THRNTON/WNCHSTER-TEMP RELO</v>
          </cell>
        </row>
        <row r="259">
          <cell r="A259" t="str">
            <v>C13-258</v>
          </cell>
          <cell r="B259" t="str">
            <v>Active</v>
          </cell>
          <cell r="C259" t="str">
            <v>Region Rebld-Winchester/Simcoe</v>
          </cell>
        </row>
        <row r="260">
          <cell r="A260" t="str">
            <v>C13-274</v>
          </cell>
          <cell r="B260" t="str">
            <v>Inactive</v>
          </cell>
          <cell r="C260" t="str">
            <v>OHRebld DianeDr,Susan&amp;BrendaCt</v>
          </cell>
        </row>
        <row r="261">
          <cell r="A261" t="str">
            <v>C13-278</v>
          </cell>
          <cell r="B261" t="str">
            <v>Inactive</v>
          </cell>
          <cell r="C261" t="str">
            <v>15F1 Ext, Harmony &amp; Conlin</v>
          </cell>
        </row>
        <row r="262">
          <cell r="A262" t="str">
            <v>C13-282</v>
          </cell>
          <cell r="B262" t="str">
            <v>Inactive</v>
          </cell>
          <cell r="C262" t="str">
            <v>UOIT - Second Feeder</v>
          </cell>
        </row>
        <row r="263">
          <cell r="A263" t="str">
            <v>C13-287</v>
          </cell>
          <cell r="B263" t="str">
            <v>Inactive</v>
          </cell>
          <cell r="C263" t="str">
            <v>Region Rebld-SimcoeSt N&amp;Conlin</v>
          </cell>
        </row>
        <row r="264">
          <cell r="A264" t="str">
            <v>C13-296</v>
          </cell>
          <cell r="B264" t="str">
            <v>Inactive</v>
          </cell>
          <cell r="C264" t="str">
            <v>Simcoe&amp;Conlin OHRelocate poles</v>
          </cell>
        </row>
        <row r="265">
          <cell r="A265" t="str">
            <v>C13-518</v>
          </cell>
          <cell r="B265" t="str">
            <v>Active</v>
          </cell>
          <cell r="C265" t="str">
            <v>New 3PhUGSEC@700 Ritson RdN</v>
          </cell>
        </row>
        <row r="266">
          <cell r="A266" t="str">
            <v>C13-527</v>
          </cell>
          <cell r="B266" t="str">
            <v>Inactive</v>
          </cell>
          <cell r="C266" t="str">
            <v>Commercal Dvlpmt-200 RitsonRdN</v>
          </cell>
        </row>
        <row r="267">
          <cell r="A267" t="str">
            <v>C13-537</v>
          </cell>
          <cell r="B267" t="str">
            <v>Inactive</v>
          </cell>
          <cell r="C267" t="str">
            <v>67 SimcoeStN-Holiday Inn</v>
          </cell>
        </row>
        <row r="268">
          <cell r="A268" t="str">
            <v>C13-555</v>
          </cell>
          <cell r="B268" t="str">
            <v>Inactive</v>
          </cell>
          <cell r="C268" t="str">
            <v>Oshawa Centre Vault Room Reloc</v>
          </cell>
        </row>
        <row r="269">
          <cell r="A269" t="str">
            <v>C13-623</v>
          </cell>
          <cell r="B269" t="str">
            <v>Inactive</v>
          </cell>
          <cell r="C269" t="str">
            <v>128 Thomas St (Meters)</v>
          </cell>
        </row>
        <row r="270">
          <cell r="A270" t="str">
            <v>C13-750</v>
          </cell>
          <cell r="B270" t="str">
            <v>Inactive</v>
          </cell>
          <cell r="C270" t="str">
            <v>Storm Damage Jan 20/13</v>
          </cell>
        </row>
        <row r="271">
          <cell r="A271" t="str">
            <v>C13-811</v>
          </cell>
          <cell r="B271" t="str">
            <v>Inactive</v>
          </cell>
          <cell r="C271" t="str">
            <v>Dist'n Grid  UG Vaults</v>
          </cell>
        </row>
        <row r="272">
          <cell r="A272" t="str">
            <v>C13-813</v>
          </cell>
          <cell r="B272" t="str">
            <v>Active</v>
          </cell>
          <cell r="C272" t="str">
            <v>Training Rm-Purchase Computers</v>
          </cell>
        </row>
        <row r="273">
          <cell r="A273" t="str">
            <v>C14-100</v>
          </cell>
          <cell r="B273" t="str">
            <v>Active</v>
          </cell>
          <cell r="C273" t="str">
            <v>BEECHNUT SUBD PH#5</v>
          </cell>
        </row>
        <row r="274">
          <cell r="A274" t="str">
            <v>C14-100D</v>
          </cell>
          <cell r="B274" t="str">
            <v>Active</v>
          </cell>
          <cell r="C274" t="str">
            <v>BEECHNUT SUBD-PH#5</v>
          </cell>
        </row>
        <row r="275">
          <cell r="A275" t="str">
            <v>C14-101</v>
          </cell>
          <cell r="B275" t="str">
            <v>Active</v>
          </cell>
          <cell r="C275" t="str">
            <v>BEECHNUT SUBD - PH#6</v>
          </cell>
        </row>
        <row r="276">
          <cell r="A276" t="str">
            <v>C14-101D</v>
          </cell>
          <cell r="B276" t="str">
            <v>Active</v>
          </cell>
          <cell r="C276" t="str">
            <v>BEECHNUT SUBD-PH#6</v>
          </cell>
        </row>
        <row r="277">
          <cell r="A277" t="str">
            <v>C14-102</v>
          </cell>
          <cell r="B277" t="str">
            <v>Active</v>
          </cell>
          <cell r="C277" t="str">
            <v>CENTRE TOWNE-PH3 SUBDIVISION</v>
          </cell>
        </row>
        <row r="278">
          <cell r="A278" t="str">
            <v>C14-102D</v>
          </cell>
          <cell r="B278" t="str">
            <v>Active</v>
          </cell>
          <cell r="C278" t="str">
            <v>CENTRE TOWNE-PH3 SUBDIVISION</v>
          </cell>
        </row>
        <row r="279">
          <cell r="A279" t="str">
            <v>C14-103</v>
          </cell>
          <cell r="B279" t="str">
            <v>Inactive</v>
          </cell>
          <cell r="C279" t="str">
            <v>Dantonbury Phase 1B</v>
          </cell>
        </row>
        <row r="280">
          <cell r="A280" t="str">
            <v>C14-103D</v>
          </cell>
          <cell r="B280" t="str">
            <v>Active</v>
          </cell>
          <cell r="C280" t="str">
            <v>DANTONBURY PH#1B-DIG INS</v>
          </cell>
        </row>
        <row r="281">
          <cell r="A281" t="str">
            <v>C14-104</v>
          </cell>
          <cell r="B281" t="str">
            <v>Active</v>
          </cell>
          <cell r="C281" t="str">
            <v>INTREPID ESTATES Ph#4</v>
          </cell>
        </row>
        <row r="282">
          <cell r="A282" t="str">
            <v>C14-104D</v>
          </cell>
          <cell r="B282" t="str">
            <v>Active</v>
          </cell>
          <cell r="C282" t="str">
            <v>INTREPID ESTATES PH#4-DIG INS</v>
          </cell>
        </row>
        <row r="283">
          <cell r="A283" t="str">
            <v>C14-105</v>
          </cell>
          <cell r="B283" t="str">
            <v>Inactive</v>
          </cell>
          <cell r="C283" t="str">
            <v>DANTONBURY PH# 1C</v>
          </cell>
        </row>
        <row r="284">
          <cell r="A284" t="str">
            <v>C14-105D</v>
          </cell>
          <cell r="B284" t="str">
            <v>Active</v>
          </cell>
          <cell r="C284" t="str">
            <v>DANTONBURY PH# 1C DIG INS</v>
          </cell>
        </row>
        <row r="285">
          <cell r="A285" t="str">
            <v>C14-204</v>
          </cell>
          <cell r="B285" t="str">
            <v>Inactive</v>
          </cell>
          <cell r="C285" t="str">
            <v>LTLT-Townline up to Howden</v>
          </cell>
        </row>
        <row r="286">
          <cell r="A286" t="str">
            <v>C14-207</v>
          </cell>
          <cell r="B286" t="str">
            <v>Inactive</v>
          </cell>
          <cell r="C286" t="str">
            <v>LoadTrnsfr-WilsonTS-ThorntonTS</v>
          </cell>
        </row>
        <row r="287">
          <cell r="A287" t="str">
            <v>C14-208</v>
          </cell>
          <cell r="B287" t="str">
            <v>Inactive</v>
          </cell>
          <cell r="C287" t="str">
            <v>407-Thornton/Winchester Permnt</v>
          </cell>
        </row>
        <row r="288">
          <cell r="A288" t="str">
            <v>C14-209</v>
          </cell>
          <cell r="B288" t="str">
            <v>Active</v>
          </cell>
          <cell r="C288" t="str">
            <v>407-Simcoe-Permanent</v>
          </cell>
        </row>
        <row r="289">
          <cell r="A289" t="str">
            <v>C14-211</v>
          </cell>
          <cell r="B289" t="str">
            <v>Inactive</v>
          </cell>
          <cell r="C289" t="str">
            <v>407-RITSON ROAD</v>
          </cell>
        </row>
        <row r="290">
          <cell r="A290" t="str">
            <v>C14-212</v>
          </cell>
          <cell r="B290" t="str">
            <v>Inactive</v>
          </cell>
          <cell r="C290" t="str">
            <v>407-WILSON RD</v>
          </cell>
        </row>
        <row r="291">
          <cell r="A291" t="str">
            <v>C14-213</v>
          </cell>
          <cell r="B291" t="str">
            <v>Active</v>
          </cell>
          <cell r="C291" t="str">
            <v>407 HARMONY RELOCATION</v>
          </cell>
        </row>
        <row r="292">
          <cell r="A292" t="str">
            <v>C14-216</v>
          </cell>
          <cell r="B292" t="str">
            <v>Inactive</v>
          </cell>
          <cell r="C292" t="str">
            <v>Harmony/Winchester OH Reloc</v>
          </cell>
        </row>
        <row r="293">
          <cell r="A293" t="str">
            <v>C14-218</v>
          </cell>
          <cell r="B293" t="str">
            <v>Active</v>
          </cell>
          <cell r="C293" t="str">
            <v>RelocHarmony/Coldstream/Tauntn</v>
          </cell>
        </row>
        <row r="294">
          <cell r="A294" t="str">
            <v>C14-225</v>
          </cell>
          <cell r="B294" t="str">
            <v>Active</v>
          </cell>
          <cell r="C294" t="str">
            <v>REBLDSorrento,Homestead,Cooper</v>
          </cell>
        </row>
        <row r="295">
          <cell r="A295" t="str">
            <v>C14-228</v>
          </cell>
          <cell r="B295" t="str">
            <v>Inactive</v>
          </cell>
          <cell r="C295" t="str">
            <v>UG CABLE REPLC-SOUTHGATE,ETC</v>
          </cell>
        </row>
        <row r="296">
          <cell r="A296" t="str">
            <v>C14-256</v>
          </cell>
          <cell r="B296" t="str">
            <v>Inactive</v>
          </cell>
          <cell r="C296" t="str">
            <v>DOWNTOWN VAULT-SmartGridPh#2</v>
          </cell>
        </row>
        <row r="297">
          <cell r="A297" t="str">
            <v>C14-264</v>
          </cell>
          <cell r="B297" t="str">
            <v>Inactive</v>
          </cell>
          <cell r="C297" t="str">
            <v>RECABLING/LOAD TRANSFER</v>
          </cell>
        </row>
        <row r="298">
          <cell r="A298" t="str">
            <v>C14-281</v>
          </cell>
          <cell r="B298" t="str">
            <v>Active</v>
          </cell>
          <cell r="C298" t="str">
            <v>Thornton Rd N-Pole Line Rebld</v>
          </cell>
        </row>
        <row r="299">
          <cell r="A299" t="str">
            <v>C14-320</v>
          </cell>
          <cell r="B299" t="str">
            <v>Inactive</v>
          </cell>
          <cell r="C299" t="str">
            <v>NewUGSrvs@827&amp;831 RenaissanceD</v>
          </cell>
        </row>
        <row r="300">
          <cell r="A300" t="str">
            <v>C14-328</v>
          </cell>
          <cell r="B300" t="str">
            <v>Inactive</v>
          </cell>
          <cell r="C300" t="str">
            <v>New OH Sec Srvs@1211 King St.E</v>
          </cell>
        </row>
        <row r="301">
          <cell r="A301" t="str">
            <v>C14-503</v>
          </cell>
          <cell r="B301" t="str">
            <v>Active</v>
          </cell>
          <cell r="C301" t="str">
            <v>NewUGPrimSrvs@1200 ThorntonRdN</v>
          </cell>
        </row>
        <row r="302">
          <cell r="A302" t="str">
            <v>C14-507</v>
          </cell>
          <cell r="B302" t="str">
            <v>Inactive</v>
          </cell>
          <cell r="C302" t="str">
            <v>COMMERCIAL DVLPMNT-100 BONDSTE</v>
          </cell>
        </row>
        <row r="303">
          <cell r="A303" t="str">
            <v>C14-521</v>
          </cell>
          <cell r="B303" t="str">
            <v>Inactive</v>
          </cell>
          <cell r="C303" t="str">
            <v>NewOH3 Phs1569&amp;1625 SimcoeSt.N</v>
          </cell>
        </row>
        <row r="304">
          <cell r="A304" t="str">
            <v>C14-526</v>
          </cell>
          <cell r="B304" t="str">
            <v>Active</v>
          </cell>
          <cell r="C304" t="str">
            <v>NewUGSrvsThorntonRdS-Bell Mobi</v>
          </cell>
        </row>
        <row r="305">
          <cell r="A305" t="str">
            <v>C14-527</v>
          </cell>
          <cell r="B305" t="str">
            <v>Active</v>
          </cell>
          <cell r="C305" t="str">
            <v>OH 3PH Svce to 407 HarmonyExt</v>
          </cell>
        </row>
        <row r="306">
          <cell r="A306" t="str">
            <v>C14-528</v>
          </cell>
          <cell r="B306" t="str">
            <v>Active</v>
          </cell>
          <cell r="C306" t="str">
            <v>OH, 3Phs srvs to 407 Ritson</v>
          </cell>
        </row>
        <row r="307">
          <cell r="A307" t="str">
            <v>C14-530</v>
          </cell>
          <cell r="B307" t="str">
            <v>Inactive</v>
          </cell>
          <cell r="C307" t="str">
            <v>New S/L Conn'n@1316 NaplesSt</v>
          </cell>
        </row>
        <row r="308">
          <cell r="A308" t="str">
            <v>C14-535</v>
          </cell>
          <cell r="B308" t="str">
            <v>Inactive</v>
          </cell>
          <cell r="C308" t="str">
            <v>NewUG3Phs-2015&amp;2019 SimcoeStN</v>
          </cell>
        </row>
        <row r="309">
          <cell r="A309" t="str">
            <v>C14-538</v>
          </cell>
          <cell r="B309" t="str">
            <v>Inactive</v>
          </cell>
          <cell r="C309" t="str">
            <v>NewUGSecSrvs@1418 SimcoeStS</v>
          </cell>
        </row>
        <row r="310">
          <cell r="A310" t="str">
            <v>C14-539</v>
          </cell>
          <cell r="B310" t="str">
            <v>Inactive</v>
          </cell>
          <cell r="C310" t="str">
            <v>NewUGPrimSrvs@710 KIngStW</v>
          </cell>
        </row>
        <row r="311">
          <cell r="A311" t="str">
            <v>C14-541</v>
          </cell>
          <cell r="B311" t="str">
            <v>Inactive</v>
          </cell>
          <cell r="C311" t="str">
            <v>NewUGSecSrvs@1453 GrandviewStN</v>
          </cell>
        </row>
        <row r="312">
          <cell r="A312" t="str">
            <v>C14-544</v>
          </cell>
          <cell r="B312" t="str">
            <v>Inactive</v>
          </cell>
          <cell r="C312" t="str">
            <v>Prim3PhsUGServUpgrd@560KingStE</v>
          </cell>
        </row>
        <row r="313">
          <cell r="A313" t="str">
            <v>C14-611</v>
          </cell>
          <cell r="B313" t="str">
            <v>Inactive</v>
          </cell>
          <cell r="C313" t="str">
            <v>Bulk/Individual Mtrs@64Brock E</v>
          </cell>
        </row>
        <row r="314">
          <cell r="A314" t="str">
            <v>C14-612</v>
          </cell>
          <cell r="B314" t="str">
            <v>Inactive</v>
          </cell>
          <cell r="C314" t="str">
            <v>Bulk/Individual Mtrs@180 Ctr S</v>
          </cell>
        </row>
        <row r="315">
          <cell r="A315" t="str">
            <v>C14-750</v>
          </cell>
          <cell r="B315" t="str">
            <v>Inactive</v>
          </cell>
          <cell r="C315" t="str">
            <v>MVA 655 Coates Road W-Jan4/14</v>
          </cell>
        </row>
        <row r="316">
          <cell r="A316" t="str">
            <v>C14-752</v>
          </cell>
          <cell r="B316" t="str">
            <v>Inactive</v>
          </cell>
          <cell r="C316" t="str">
            <v>MVA @ 477 Dean Ave. Jan 25/14</v>
          </cell>
        </row>
        <row r="317">
          <cell r="A317" t="str">
            <v>C14-754</v>
          </cell>
          <cell r="B317" t="str">
            <v>Inactive</v>
          </cell>
          <cell r="C317" t="str">
            <v>MVA Conlin W of Simcoe Mar5/14</v>
          </cell>
        </row>
        <row r="318">
          <cell r="A318" t="str">
            <v>C14-758</v>
          </cell>
          <cell r="B318" t="str">
            <v>Inactive</v>
          </cell>
          <cell r="C318" t="str">
            <v>MVA Bloor St E and Holland St</v>
          </cell>
        </row>
        <row r="319">
          <cell r="A319" t="str">
            <v>C14-759</v>
          </cell>
          <cell r="B319" t="str">
            <v>Inactive</v>
          </cell>
          <cell r="C319" t="str">
            <v>MVA- 409 DWIGHT AVE.</v>
          </cell>
        </row>
        <row r="320">
          <cell r="A320" t="str">
            <v>C14-760</v>
          </cell>
          <cell r="B320" t="str">
            <v>Inactive</v>
          </cell>
          <cell r="C320" t="str">
            <v>MVA - 168 GIBB ST.</v>
          </cell>
        </row>
        <row r="321">
          <cell r="A321" t="str">
            <v>C14-762</v>
          </cell>
          <cell r="B321" t="str">
            <v>Inactive</v>
          </cell>
          <cell r="C321" t="str">
            <v>MVA 1330 Trowbridge Dr#40</v>
          </cell>
        </row>
        <row r="322">
          <cell r="A322" t="str">
            <v>C14-801</v>
          </cell>
          <cell r="B322" t="str">
            <v>Inactive</v>
          </cell>
          <cell r="C322" t="str">
            <v>OUTAGE MGMT System Implement'n</v>
          </cell>
        </row>
        <row r="323">
          <cell r="A323" t="str">
            <v>C14-801B</v>
          </cell>
          <cell r="B323" t="str">
            <v>Active</v>
          </cell>
          <cell r="C323" t="str">
            <v>OUTAGE MANAGEMENT SYSTEM</v>
          </cell>
        </row>
        <row r="324">
          <cell r="A324" t="str">
            <v>C14-802</v>
          </cell>
          <cell r="B324" t="str">
            <v>Inactive</v>
          </cell>
          <cell r="C324" t="str">
            <v>Intergraph TX Loading Report</v>
          </cell>
        </row>
        <row r="325">
          <cell r="A325" t="str">
            <v>C14-803</v>
          </cell>
          <cell r="B325" t="str">
            <v>Inactive</v>
          </cell>
          <cell r="C325" t="str">
            <v>B/U/Business Continuity Plan</v>
          </cell>
        </row>
        <row r="326">
          <cell r="A326" t="str">
            <v>C14-804</v>
          </cell>
          <cell r="B326" t="str">
            <v>Inactive</v>
          </cell>
          <cell r="C326" t="str">
            <v>NEW IT EQUIPMNT UPGRADES</v>
          </cell>
        </row>
        <row r="327">
          <cell r="A327" t="str">
            <v>C14-805</v>
          </cell>
          <cell r="B327" t="str">
            <v>Inactive</v>
          </cell>
          <cell r="C327" t="str">
            <v>BLDG, rewiring-ethernet</v>
          </cell>
        </row>
        <row r="328">
          <cell r="A328" t="str">
            <v>C14-806</v>
          </cell>
          <cell r="B328" t="str">
            <v>Inactive</v>
          </cell>
          <cell r="C328" t="str">
            <v>Metering-MAS ODS Enhancemnts</v>
          </cell>
        </row>
        <row r="329">
          <cell r="A329" t="str">
            <v>C14-807</v>
          </cell>
          <cell r="B329" t="str">
            <v>Inactive</v>
          </cell>
          <cell r="C329" t="str">
            <v>GIS Operational Enhancemnts</v>
          </cell>
        </row>
        <row r="330">
          <cell r="A330" t="str">
            <v>C14-809</v>
          </cell>
          <cell r="B330" t="str">
            <v>Active</v>
          </cell>
          <cell r="C330" t="str">
            <v>MOBILE WORK FORCE</v>
          </cell>
        </row>
        <row r="331">
          <cell r="A331" t="str">
            <v>C14-811</v>
          </cell>
          <cell r="B331" t="str">
            <v>Inactive</v>
          </cell>
          <cell r="C331" t="str">
            <v>PARKING LOT GATE REPLACEMENT</v>
          </cell>
        </row>
        <row r="332">
          <cell r="A332" t="str">
            <v>C14-812</v>
          </cell>
          <cell r="B332" t="str">
            <v>Inactive</v>
          </cell>
          <cell r="C332" t="str">
            <v>CUSTOMER SRVS/FINANCE FLOOR</v>
          </cell>
        </row>
        <row r="333">
          <cell r="A333" t="str">
            <v>C15-100</v>
          </cell>
          <cell r="B333" t="str">
            <v>Active</v>
          </cell>
          <cell r="C333" t="str">
            <v>Kingmeadow Ph#4-Design Deposit</v>
          </cell>
        </row>
        <row r="334">
          <cell r="A334" t="str">
            <v>C15-100D</v>
          </cell>
          <cell r="B334" t="str">
            <v>Active</v>
          </cell>
          <cell r="C334" t="str">
            <v>KINGMEADOW PH#4A SUBD-DIG INS</v>
          </cell>
        </row>
        <row r="335">
          <cell r="A335" t="str">
            <v>C15-102</v>
          </cell>
          <cell r="B335" t="str">
            <v>Active</v>
          </cell>
          <cell r="C335" t="str">
            <v>FKT-Ph#6 Subdivision -</v>
          </cell>
        </row>
        <row r="336">
          <cell r="A336" t="str">
            <v>C15-102D</v>
          </cell>
          <cell r="B336" t="str">
            <v>Active</v>
          </cell>
          <cell r="C336" t="str">
            <v>FKT-PH6 SUBDIVISION-DIG IN</v>
          </cell>
        </row>
        <row r="337">
          <cell r="A337" t="str">
            <v>C15-103</v>
          </cell>
          <cell r="B337" t="str">
            <v>Active</v>
          </cell>
          <cell r="C337" t="str">
            <v>DANTONBURY PH#2-BLOCKS S&amp;T</v>
          </cell>
        </row>
        <row r="338">
          <cell r="A338" t="str">
            <v>C15-103D</v>
          </cell>
          <cell r="B338" t="str">
            <v>Active</v>
          </cell>
          <cell r="C338" t="str">
            <v>DANTONBURY PH#2-BLOCKS S&amp;T</v>
          </cell>
        </row>
        <row r="339">
          <cell r="A339" t="str">
            <v>C15-104</v>
          </cell>
          <cell r="B339" t="str">
            <v>Active</v>
          </cell>
          <cell r="C339" t="str">
            <v>DANTONBURY Ph#2 BLOCK V</v>
          </cell>
        </row>
        <row r="340">
          <cell r="A340" t="str">
            <v>C15-104D</v>
          </cell>
          <cell r="B340" t="str">
            <v>Active</v>
          </cell>
          <cell r="C340" t="str">
            <v>DANTONBURY PH#2,BLOCK V</v>
          </cell>
        </row>
        <row r="341">
          <cell r="A341" t="str">
            <v>C15-105</v>
          </cell>
          <cell r="B341" t="str">
            <v>Active</v>
          </cell>
          <cell r="C341" t="str">
            <v>Kingmeadow Ph#4C-Design Dep</v>
          </cell>
        </row>
        <row r="342">
          <cell r="A342" t="str">
            <v>C15-105D</v>
          </cell>
          <cell r="B342" t="str">
            <v>Active</v>
          </cell>
          <cell r="C342" t="str">
            <v>KINGMEADOW SUBD PH#4C DIG INS</v>
          </cell>
        </row>
        <row r="343">
          <cell r="A343" t="str">
            <v>C15-106</v>
          </cell>
          <cell r="B343" t="str">
            <v>Active</v>
          </cell>
          <cell r="C343" t="str">
            <v>KINGMEADOW PH#4B-DESIGN DEP</v>
          </cell>
        </row>
        <row r="344">
          <cell r="A344" t="str">
            <v>C15-106D</v>
          </cell>
          <cell r="B344" t="str">
            <v>Active</v>
          </cell>
          <cell r="C344" t="str">
            <v>KINGMEADOW PH#4B SUBDIVISION</v>
          </cell>
        </row>
        <row r="345">
          <cell r="A345" t="str">
            <v>C15-107</v>
          </cell>
          <cell r="B345" t="str">
            <v>Active</v>
          </cell>
          <cell r="C345" t="str">
            <v>Parkridge Subdivision - PH4-1</v>
          </cell>
        </row>
        <row r="346">
          <cell r="A346" t="str">
            <v>C15-107D</v>
          </cell>
          <cell r="B346" t="str">
            <v>Active</v>
          </cell>
          <cell r="C346" t="str">
            <v>PARKRIDGE PH4-1 SUBD (DIG INS)</v>
          </cell>
        </row>
        <row r="347">
          <cell r="A347" t="str">
            <v>C15-108</v>
          </cell>
          <cell r="B347" t="str">
            <v>Active</v>
          </cell>
          <cell r="C347" t="str">
            <v>The Brook Subdiv-Design DEP</v>
          </cell>
        </row>
        <row r="348">
          <cell r="A348" t="str">
            <v>C15-200</v>
          </cell>
          <cell r="B348" t="str">
            <v>Inactive</v>
          </cell>
          <cell r="C348" t="str">
            <v>OH REBLD-Park/Wentworth/Stone,</v>
          </cell>
        </row>
        <row r="349">
          <cell r="A349" t="str">
            <v>C15-201</v>
          </cell>
          <cell r="B349" t="str">
            <v>Inactive</v>
          </cell>
          <cell r="C349" t="str">
            <v>OH REBLD Keewatin&amp;Side Streets</v>
          </cell>
        </row>
        <row r="350">
          <cell r="A350" t="str">
            <v>C15-202</v>
          </cell>
          <cell r="B350" t="str">
            <v>Inactive</v>
          </cell>
          <cell r="C350" t="str">
            <v>OH REBLD SIMCOE/MASSON/MARY</v>
          </cell>
        </row>
        <row r="351">
          <cell r="A351" t="str">
            <v>C15-203</v>
          </cell>
          <cell r="B351" t="str">
            <v>Active</v>
          </cell>
          <cell r="C351" t="str">
            <v>PollineReloc-Ritson-GivenMaine</v>
          </cell>
        </row>
        <row r="352">
          <cell r="A352" t="str">
            <v>C15-205</v>
          </cell>
          <cell r="B352" t="str">
            <v>Inactive</v>
          </cell>
          <cell r="C352" t="str">
            <v>UG CABLE RPLCMNT-DOWN/DELMARK</v>
          </cell>
        </row>
        <row r="353">
          <cell r="A353" t="str">
            <v>C15-208</v>
          </cell>
          <cell r="B353" t="str">
            <v>Inactive</v>
          </cell>
          <cell r="C353" t="str">
            <v>UG CABLE RPLCMT-CHANDOS,CALVRT</v>
          </cell>
        </row>
        <row r="354">
          <cell r="A354" t="str">
            <v>C15-209</v>
          </cell>
          <cell r="B354" t="str">
            <v>Inactive</v>
          </cell>
          <cell r="C354" t="str">
            <v>UG CABLE REPLACMNT-1300 OXFORD</v>
          </cell>
        </row>
        <row r="355">
          <cell r="A355" t="str">
            <v>C15-210</v>
          </cell>
          <cell r="B355" t="str">
            <v>Inactive</v>
          </cell>
          <cell r="C355" t="str">
            <v>UG CABLE REPLACEMENT-MARWOOD</v>
          </cell>
        </row>
        <row r="356">
          <cell r="A356" t="str">
            <v>C15-211</v>
          </cell>
          <cell r="B356" t="str">
            <v>Inactive</v>
          </cell>
          <cell r="C356" t="str">
            <v>UG Cabl Replcmnt-Cedar,BonEcho</v>
          </cell>
        </row>
        <row r="357">
          <cell r="A357" t="str">
            <v>C15-213</v>
          </cell>
          <cell r="B357" t="str">
            <v>Active</v>
          </cell>
          <cell r="C357" t="str">
            <v>REGION RELOC-THORNTN/CHAMPLAIN</v>
          </cell>
        </row>
        <row r="358">
          <cell r="A358" t="str">
            <v>C15-214</v>
          </cell>
          <cell r="B358" t="str">
            <v>Inactive</v>
          </cell>
          <cell r="C358" t="str">
            <v>HIGHWAY 407 EAST PH#2</v>
          </cell>
        </row>
        <row r="359">
          <cell r="A359" t="str">
            <v>C15-230</v>
          </cell>
          <cell r="B359" t="str">
            <v>Inactive</v>
          </cell>
          <cell r="C359" t="str">
            <v>REPLACE OVERHEAD TRANSFORMERS</v>
          </cell>
        </row>
        <row r="360">
          <cell r="A360" t="str">
            <v>C15-235</v>
          </cell>
          <cell r="B360" t="str">
            <v>Inactive</v>
          </cell>
          <cell r="C360" t="str">
            <v>REPLACEMENT PADMOUNT TX</v>
          </cell>
        </row>
        <row r="361">
          <cell r="A361" t="str">
            <v>C15-240</v>
          </cell>
          <cell r="B361" t="str">
            <v>Inactive</v>
          </cell>
          <cell r="C361" t="str">
            <v>DISTRIB'N COMPONENT CHANGEOUT</v>
          </cell>
        </row>
        <row r="362">
          <cell r="A362" t="str">
            <v>C15-241</v>
          </cell>
          <cell r="B362" t="str">
            <v>Inactive</v>
          </cell>
          <cell r="C362" t="str">
            <v>SUBSTATION COMPONENT CHANGEOUT</v>
          </cell>
        </row>
        <row r="363">
          <cell r="A363" t="str">
            <v>C15-242</v>
          </cell>
          <cell r="B363" t="str">
            <v>Inactive</v>
          </cell>
          <cell r="C363" t="str">
            <v>OH UNPLANNED REPLACEMENT</v>
          </cell>
        </row>
        <row r="364">
          <cell r="A364" t="str">
            <v>C15-243</v>
          </cell>
          <cell r="B364" t="str">
            <v>Inactive</v>
          </cell>
          <cell r="C364" t="str">
            <v>UGSEC CABLE UNPLAN'D REPLACEMT</v>
          </cell>
        </row>
        <row r="365">
          <cell r="A365" t="str">
            <v>C15-244</v>
          </cell>
          <cell r="B365" t="str">
            <v>Inactive</v>
          </cell>
          <cell r="C365" t="str">
            <v>UG PRIM CABLE-UNPLAN'D RPLCMNT</v>
          </cell>
        </row>
        <row r="366">
          <cell r="A366" t="str">
            <v>C15-245</v>
          </cell>
          <cell r="B366" t="str">
            <v>Inactive</v>
          </cell>
          <cell r="C366" t="str">
            <v>CAPITAL POLE REMOVAL/RESTOR'N</v>
          </cell>
        </row>
        <row r="367">
          <cell r="A367" t="str">
            <v>C15-250</v>
          </cell>
          <cell r="B367" t="str">
            <v>Inactive</v>
          </cell>
          <cell r="C367" t="str">
            <v>DELTA/WYE CONVERSION</v>
          </cell>
        </row>
        <row r="368">
          <cell r="A368" t="str">
            <v>C15-251</v>
          </cell>
          <cell r="B368" t="str">
            <v>Inactive</v>
          </cell>
          <cell r="C368" t="str">
            <v>Smart Grid Project Phase 3</v>
          </cell>
        </row>
        <row r="369">
          <cell r="A369" t="str">
            <v>C15-261</v>
          </cell>
          <cell r="B369" t="str">
            <v>Active</v>
          </cell>
          <cell r="C369" t="str">
            <v>Design, Proj Mgmt &amp; Constr MS9</v>
          </cell>
        </row>
        <row r="370">
          <cell r="A370" t="str">
            <v>C15-262</v>
          </cell>
          <cell r="B370" t="str">
            <v>Inactive</v>
          </cell>
          <cell r="C370" t="str">
            <v>Install Stn Neutral Grounding</v>
          </cell>
        </row>
        <row r="371">
          <cell r="A371" t="str">
            <v>C15-263</v>
          </cell>
          <cell r="B371" t="str">
            <v>Inactive</v>
          </cell>
          <cell r="C371" t="str">
            <v>FAULT LOCATORS</v>
          </cell>
        </row>
        <row r="372">
          <cell r="A372" t="str">
            <v>C15-271</v>
          </cell>
          <cell r="B372" t="str">
            <v>Inactive</v>
          </cell>
          <cell r="C372" t="str">
            <v>Pole Relocate@Simcoe&amp;Britannia</v>
          </cell>
        </row>
        <row r="373">
          <cell r="A373" t="str">
            <v>C15-272</v>
          </cell>
          <cell r="B373" t="str">
            <v>Inactive</v>
          </cell>
          <cell r="C373" t="str">
            <v>DOWNTOWN CHAMBER&amp;CABLE REPLCMT</v>
          </cell>
        </row>
        <row r="374">
          <cell r="A374" t="str">
            <v>C15-273</v>
          </cell>
          <cell r="B374" t="str">
            <v>Inactive</v>
          </cell>
          <cell r="C374" t="str">
            <v>11F6 Change out pole component</v>
          </cell>
        </row>
        <row r="375">
          <cell r="A375" t="str">
            <v>C15-274</v>
          </cell>
          <cell r="B375" t="str">
            <v>Inactive</v>
          </cell>
          <cell r="C375" t="str">
            <v>11F5 Change out pole component</v>
          </cell>
        </row>
        <row r="376">
          <cell r="A376" t="str">
            <v>C15-275</v>
          </cell>
          <cell r="B376" t="str">
            <v>Inactive</v>
          </cell>
          <cell r="C376" t="str">
            <v>13F1 Change out pole component</v>
          </cell>
        </row>
        <row r="377">
          <cell r="A377" t="str">
            <v>C15-276</v>
          </cell>
          <cell r="B377" t="str">
            <v>Inactive</v>
          </cell>
          <cell r="C377" t="str">
            <v>13F6 Change out pole component</v>
          </cell>
        </row>
        <row r="378">
          <cell r="A378" t="str">
            <v>C15-277</v>
          </cell>
          <cell r="B378" t="str">
            <v>Inactive</v>
          </cell>
          <cell r="C378" t="str">
            <v>5F3 Change out pole components</v>
          </cell>
        </row>
        <row r="379">
          <cell r="A379" t="str">
            <v>C15-278</v>
          </cell>
          <cell r="B379" t="str">
            <v>Inactive</v>
          </cell>
          <cell r="C379" t="str">
            <v>13F2 Change out pole component</v>
          </cell>
        </row>
        <row r="380">
          <cell r="A380" t="str">
            <v>C15-279</v>
          </cell>
          <cell r="B380" t="str">
            <v>Inactive</v>
          </cell>
          <cell r="C380" t="str">
            <v>11F1 Change out pole component</v>
          </cell>
        </row>
        <row r="381">
          <cell r="A381" t="str">
            <v>C15-280</v>
          </cell>
          <cell r="B381" t="str">
            <v>Inactive</v>
          </cell>
          <cell r="C381" t="str">
            <v>HydroPole Reloc767ThorntonRdS.</v>
          </cell>
        </row>
        <row r="382">
          <cell r="A382" t="str">
            <v>C15-305</v>
          </cell>
          <cell r="B382" t="str">
            <v>Inactive</v>
          </cell>
          <cell r="C382" t="str">
            <v>INSTALL UG SERVICES</v>
          </cell>
        </row>
        <row r="383">
          <cell r="A383" t="str">
            <v>C15-313</v>
          </cell>
          <cell r="B383" t="str">
            <v>Inactive</v>
          </cell>
          <cell r="C383" t="str">
            <v>NewUGSecSrvs@144 Capreol Crt</v>
          </cell>
        </row>
        <row r="384">
          <cell r="A384" t="str">
            <v>C15-314</v>
          </cell>
          <cell r="B384" t="str">
            <v>Inactive</v>
          </cell>
          <cell r="C384" t="str">
            <v>NEWUGSECSRVS@146 Capreol Crt</v>
          </cell>
        </row>
        <row r="385">
          <cell r="A385" t="str">
            <v>C15-317</v>
          </cell>
          <cell r="B385" t="str">
            <v>Inactive</v>
          </cell>
          <cell r="C385" t="str">
            <v>UG Srvs Upgrad@959 Oshawa Blvd</v>
          </cell>
        </row>
        <row r="386">
          <cell r="A386" t="str">
            <v>C15-324</v>
          </cell>
          <cell r="B386" t="str">
            <v>Inactive</v>
          </cell>
          <cell r="C386" t="str">
            <v>NewUGSecSrvs@953 Wyldewood Dr</v>
          </cell>
        </row>
        <row r="387">
          <cell r="A387" t="str">
            <v>C15-343</v>
          </cell>
          <cell r="B387" t="str">
            <v>Active</v>
          </cell>
          <cell r="C387" t="str">
            <v>Upgrad OH-UGSecSrvs@325MaineSt</v>
          </cell>
        </row>
        <row r="388">
          <cell r="A388" t="str">
            <v>C15-401</v>
          </cell>
          <cell r="B388" t="str">
            <v>Inactive</v>
          </cell>
          <cell r="C388" t="str">
            <v>NewUGSECSRVS@Ormond&amp;Kingsfield</v>
          </cell>
        </row>
        <row r="389">
          <cell r="A389" t="str">
            <v>C15-402</v>
          </cell>
          <cell r="B389" t="str">
            <v>Inactive</v>
          </cell>
          <cell r="C389" t="str">
            <v>NEWUGSECSRVS@119NONQUONRD</v>
          </cell>
        </row>
        <row r="390">
          <cell r="A390" t="str">
            <v>C15-405</v>
          </cell>
          <cell r="B390" t="str">
            <v>Inactive</v>
          </cell>
          <cell r="C390" t="str">
            <v>OHUpgrd&amp;Mtr Reloc695 Whistler</v>
          </cell>
        </row>
        <row r="391">
          <cell r="A391" t="str">
            <v>C15-411</v>
          </cell>
          <cell r="B391" t="str">
            <v>Active</v>
          </cell>
          <cell r="C391" t="str">
            <v>OHSecSrvs@121 SimcoeSt.S.</v>
          </cell>
        </row>
        <row r="392">
          <cell r="A392" t="str">
            <v>C15-413</v>
          </cell>
          <cell r="B392" t="str">
            <v>Inactive</v>
          </cell>
          <cell r="C392" t="str">
            <v>UG SecSrvs@2370 SimcoeSt.N</v>
          </cell>
        </row>
        <row r="393">
          <cell r="A393" t="str">
            <v>C15-415</v>
          </cell>
          <cell r="B393" t="str">
            <v>Inactive</v>
          </cell>
          <cell r="C393" t="str">
            <v>NEWUGPRIMSRVS-2021&amp;2023SIMCOEN</v>
          </cell>
        </row>
        <row r="394">
          <cell r="A394" t="str">
            <v>C15-500</v>
          </cell>
          <cell r="B394" t="str">
            <v>Inactive</v>
          </cell>
          <cell r="C394" t="str">
            <v>NEWOHSECSRVS @ 205 KING ST W</v>
          </cell>
        </row>
        <row r="395">
          <cell r="A395" t="str">
            <v>C15-502</v>
          </cell>
          <cell r="B395" t="str">
            <v>Inactive</v>
          </cell>
          <cell r="C395" t="str">
            <v>NewUGPrimSrvs@1645SimcoeStN</v>
          </cell>
        </row>
        <row r="396">
          <cell r="A396" t="str">
            <v>C15-503</v>
          </cell>
          <cell r="B396" t="str">
            <v>Active</v>
          </cell>
          <cell r="C396" t="str">
            <v>715 FAREWELL ST-DURHAM TRANSIT</v>
          </cell>
        </row>
        <row r="397">
          <cell r="A397" t="str">
            <v>C15-506</v>
          </cell>
          <cell r="B397" t="str">
            <v>Inactive</v>
          </cell>
          <cell r="C397" t="str">
            <v>UGSecSrvsUpgrade@1232 Margate</v>
          </cell>
        </row>
        <row r="398">
          <cell r="A398" t="str">
            <v>C15-507</v>
          </cell>
          <cell r="B398" t="str">
            <v>Inactive</v>
          </cell>
          <cell r="C398" t="str">
            <v>New 3Ph UGSrvs@370 Marwood Dr</v>
          </cell>
        </row>
        <row r="399">
          <cell r="A399" t="str">
            <v>C15-508</v>
          </cell>
          <cell r="B399" t="str">
            <v>Inactive</v>
          </cell>
          <cell r="C399" t="str">
            <v>TRANSFORMER DEP@109 PARKRDS</v>
          </cell>
        </row>
        <row r="400">
          <cell r="A400" t="str">
            <v>C15-509</v>
          </cell>
          <cell r="B400" t="str">
            <v>Inactive</v>
          </cell>
          <cell r="C400" t="str">
            <v>NewOHSecSrvs@3309 SimcoeStN</v>
          </cell>
        </row>
        <row r="401">
          <cell r="A401" t="str">
            <v>C15-510</v>
          </cell>
          <cell r="B401" t="str">
            <v>Inactive</v>
          </cell>
          <cell r="C401" t="str">
            <v>NEW44kV PrimSrvs@953FarewellSt</v>
          </cell>
        </row>
        <row r="402">
          <cell r="A402" t="str">
            <v>C15-514</v>
          </cell>
          <cell r="B402" t="str">
            <v>Inactive</v>
          </cell>
          <cell r="C402" t="str">
            <v>New UG Srvs @ Russett Ave</v>
          </cell>
        </row>
        <row r="403">
          <cell r="A403" t="str">
            <v>C15-515</v>
          </cell>
          <cell r="B403" t="str">
            <v>Inactive</v>
          </cell>
          <cell r="C403" t="str">
            <v>NewUGecSrvs@983 Renfrew Crt</v>
          </cell>
        </row>
        <row r="404">
          <cell r="A404" t="str">
            <v>C15-518</v>
          </cell>
          <cell r="B404" t="str">
            <v>Inactive</v>
          </cell>
          <cell r="C404" t="str">
            <v>UGSec Srvs@1216 Langley Circle</v>
          </cell>
        </row>
        <row r="405">
          <cell r="A405" t="str">
            <v>C15-519</v>
          </cell>
          <cell r="B405" t="str">
            <v>Inactive</v>
          </cell>
          <cell r="C405" t="str">
            <v>NewUGSecSrvs@506GrandviewStS</v>
          </cell>
        </row>
        <row r="406">
          <cell r="A406" t="str">
            <v>C15-520</v>
          </cell>
          <cell r="B406" t="str">
            <v>Inactive</v>
          </cell>
          <cell r="C406" t="str">
            <v>NewUGSecSrvs@683 Hortop St</v>
          </cell>
        </row>
        <row r="407">
          <cell r="A407" t="str">
            <v>C15-523</v>
          </cell>
          <cell r="B407" t="str">
            <v>Inactive</v>
          </cell>
          <cell r="C407" t="str">
            <v>OHSECSRVS UPGRAD@333 RitsonRdS</v>
          </cell>
        </row>
        <row r="408">
          <cell r="A408" t="str">
            <v>C15-524</v>
          </cell>
          <cell r="B408" t="str">
            <v>Inactive</v>
          </cell>
          <cell r="C408" t="str">
            <v>Oshawa Ctr, Vault#3 Access</v>
          </cell>
        </row>
        <row r="409">
          <cell r="A409" t="str">
            <v>C15-525</v>
          </cell>
          <cell r="B409" t="str">
            <v>Inactive</v>
          </cell>
          <cell r="C409" t="str">
            <v>Tx DEP @ 950 COLDSTREAM DR</v>
          </cell>
        </row>
        <row r="410">
          <cell r="A410" t="str">
            <v>C15-528</v>
          </cell>
          <cell r="B410" t="str">
            <v>Inactive</v>
          </cell>
          <cell r="C410" t="str">
            <v>NewUGSrvs@OPP700StevensonRdN</v>
          </cell>
        </row>
        <row r="411">
          <cell r="A411" t="str">
            <v>C15-529</v>
          </cell>
          <cell r="B411" t="str">
            <v>Inactive</v>
          </cell>
          <cell r="C411" t="str">
            <v>NewUGSecSrvs@OPP133 Windsor St</v>
          </cell>
        </row>
        <row r="412">
          <cell r="A412" t="str">
            <v>C15-530</v>
          </cell>
          <cell r="B412" t="str">
            <v>Inactive</v>
          </cell>
          <cell r="C412" t="str">
            <v>NewUGSecSrvs@1176OrmondDr</v>
          </cell>
        </row>
        <row r="413">
          <cell r="A413" t="str">
            <v>C15-537</v>
          </cell>
          <cell r="B413" t="str">
            <v>Active</v>
          </cell>
          <cell r="C413" t="str">
            <v>Transformer DEP@625 SimcoeStN</v>
          </cell>
        </row>
        <row r="414">
          <cell r="A414" t="str">
            <v>C15-539</v>
          </cell>
          <cell r="B414" t="str">
            <v>Inactive</v>
          </cell>
          <cell r="C414" t="str">
            <v>NewTraffic Lit-BloorStE@Ritson</v>
          </cell>
        </row>
        <row r="415">
          <cell r="A415" t="str">
            <v>C15-540</v>
          </cell>
          <cell r="B415" t="str">
            <v>Inactive</v>
          </cell>
          <cell r="C415" t="str">
            <v>New Traffic Light@BloorStE@401</v>
          </cell>
        </row>
        <row r="416">
          <cell r="A416" t="str">
            <v>C15-541</v>
          </cell>
          <cell r="B416" t="str">
            <v>Active</v>
          </cell>
          <cell r="C416" t="str">
            <v>UG conn'n@715 StevensonRdN</v>
          </cell>
        </row>
        <row r="417">
          <cell r="A417" t="str">
            <v>C15-542</v>
          </cell>
          <cell r="B417" t="str">
            <v>Inactive</v>
          </cell>
          <cell r="C417" t="str">
            <v>NEW OH SEC SRV-235 BLOOR ST. E</v>
          </cell>
        </row>
        <row r="418">
          <cell r="A418" t="str">
            <v>C15-547</v>
          </cell>
          <cell r="B418" t="str">
            <v>Active</v>
          </cell>
          <cell r="C418" t="str">
            <v>OHSecSrvs Upgrad@203 ParkPdS</v>
          </cell>
        </row>
        <row r="419">
          <cell r="A419" t="str">
            <v>C15-549</v>
          </cell>
          <cell r="B419" t="str">
            <v>Inactive</v>
          </cell>
          <cell r="C419" t="str">
            <v>NewOHSecSrvs@ConlinRdWP#12188</v>
          </cell>
        </row>
        <row r="420">
          <cell r="A420" t="str">
            <v>C15-550</v>
          </cell>
          <cell r="B420" t="str">
            <v>Inactive</v>
          </cell>
          <cell r="C420" t="str">
            <v>New Flat Rate@SnowKnighDr.</v>
          </cell>
        </row>
        <row r="421">
          <cell r="A421" t="str">
            <v>C15-551</v>
          </cell>
          <cell r="B421" t="str">
            <v>Inactive</v>
          </cell>
          <cell r="C421" t="str">
            <v>New UG S/L conn@67 SimcoeSt.N</v>
          </cell>
        </row>
        <row r="422">
          <cell r="A422" t="str">
            <v>C15-552</v>
          </cell>
          <cell r="B422" t="str">
            <v>Inactive</v>
          </cell>
          <cell r="C422" t="str">
            <v>New3Phs Srvs 2339 SimcoeStN</v>
          </cell>
        </row>
        <row r="423">
          <cell r="A423" t="str">
            <v>C15-554</v>
          </cell>
          <cell r="B423" t="str">
            <v>Inactive</v>
          </cell>
          <cell r="C423" t="str">
            <v>S/L Conn'n @ Athabasca@Olive</v>
          </cell>
        </row>
        <row r="424">
          <cell r="A424" t="str">
            <v>C15-555</v>
          </cell>
          <cell r="B424" t="str">
            <v>Inactive</v>
          </cell>
          <cell r="C424" t="str">
            <v>UG SEC SRVS UPGRAD-WENDY'S</v>
          </cell>
        </row>
        <row r="425">
          <cell r="A425" t="str">
            <v>C15-556</v>
          </cell>
          <cell r="B425" t="str">
            <v>Inactive</v>
          </cell>
          <cell r="C425" t="str">
            <v>NewUGSecSrvs@441Gibb St</v>
          </cell>
        </row>
        <row r="426">
          <cell r="A426" t="str">
            <v>C15-557</v>
          </cell>
          <cell r="B426" t="str">
            <v>Inactive</v>
          </cell>
          <cell r="C426" t="str">
            <v>New UG SecSrvs@95 TauntonRdE</v>
          </cell>
        </row>
        <row r="427">
          <cell r="A427" t="str">
            <v>C15-558</v>
          </cell>
          <cell r="B427" t="str">
            <v>Inactive</v>
          </cell>
          <cell r="C427" t="str">
            <v>NewUGSecSrvsHarmony@CorbettsRd</v>
          </cell>
        </row>
        <row r="428">
          <cell r="A428" t="str">
            <v>C15-559</v>
          </cell>
          <cell r="B428" t="str">
            <v>Inactive</v>
          </cell>
          <cell r="C428" t="str">
            <v>NewUGSecSrvs@OPP 89 Annis St.</v>
          </cell>
        </row>
        <row r="429">
          <cell r="A429" t="str">
            <v>C15-560</v>
          </cell>
          <cell r="B429" t="str">
            <v>Active</v>
          </cell>
          <cell r="C429" t="str">
            <v>Mtr Reloc @ 261 Bloor St.E</v>
          </cell>
        </row>
        <row r="430">
          <cell r="A430" t="str">
            <v>C15-561</v>
          </cell>
          <cell r="B430" t="str">
            <v>Inactive</v>
          </cell>
          <cell r="C430" t="str">
            <v>Harmony Rd N @ Columbus OH</v>
          </cell>
        </row>
        <row r="431">
          <cell r="A431" t="str">
            <v>C15-564</v>
          </cell>
          <cell r="B431" t="str">
            <v>Inactive</v>
          </cell>
          <cell r="C431" t="str">
            <v>NewUGPrimSrvs@285 GrandviewStS</v>
          </cell>
        </row>
        <row r="432">
          <cell r="A432" t="str">
            <v>C15-565</v>
          </cell>
          <cell r="B432" t="str">
            <v>Inactive</v>
          </cell>
          <cell r="C432" t="str">
            <v>NewUGSecSrvs@663 Cartier Ave</v>
          </cell>
        </row>
        <row r="433">
          <cell r="A433" t="str">
            <v>C15-567</v>
          </cell>
          <cell r="B433" t="str">
            <v>Active</v>
          </cell>
          <cell r="C433" t="str">
            <v>NewUGSecSrvs@1051GlenSt</v>
          </cell>
        </row>
        <row r="434">
          <cell r="A434" t="str">
            <v>C15-568</v>
          </cell>
          <cell r="B434" t="str">
            <v>Inactive</v>
          </cell>
          <cell r="C434" t="str">
            <v>OSH PORT AUTH-1050BFAREWELL ST</v>
          </cell>
        </row>
        <row r="435">
          <cell r="A435" t="str">
            <v>C15-569</v>
          </cell>
          <cell r="B435" t="str">
            <v>Active</v>
          </cell>
          <cell r="C435" t="str">
            <v>UGSecSrvsUpgrad@264 KinmountCr</v>
          </cell>
        </row>
        <row r="436">
          <cell r="A436" t="str">
            <v>C15-571</v>
          </cell>
          <cell r="B436" t="str">
            <v>Inactive</v>
          </cell>
          <cell r="C436" t="str">
            <v>New Flat RatePS@Adelaide,</v>
          </cell>
        </row>
        <row r="437">
          <cell r="A437" t="str">
            <v>C15-572</v>
          </cell>
          <cell r="B437" t="str">
            <v>Active</v>
          </cell>
          <cell r="C437" t="str">
            <v>NEWUGSECSRVS@CAYUGA AVE</v>
          </cell>
        </row>
        <row r="438">
          <cell r="A438" t="str">
            <v>C15-573</v>
          </cell>
          <cell r="B438" t="str">
            <v>Inactive</v>
          </cell>
          <cell r="C438" t="str">
            <v>Senior Housing-1658 RitsonRdN</v>
          </cell>
        </row>
        <row r="439">
          <cell r="A439" t="str">
            <v>C15-574</v>
          </cell>
          <cell r="B439" t="str">
            <v>Active</v>
          </cell>
          <cell r="C439" t="str">
            <v>New UG Sec Srvs@915 Bloor St.W</v>
          </cell>
        </row>
        <row r="440">
          <cell r="A440" t="str">
            <v>C15-575</v>
          </cell>
          <cell r="B440" t="str">
            <v>Active</v>
          </cell>
          <cell r="C440" t="str">
            <v>3NewOH to UGSecSrvsBond StE</v>
          </cell>
        </row>
        <row r="441">
          <cell r="A441" t="str">
            <v>C15-576</v>
          </cell>
          <cell r="B441" t="str">
            <v>Inactive</v>
          </cell>
          <cell r="C441" t="str">
            <v>RogersCellTwr@1345WinchestrRdE</v>
          </cell>
        </row>
        <row r="442">
          <cell r="A442" t="str">
            <v>C15-578</v>
          </cell>
          <cell r="B442" t="str">
            <v>Inactive</v>
          </cell>
          <cell r="C442" t="str">
            <v>Traffic light@Coates Rd@Simcoe</v>
          </cell>
        </row>
        <row r="443">
          <cell r="A443" t="str">
            <v>C15-579</v>
          </cell>
          <cell r="B443" t="str">
            <v>Inactive</v>
          </cell>
          <cell r="C443" t="str">
            <v>NewUGSecSrvs@OPP 111 WilsonRDS</v>
          </cell>
        </row>
        <row r="444">
          <cell r="A444" t="str">
            <v>C15-580</v>
          </cell>
          <cell r="B444" t="str">
            <v>Active</v>
          </cell>
          <cell r="C444" t="str">
            <v>NEWUGSECSRVS@OPP 7 MELROSEST.</v>
          </cell>
        </row>
        <row r="445">
          <cell r="A445" t="str">
            <v>C15-582</v>
          </cell>
          <cell r="B445" t="str">
            <v>Active</v>
          </cell>
          <cell r="C445" t="str">
            <v>MTR RELOC 667 DOWN CRES</v>
          </cell>
        </row>
        <row r="446">
          <cell r="A446" t="str">
            <v>C15-583</v>
          </cell>
          <cell r="B446" t="str">
            <v>Active</v>
          </cell>
          <cell r="C446" t="str">
            <v>NewUG 3 Phs PrimSrvs-SimcoeStN</v>
          </cell>
        </row>
        <row r="447">
          <cell r="A447" t="str">
            <v>C15-584</v>
          </cell>
          <cell r="B447" t="str">
            <v>Active</v>
          </cell>
          <cell r="C447" t="str">
            <v>NewUG3PhsPrimSrvs0WinchesterRd</v>
          </cell>
        </row>
        <row r="448">
          <cell r="A448" t="str">
            <v>C15-585</v>
          </cell>
          <cell r="B448" t="str">
            <v>Inactive</v>
          </cell>
          <cell r="C448" t="str">
            <v>Traffic Light@Conlin&amp;SimcoeStN</v>
          </cell>
        </row>
        <row r="449">
          <cell r="A449" t="str">
            <v>C15-586</v>
          </cell>
          <cell r="B449" t="str">
            <v>Inactive</v>
          </cell>
          <cell r="C449" t="str">
            <v>TRAFFIC LIGHTROSSLND@SMERVLLE</v>
          </cell>
        </row>
        <row r="450">
          <cell r="A450" t="str">
            <v>C15-587</v>
          </cell>
          <cell r="B450" t="str">
            <v>Inactive</v>
          </cell>
          <cell r="C450" t="str">
            <v>TRAFFICLIGHT-WENTWORTH@WILSON</v>
          </cell>
        </row>
        <row r="451">
          <cell r="A451" t="str">
            <v>C15-588</v>
          </cell>
          <cell r="B451" t="str">
            <v>Inactive</v>
          </cell>
          <cell r="C451" t="str">
            <v>RITSONRD@BEAUVALLEYSCHOOL-</v>
          </cell>
        </row>
        <row r="452">
          <cell r="A452" t="str">
            <v>C15-589</v>
          </cell>
          <cell r="B452" t="str">
            <v>Inactive</v>
          </cell>
          <cell r="C452" t="str">
            <v>SIMCOEST@JOHNST-NEWTRAFFIC LIT</v>
          </cell>
        </row>
        <row r="453">
          <cell r="A453" t="str">
            <v>C15-590</v>
          </cell>
          <cell r="B453" t="str">
            <v>Inactive</v>
          </cell>
          <cell r="C453" t="str">
            <v>OLIVE AVE @ ALBERT ST</v>
          </cell>
        </row>
        <row r="454">
          <cell r="A454" t="str">
            <v>C15-591</v>
          </cell>
          <cell r="B454" t="str">
            <v>Active</v>
          </cell>
          <cell r="C454" t="str">
            <v>NEWUGSECSRVS@SIDE426WILSONRDN</v>
          </cell>
        </row>
        <row r="455">
          <cell r="A455" t="str">
            <v>C15-592</v>
          </cell>
          <cell r="B455" t="str">
            <v>Inactive</v>
          </cell>
          <cell r="C455" t="str">
            <v>NEWUGSECSRVS@SIDEWILSONRDS</v>
          </cell>
        </row>
        <row r="456">
          <cell r="A456" t="str">
            <v>C15-593</v>
          </cell>
          <cell r="B456" t="str">
            <v>Inactive</v>
          </cell>
          <cell r="C456" t="str">
            <v>GIBB ST@GRENFELL AVE</v>
          </cell>
        </row>
        <row r="457">
          <cell r="A457" t="str">
            <v>C15-594</v>
          </cell>
          <cell r="B457" t="str">
            <v>Inactive</v>
          </cell>
          <cell r="C457" t="str">
            <v>SIMCOEST@GIBB ST TRAFFIC LIGHT</v>
          </cell>
        </row>
        <row r="458">
          <cell r="A458" t="str">
            <v>C15-595</v>
          </cell>
          <cell r="B458" t="str">
            <v>Inactive</v>
          </cell>
          <cell r="C458" t="str">
            <v>NEWUGSECSRVS@1420RITSONRDS</v>
          </cell>
        </row>
        <row r="459">
          <cell r="A459" t="str">
            <v>C15-597</v>
          </cell>
          <cell r="B459" t="str">
            <v>Active</v>
          </cell>
          <cell r="C459" t="str">
            <v>NewOHSecSrvs@Simcoe St. N.</v>
          </cell>
        </row>
        <row r="460">
          <cell r="A460" t="str">
            <v>C15-598</v>
          </cell>
          <cell r="B460" t="str">
            <v>Inactive</v>
          </cell>
          <cell r="C460" t="str">
            <v>NewOHSecSrvs@SimcoeStN</v>
          </cell>
        </row>
        <row r="461">
          <cell r="A461" t="str">
            <v>C15-599</v>
          </cell>
          <cell r="B461" t="str">
            <v>Active</v>
          </cell>
          <cell r="C461" t="str">
            <v>NewOHSecSrvs-HarmonyRdN</v>
          </cell>
        </row>
        <row r="462">
          <cell r="A462" t="str">
            <v>C15-600</v>
          </cell>
          <cell r="B462" t="str">
            <v>Inactive</v>
          </cell>
          <cell r="C462" t="str">
            <v>Residential&amp;Small Commercial</v>
          </cell>
        </row>
        <row r="463">
          <cell r="A463" t="str">
            <v>C15-605</v>
          </cell>
          <cell r="B463" t="str">
            <v>Inactive</v>
          </cell>
          <cell r="C463" t="str">
            <v>New Commercial Polyphase&lt;50kW</v>
          </cell>
        </row>
        <row r="464">
          <cell r="A464" t="str">
            <v>C15-610</v>
          </cell>
          <cell r="B464" t="str">
            <v>Inactive</v>
          </cell>
          <cell r="C464" t="str">
            <v>2015 Intervl Mtr MISTretrofit</v>
          </cell>
        </row>
        <row r="465">
          <cell r="A465" t="str">
            <v>C15-611</v>
          </cell>
          <cell r="B465" t="str">
            <v>Inactive</v>
          </cell>
          <cell r="C465" t="str">
            <v>UPGRADE MTRNG-124 THOMAS ST</v>
          </cell>
        </row>
        <row r="466">
          <cell r="A466" t="str">
            <v>C15-615</v>
          </cell>
          <cell r="B466" t="str">
            <v>Inactive</v>
          </cell>
          <cell r="C466" t="str">
            <v>2015 Remote Disconnect Meters</v>
          </cell>
        </row>
        <row r="467">
          <cell r="A467" t="str">
            <v>C15-616</v>
          </cell>
          <cell r="B467" t="str">
            <v>Inactive</v>
          </cell>
          <cell r="C467" t="str">
            <v>2015 RE-VERIFICATION PROGRAM</v>
          </cell>
        </row>
        <row r="468">
          <cell r="A468" t="str">
            <v>C15-617</v>
          </cell>
          <cell r="B468" t="str">
            <v>Inactive</v>
          </cell>
          <cell r="C468" t="str">
            <v>2015 WHOLESALE MTR REVERIF'N</v>
          </cell>
        </row>
        <row r="469">
          <cell r="A469" t="str">
            <v>C15-618</v>
          </cell>
          <cell r="B469" t="str">
            <v>Inactive</v>
          </cell>
          <cell r="C469" t="str">
            <v>GATEKEEPERS UPGRADES</v>
          </cell>
        </row>
        <row r="470">
          <cell r="A470" t="str">
            <v>C15-621</v>
          </cell>
          <cell r="B470" t="str">
            <v>Active</v>
          </cell>
          <cell r="C470" t="str">
            <v>EQUIPMENT INSTALLATION @ OC</v>
          </cell>
        </row>
        <row r="471">
          <cell r="A471" t="str">
            <v>C15-703</v>
          </cell>
          <cell r="B471" t="str">
            <v>Active</v>
          </cell>
          <cell r="C471" t="str">
            <v>2015 Chev City Express LS FWD</v>
          </cell>
        </row>
        <row r="472">
          <cell r="A472" t="str">
            <v>C15-704</v>
          </cell>
          <cell r="B472" t="str">
            <v>Active</v>
          </cell>
          <cell r="C472" t="str">
            <v>2016 FORD E-450 CAB &amp; CHASSIS</v>
          </cell>
        </row>
        <row r="473">
          <cell r="A473" t="str">
            <v>C15-704A</v>
          </cell>
          <cell r="B473" t="str">
            <v>Active</v>
          </cell>
          <cell r="C473" t="str">
            <v>BLDG&amp;INSTALLING A VAN BODY</v>
          </cell>
        </row>
        <row r="474">
          <cell r="A474" t="str">
            <v>C15-751</v>
          </cell>
          <cell r="B474" t="str">
            <v>Inactive</v>
          </cell>
          <cell r="C474" t="str">
            <v>MVA OLIVE &amp; DREW</v>
          </cell>
        </row>
        <row r="475">
          <cell r="A475" t="str">
            <v>C15-754</v>
          </cell>
          <cell r="B475" t="str">
            <v>Inactive</v>
          </cell>
          <cell r="C475" t="str">
            <v>MVA KING ST. W@GIBBONS</v>
          </cell>
        </row>
        <row r="476">
          <cell r="A476" t="str">
            <v>C15-756</v>
          </cell>
          <cell r="B476" t="str">
            <v>Inactive</v>
          </cell>
          <cell r="C476" t="str">
            <v>MVA@691 Simcoe St N.Mar 22/15</v>
          </cell>
        </row>
        <row r="477">
          <cell r="A477" t="str">
            <v>C15-757</v>
          </cell>
          <cell r="B477" t="str">
            <v>Inactive</v>
          </cell>
          <cell r="C477" t="str">
            <v>Dmged Primary Cable for Elirpa</v>
          </cell>
        </row>
        <row r="478">
          <cell r="A478" t="str">
            <v>C15-758</v>
          </cell>
          <cell r="B478" t="str">
            <v>Inactive</v>
          </cell>
          <cell r="C478" t="str">
            <v>DmgedPrimCable@199WentworthStW</v>
          </cell>
        </row>
        <row r="479">
          <cell r="A479" t="str">
            <v>C15-761</v>
          </cell>
          <cell r="B479" t="str">
            <v>Inactive</v>
          </cell>
          <cell r="C479" t="str">
            <v>MVA 279 Chaleur Ave</v>
          </cell>
        </row>
        <row r="480">
          <cell r="A480" t="str">
            <v>C15-770</v>
          </cell>
          <cell r="B480" t="str">
            <v>Inactive</v>
          </cell>
          <cell r="C480" t="str">
            <v>Damaged SecSvrc 1136 Old Pye</v>
          </cell>
        </row>
        <row r="481">
          <cell r="A481" t="str">
            <v>C15-771</v>
          </cell>
          <cell r="B481" t="str">
            <v>Inactive</v>
          </cell>
          <cell r="C481" t="str">
            <v>MVA 2466 Harmony Rd N</v>
          </cell>
        </row>
        <row r="482">
          <cell r="A482" t="str">
            <v>C15-772</v>
          </cell>
          <cell r="B482" t="str">
            <v>Inactive</v>
          </cell>
          <cell r="C482" t="str">
            <v>Equipment dmged CharringCross</v>
          </cell>
        </row>
        <row r="483">
          <cell r="A483" t="str">
            <v>C15-773</v>
          </cell>
          <cell r="B483" t="str">
            <v>Inactive</v>
          </cell>
          <cell r="C483" t="str">
            <v>MVA 167 Rossland Rd. E Nov8/15</v>
          </cell>
        </row>
        <row r="484">
          <cell r="A484" t="str">
            <v>C15-774</v>
          </cell>
          <cell r="B484" t="str">
            <v>Inactive</v>
          </cell>
          <cell r="C484" t="str">
            <v>MVA 1350 FAREWELL ST. NOV10/15</v>
          </cell>
        </row>
        <row r="485">
          <cell r="A485" t="str">
            <v>C15-775</v>
          </cell>
          <cell r="B485" t="str">
            <v>Inactive</v>
          </cell>
          <cell r="C485" t="str">
            <v>MVA Malaga&amp;Glen DEC3/15</v>
          </cell>
        </row>
        <row r="486">
          <cell r="A486" t="str">
            <v>C15-776</v>
          </cell>
          <cell r="B486" t="str">
            <v>Inactive</v>
          </cell>
          <cell r="C486" t="str">
            <v>MVA 792 Simcoe St. S.</v>
          </cell>
        </row>
        <row r="487">
          <cell r="A487" t="str">
            <v>C15-800</v>
          </cell>
          <cell r="B487" t="str">
            <v>Inactive</v>
          </cell>
          <cell r="C487" t="str">
            <v>CAPITAL TOOL PURCHASE</v>
          </cell>
        </row>
        <row r="488">
          <cell r="A488" t="str">
            <v>C15-804</v>
          </cell>
          <cell r="B488" t="str">
            <v>Inactive</v>
          </cell>
          <cell r="C488" t="str">
            <v>IT Equipment Upgrades-Hardware</v>
          </cell>
        </row>
        <row r="489">
          <cell r="A489" t="str">
            <v>C15-805</v>
          </cell>
          <cell r="B489" t="str">
            <v>Inactive</v>
          </cell>
          <cell r="C489" t="str">
            <v>IT CAT6 ETHERNET CABLE REWIRNG</v>
          </cell>
        </row>
        <row r="490">
          <cell r="A490" t="str">
            <v>C15-810</v>
          </cell>
          <cell r="B490" t="str">
            <v>Inactive</v>
          </cell>
          <cell r="C490" t="str">
            <v>Renovate Tech Services</v>
          </cell>
        </row>
        <row r="491">
          <cell r="A491" t="str">
            <v>C16-100</v>
          </cell>
          <cell r="B491" t="str">
            <v>Active</v>
          </cell>
          <cell r="C491" t="str">
            <v>Kingmeadow Ph#5-SUBDIVISION</v>
          </cell>
        </row>
        <row r="492">
          <cell r="A492" t="str">
            <v>C16-101</v>
          </cell>
          <cell r="B492" t="str">
            <v>Active</v>
          </cell>
          <cell r="C492" t="str">
            <v>DANTONBURY PHASE 4</v>
          </cell>
        </row>
        <row r="493">
          <cell r="A493" t="str">
            <v>C16-101D</v>
          </cell>
          <cell r="B493" t="str">
            <v>Active</v>
          </cell>
          <cell r="C493" t="str">
            <v>DANTONBURY PHASE 4</v>
          </cell>
        </row>
        <row r="494">
          <cell r="A494" t="str">
            <v>C16-102</v>
          </cell>
          <cell r="B494" t="str">
            <v>Active</v>
          </cell>
          <cell r="C494" t="str">
            <v>CLEARBROOK&amp;COLDSTEAM SUBD</v>
          </cell>
        </row>
        <row r="495">
          <cell r="A495" t="str">
            <v>C16-103</v>
          </cell>
          <cell r="B495" t="str">
            <v>Active</v>
          </cell>
          <cell r="C495" t="str">
            <v>TRIBUTE/RIOCAN JV SITE 1</v>
          </cell>
        </row>
        <row r="496">
          <cell r="A496" t="str">
            <v>C16-103D</v>
          </cell>
          <cell r="B496" t="str">
            <v>Active</v>
          </cell>
          <cell r="C496" t="str">
            <v>TRIBUTE/RIOCANJV SITE1 DIG INS</v>
          </cell>
        </row>
        <row r="497">
          <cell r="A497" t="str">
            <v>C16-104</v>
          </cell>
          <cell r="B497" t="str">
            <v>Active</v>
          </cell>
          <cell r="C497" t="str">
            <v>TRIBUTE/RIOCAN JV SITE 2</v>
          </cell>
        </row>
        <row r="498">
          <cell r="A498" t="str">
            <v>C16-104D</v>
          </cell>
          <cell r="B498" t="str">
            <v>Active</v>
          </cell>
          <cell r="C498" t="str">
            <v>TRIBUTE/RIOCANJVSITE 2 DIG INS</v>
          </cell>
        </row>
        <row r="499">
          <cell r="A499" t="str">
            <v>C16-105</v>
          </cell>
          <cell r="B499" t="str">
            <v>Active</v>
          </cell>
          <cell r="C499" t="str">
            <v>TRIBUTE/RIOCAN JV SITE 5</v>
          </cell>
        </row>
        <row r="500">
          <cell r="A500" t="str">
            <v>C16-105D</v>
          </cell>
          <cell r="B500" t="str">
            <v>Active</v>
          </cell>
          <cell r="C500" t="str">
            <v>TRIBUTE/RIOCAN JVSITE5 DIG INS</v>
          </cell>
        </row>
        <row r="501">
          <cell r="A501" t="str">
            <v>C16-106</v>
          </cell>
          <cell r="B501" t="str">
            <v>Active</v>
          </cell>
          <cell r="C501" t="str">
            <v>PARKRIDGE SUBD PHASE4-2</v>
          </cell>
        </row>
        <row r="502">
          <cell r="A502" t="str">
            <v>C16-107</v>
          </cell>
          <cell r="B502" t="str">
            <v>Active</v>
          </cell>
          <cell r="C502" t="str">
            <v>TRIBUTE/RIOCAN JV SITE 4</v>
          </cell>
        </row>
        <row r="503">
          <cell r="A503" t="str">
            <v>C16-107D</v>
          </cell>
          <cell r="B503" t="str">
            <v>Active</v>
          </cell>
          <cell r="C503" t="str">
            <v>TRIBUTE RIOCAN JV SITE 4</v>
          </cell>
        </row>
        <row r="504">
          <cell r="A504" t="str">
            <v>C16-108</v>
          </cell>
          <cell r="B504" t="str">
            <v>Active</v>
          </cell>
          <cell r="C504" t="str">
            <v>Charing CrossCondoBlock-ARCTIC</v>
          </cell>
        </row>
        <row r="505">
          <cell r="A505" t="str">
            <v>C16-109</v>
          </cell>
          <cell r="B505" t="str">
            <v>Active</v>
          </cell>
          <cell r="C505" t="str">
            <v>KINGMEADOW - PHASE 3B</v>
          </cell>
        </row>
        <row r="506">
          <cell r="A506" t="str">
            <v>C16-110</v>
          </cell>
          <cell r="B506" t="str">
            <v>Active</v>
          </cell>
          <cell r="C506" t="str">
            <v>BREEZE 3 SUBDIVISION</v>
          </cell>
        </row>
        <row r="507">
          <cell r="A507" t="str">
            <v>C16-111</v>
          </cell>
          <cell r="B507" t="str">
            <v>Active</v>
          </cell>
          <cell r="C507" t="str">
            <v>TRIBUTE/RIOCAN JV SITE 3</v>
          </cell>
        </row>
        <row r="508">
          <cell r="A508" t="str">
            <v>C16-200</v>
          </cell>
          <cell r="B508" t="str">
            <v>Inactive</v>
          </cell>
          <cell r="C508" t="str">
            <v>OH Rebuild@Rossland-Ritson</v>
          </cell>
        </row>
        <row r="509">
          <cell r="A509" t="str">
            <v>C16-201</v>
          </cell>
          <cell r="B509" t="str">
            <v>Active</v>
          </cell>
          <cell r="C509" t="str">
            <v>OH Rebuild @ Athabasca</v>
          </cell>
        </row>
        <row r="510">
          <cell r="A510" t="str">
            <v>C16-202</v>
          </cell>
          <cell r="B510" t="str">
            <v>Active</v>
          </cell>
          <cell r="C510" t="str">
            <v>OH Rebuild@Eastlawn,Winter,Mac</v>
          </cell>
        </row>
        <row r="511">
          <cell r="A511" t="str">
            <v>C16-203</v>
          </cell>
          <cell r="B511" t="str">
            <v>Active</v>
          </cell>
          <cell r="C511" t="str">
            <v>OHRebuild@BloorSt-OlivertoMS11</v>
          </cell>
        </row>
        <row r="512">
          <cell r="A512" t="str">
            <v>C16-205</v>
          </cell>
          <cell r="B512" t="str">
            <v>Active</v>
          </cell>
          <cell r="C512" t="str">
            <v>UG Rebuild @ Northdale, Mohawk</v>
          </cell>
        </row>
        <row r="513">
          <cell r="A513" t="str">
            <v>C16-206</v>
          </cell>
          <cell r="B513" t="str">
            <v>Inactive</v>
          </cell>
          <cell r="C513" t="str">
            <v>UG Rebuild@401 Wentworth Ave W</v>
          </cell>
        </row>
        <row r="514">
          <cell r="A514" t="str">
            <v>C16-207</v>
          </cell>
          <cell r="B514" t="str">
            <v>Inactive</v>
          </cell>
          <cell r="C514" t="str">
            <v>UG Rebuild @ 1100 Oxford</v>
          </cell>
        </row>
        <row r="515">
          <cell r="A515" t="str">
            <v>C16-208</v>
          </cell>
          <cell r="B515" t="str">
            <v>Active</v>
          </cell>
          <cell r="C515" t="str">
            <v>Rebuild UG @ Athabasca Area</v>
          </cell>
        </row>
        <row r="516">
          <cell r="A516" t="str">
            <v>C16-209</v>
          </cell>
          <cell r="B516" t="str">
            <v>Inactive</v>
          </cell>
          <cell r="C516" t="str">
            <v>UG Rebuild @ Aruba St Area</v>
          </cell>
        </row>
        <row r="517">
          <cell r="A517" t="str">
            <v>C16-210</v>
          </cell>
          <cell r="B517" t="str">
            <v>Inactive</v>
          </cell>
          <cell r="C517" t="str">
            <v>OH RELOC 933 BLOOR ST. W</v>
          </cell>
        </row>
        <row r="518">
          <cell r="A518" t="str">
            <v>C16-211</v>
          </cell>
          <cell r="B518" t="str">
            <v>Active</v>
          </cell>
          <cell r="C518" t="str">
            <v>REGION RELOC-HARMONY TAUNTON</v>
          </cell>
        </row>
        <row r="519">
          <cell r="A519" t="str">
            <v>C16-212</v>
          </cell>
          <cell r="B519" t="str">
            <v>Inactive</v>
          </cell>
          <cell r="C519" t="str">
            <v>REGION RELOC BLOOR ST/OXFORD</v>
          </cell>
        </row>
        <row r="520">
          <cell r="A520" t="str">
            <v>C16-213</v>
          </cell>
          <cell r="B520" t="str">
            <v>Inactive</v>
          </cell>
          <cell r="C520" t="str">
            <v>STUB POLE RELOC SIMCOE&amp;CONLIN</v>
          </cell>
        </row>
        <row r="521">
          <cell r="A521" t="str">
            <v>C16-214</v>
          </cell>
          <cell r="B521" t="str">
            <v>Active</v>
          </cell>
          <cell r="C521" t="str">
            <v>ANCHOR R'LCTE @ SIMCOE&amp;CONLIN</v>
          </cell>
        </row>
        <row r="522">
          <cell r="A522" t="str">
            <v>C16-215</v>
          </cell>
          <cell r="B522" t="str">
            <v>Active</v>
          </cell>
          <cell r="C522" t="str">
            <v>RELCTE POLE/ANC@EASTWOOD AVE N</v>
          </cell>
        </row>
        <row r="523">
          <cell r="A523" t="str">
            <v>C16-230</v>
          </cell>
          <cell r="B523" t="str">
            <v>Inactive</v>
          </cell>
          <cell r="C523" t="str">
            <v>Replace Overhead Transformers</v>
          </cell>
        </row>
        <row r="524">
          <cell r="A524" t="str">
            <v>C16-235</v>
          </cell>
          <cell r="B524" t="str">
            <v>Inactive</v>
          </cell>
          <cell r="C524" t="str">
            <v>REPLACE PADMOUNT TX</v>
          </cell>
        </row>
        <row r="525">
          <cell r="A525" t="str">
            <v>C16-240</v>
          </cell>
          <cell r="B525" t="str">
            <v>Active</v>
          </cell>
          <cell r="C525" t="str">
            <v>DISTRIB'N COMPONENT CHANGEOUT</v>
          </cell>
        </row>
        <row r="526">
          <cell r="A526" t="str">
            <v>C16-241</v>
          </cell>
          <cell r="B526" t="str">
            <v>Active</v>
          </cell>
          <cell r="C526" t="str">
            <v>SUBSTATION COMPONENT CHANGEOUT</v>
          </cell>
        </row>
        <row r="527">
          <cell r="A527" t="str">
            <v>C16-242</v>
          </cell>
          <cell r="B527" t="str">
            <v>Active</v>
          </cell>
          <cell r="C527" t="str">
            <v>OH UNPLANNED REPLACEMENT</v>
          </cell>
        </row>
        <row r="528">
          <cell r="A528" t="str">
            <v>C16-243</v>
          </cell>
          <cell r="B528" t="str">
            <v>Active</v>
          </cell>
          <cell r="C528" t="str">
            <v>UG SEC CABLE UNPLAN'D REPLACMT</v>
          </cell>
        </row>
        <row r="529">
          <cell r="A529" t="str">
            <v>C16-244</v>
          </cell>
          <cell r="B529" t="str">
            <v>Active</v>
          </cell>
          <cell r="C529" t="str">
            <v>UG PRIM CABLE UNPLAN'D REPLMT</v>
          </cell>
        </row>
        <row r="530">
          <cell r="A530" t="str">
            <v>C16-245</v>
          </cell>
          <cell r="B530" t="str">
            <v>Inactive</v>
          </cell>
          <cell r="C530" t="str">
            <v>CAPITAL POLE REMOVE &amp; RESTORE</v>
          </cell>
        </row>
        <row r="531">
          <cell r="A531" t="str">
            <v>C16-246</v>
          </cell>
          <cell r="B531" t="str">
            <v>Active</v>
          </cell>
          <cell r="C531" t="str">
            <v>Inv'gate&amp;ReplcSleevs44kVCirc't</v>
          </cell>
        </row>
        <row r="532">
          <cell r="A532" t="str">
            <v>C16-250</v>
          </cell>
          <cell r="B532" t="str">
            <v>Inactive</v>
          </cell>
          <cell r="C532" t="str">
            <v>DELTA/WYE CONVERSION</v>
          </cell>
        </row>
        <row r="533">
          <cell r="A533" t="str">
            <v>C16-252</v>
          </cell>
          <cell r="B533" t="str">
            <v>Inactive</v>
          </cell>
          <cell r="C533" t="str">
            <v>DOWNTOWN CHAMBER&amp;CABLE REPL</v>
          </cell>
        </row>
        <row r="534">
          <cell r="A534" t="str">
            <v>C16-253</v>
          </cell>
          <cell r="B534" t="str">
            <v>Inactive</v>
          </cell>
          <cell r="C534" t="str">
            <v>DIG IN SECSRVS-888 CARTREF AVE</v>
          </cell>
        </row>
        <row r="535">
          <cell r="A535" t="str">
            <v>C16-254</v>
          </cell>
          <cell r="B535" t="str">
            <v>Active</v>
          </cell>
          <cell r="C535" t="str">
            <v>MS 10</v>
          </cell>
        </row>
        <row r="536">
          <cell r="A536" t="str">
            <v>C16-260</v>
          </cell>
          <cell r="B536" t="str">
            <v>Inactive</v>
          </cell>
          <cell r="C536" t="str">
            <v>MS5-REPLACE MAIN BREAKER&amp;TIE</v>
          </cell>
        </row>
        <row r="537">
          <cell r="A537" t="str">
            <v>C16-261</v>
          </cell>
          <cell r="B537" t="str">
            <v>Active</v>
          </cell>
          <cell r="C537" t="str">
            <v>REBLD WINCHESTER RD@GRANDVIEW</v>
          </cell>
        </row>
        <row r="538">
          <cell r="A538" t="str">
            <v>C16-262</v>
          </cell>
          <cell r="B538" t="str">
            <v>Active</v>
          </cell>
          <cell r="C538" t="str">
            <v>OPUCN CONTRIB'N TO HYDRO ONE</v>
          </cell>
        </row>
        <row r="539">
          <cell r="A539" t="str">
            <v>C16-263</v>
          </cell>
          <cell r="B539" t="str">
            <v>Active</v>
          </cell>
          <cell r="C539" t="str">
            <v>INSTALL @ 8 MUNIC SUBSTAT'N</v>
          </cell>
        </row>
        <row r="540">
          <cell r="A540" t="str">
            <v>C16-264</v>
          </cell>
          <cell r="B540" t="str">
            <v>Active</v>
          </cell>
          <cell r="C540" t="str">
            <v>44kV Circuit Breaker Repl Prog</v>
          </cell>
        </row>
        <row r="541">
          <cell r="A541" t="str">
            <v>C16-265</v>
          </cell>
          <cell r="B541" t="str">
            <v>Active</v>
          </cell>
          <cell r="C541" t="str">
            <v>15 VAULTS UG DISTRIB.DOWNTOWN</v>
          </cell>
        </row>
        <row r="542">
          <cell r="A542" t="str">
            <v>C16-266</v>
          </cell>
          <cell r="B542" t="str">
            <v>Active</v>
          </cell>
          <cell r="C542" t="str">
            <v>SMART FAULT INDICATOR IMPLEM'N</v>
          </cell>
        </row>
        <row r="543">
          <cell r="A543" t="str">
            <v>C16-267</v>
          </cell>
          <cell r="B543" t="str">
            <v>Active</v>
          </cell>
          <cell r="C543" t="str">
            <v>Replace approx 10 poles</v>
          </cell>
        </row>
        <row r="544">
          <cell r="A544" t="str">
            <v>C16-308</v>
          </cell>
          <cell r="B544" t="str">
            <v>Active</v>
          </cell>
          <cell r="C544" t="str">
            <v>NewUGSecSrvs-80 Laracor Lane</v>
          </cell>
        </row>
        <row r="545">
          <cell r="A545" t="str">
            <v>C16-312</v>
          </cell>
          <cell r="B545" t="str">
            <v>Active</v>
          </cell>
          <cell r="C545" t="str">
            <v>UG SEC Upgrade-907 PINECRESTRD</v>
          </cell>
        </row>
        <row r="546">
          <cell r="A546" t="str">
            <v>C16-313</v>
          </cell>
          <cell r="B546" t="str">
            <v>Inactive</v>
          </cell>
          <cell r="C546" t="str">
            <v>UG UPGRADE 4617 OLD SIMCOESTN</v>
          </cell>
        </row>
        <row r="547">
          <cell r="A547" t="str">
            <v>C16-315</v>
          </cell>
          <cell r="B547" t="str">
            <v>Active</v>
          </cell>
          <cell r="C547" t="str">
            <v>664 ROSELAWN OH TO UG SEC</v>
          </cell>
        </row>
        <row r="548">
          <cell r="A548" t="str">
            <v>C16-321</v>
          </cell>
          <cell r="B548" t="str">
            <v>Inactive</v>
          </cell>
          <cell r="C548" t="str">
            <v>Upgrade OH to UG 245 Raglan E.</v>
          </cell>
        </row>
        <row r="549">
          <cell r="A549" t="str">
            <v>C16-501</v>
          </cell>
          <cell r="B549" t="str">
            <v>Active</v>
          </cell>
          <cell r="C549" t="str">
            <v>NewUG3Phs Srvs@251&amp;255 RitsonN</v>
          </cell>
        </row>
        <row r="550">
          <cell r="A550" t="str">
            <v>C16-502</v>
          </cell>
          <cell r="B550" t="str">
            <v>Active</v>
          </cell>
          <cell r="C550" t="str">
            <v>NEWOHSecSrvs-1701SIMCOE ST N</v>
          </cell>
        </row>
        <row r="551">
          <cell r="A551" t="str">
            <v>C16-503</v>
          </cell>
          <cell r="B551" t="str">
            <v>Inactive</v>
          </cell>
          <cell r="C551" t="str">
            <v>Pole Reloc - 903 Nelson St.</v>
          </cell>
        </row>
        <row r="552">
          <cell r="A552" t="str">
            <v>C16-504</v>
          </cell>
          <cell r="B552" t="str">
            <v>Inactive</v>
          </cell>
          <cell r="C552" t="str">
            <v>PRIM3 PHUPGRAD-421&amp;437 STORNGO</v>
          </cell>
        </row>
        <row r="553">
          <cell r="A553" t="str">
            <v>C16-505</v>
          </cell>
          <cell r="B553" t="str">
            <v>Inactive</v>
          </cell>
          <cell r="C553" t="str">
            <v>NEWOHSECS.LSIMCOESTN-COATES</v>
          </cell>
        </row>
        <row r="554">
          <cell r="A554" t="str">
            <v>C16-506</v>
          </cell>
          <cell r="B554" t="str">
            <v>Inactive</v>
          </cell>
          <cell r="C554" t="str">
            <v>TX Upgrade - 866 Taunton Rd W</v>
          </cell>
        </row>
        <row r="555">
          <cell r="A555" t="str">
            <v>C16-507</v>
          </cell>
          <cell r="B555" t="str">
            <v>Inactive</v>
          </cell>
          <cell r="C555" t="str">
            <v>OH SecSrvsUpgrade-214 BloorStE</v>
          </cell>
        </row>
        <row r="556">
          <cell r="A556" t="str">
            <v>C16-508</v>
          </cell>
          <cell r="B556" t="str">
            <v>Inactive</v>
          </cell>
          <cell r="C556" t="str">
            <v>UGROGERS PS STV-5DANTONBURYPH2</v>
          </cell>
        </row>
        <row r="557">
          <cell r="A557" t="str">
            <v>C16-509</v>
          </cell>
          <cell r="B557" t="str">
            <v>Active</v>
          </cell>
          <cell r="C557" t="str">
            <v>UGROGERS PS STV-7DANTONBURYPH2</v>
          </cell>
        </row>
        <row r="558">
          <cell r="A558" t="str">
            <v>C16-512</v>
          </cell>
          <cell r="B558" t="str">
            <v>Active</v>
          </cell>
          <cell r="C558" t="str">
            <v>NEW UG PRIM@137 COLBORNE ST E.</v>
          </cell>
        </row>
        <row r="559">
          <cell r="A559" t="str">
            <v>C16-513</v>
          </cell>
          <cell r="B559" t="str">
            <v>Inactive</v>
          </cell>
          <cell r="C559" t="str">
            <v>UG SECSRVS-1661 HARMONY RD</v>
          </cell>
        </row>
        <row r="560">
          <cell r="A560" t="str">
            <v>C16-515</v>
          </cell>
          <cell r="B560" t="str">
            <v>Inactive</v>
          </cell>
          <cell r="C560" t="str">
            <v>OH-UGSECSRVS - 743 CYPRESS AVE</v>
          </cell>
        </row>
        <row r="561">
          <cell r="A561" t="str">
            <v>C16-516</v>
          </cell>
          <cell r="B561" t="str">
            <v>Inactive</v>
          </cell>
          <cell r="C561" t="str">
            <v>TrafficLightHARMONY&amp;WINCHESTER</v>
          </cell>
        </row>
        <row r="562">
          <cell r="A562" t="str">
            <v>C16-517</v>
          </cell>
          <cell r="B562" t="str">
            <v>Active</v>
          </cell>
          <cell r="C562" t="str">
            <v>1900 SIMCOE ST N-NEW UG 3PHS</v>
          </cell>
        </row>
        <row r="563">
          <cell r="A563" t="str">
            <v>C16-518</v>
          </cell>
          <cell r="B563" t="str">
            <v>Active</v>
          </cell>
          <cell r="C563" t="str">
            <v>New UG-3Ph Prim-1184Keith Ross</v>
          </cell>
        </row>
        <row r="564">
          <cell r="A564" t="str">
            <v>C16-524</v>
          </cell>
          <cell r="B564" t="str">
            <v>Inactive</v>
          </cell>
          <cell r="C564" t="str">
            <v>T/L KING STW@MCMILLAN DR.QUEEN</v>
          </cell>
        </row>
        <row r="565">
          <cell r="A565" t="str">
            <v>C16-525</v>
          </cell>
          <cell r="B565" t="str">
            <v>Active</v>
          </cell>
          <cell r="C565" t="str">
            <v>KING STW@GIBBONS ST-Traffic Lt</v>
          </cell>
        </row>
        <row r="566">
          <cell r="A566" t="str">
            <v>C16-526</v>
          </cell>
          <cell r="B566" t="str">
            <v>Active</v>
          </cell>
          <cell r="C566" t="str">
            <v>NewUGConnection@266 Court St</v>
          </cell>
        </row>
        <row r="567">
          <cell r="A567" t="str">
            <v>C16-527</v>
          </cell>
          <cell r="B567" t="str">
            <v>Active</v>
          </cell>
          <cell r="C567" t="str">
            <v>Disc/Reco 716 Wilson Rd S.</v>
          </cell>
        </row>
        <row r="568">
          <cell r="A568" t="str">
            <v>C16-529</v>
          </cell>
          <cell r="B568" t="str">
            <v>Active</v>
          </cell>
          <cell r="C568" t="str">
            <v>Centre &amp; John St New OH SecSrv</v>
          </cell>
        </row>
        <row r="569">
          <cell r="A569" t="str">
            <v>C16-530</v>
          </cell>
          <cell r="B569" t="str">
            <v>Active</v>
          </cell>
          <cell r="C569" t="str">
            <v>New OH SecSrv Harmony/Missom</v>
          </cell>
        </row>
        <row r="570">
          <cell r="A570" t="str">
            <v>C16-531</v>
          </cell>
          <cell r="B570" t="str">
            <v>Active</v>
          </cell>
          <cell r="C570" t="str">
            <v>New OH Sec Svc Harmony/Coldstr</v>
          </cell>
        </row>
        <row r="571">
          <cell r="A571" t="str">
            <v>C16-533</v>
          </cell>
          <cell r="B571" t="str">
            <v>Active</v>
          </cell>
          <cell r="C571" t="str">
            <v>New OH Sec Srv Simcoe/Conlin</v>
          </cell>
        </row>
        <row r="572">
          <cell r="A572" t="str">
            <v>C16-536</v>
          </cell>
          <cell r="B572" t="str">
            <v>Active</v>
          </cell>
          <cell r="C572" t="str">
            <v>R.POWER SUPPLY@WILLIAM LOTT DR</v>
          </cell>
        </row>
        <row r="573">
          <cell r="A573" t="str">
            <v>C16-537</v>
          </cell>
          <cell r="B573" t="str">
            <v>Active</v>
          </cell>
          <cell r="C573" t="str">
            <v>NEW OH SEC SERV@HARMONY NORTH</v>
          </cell>
        </row>
        <row r="574">
          <cell r="A574" t="str">
            <v>C16-540</v>
          </cell>
          <cell r="B574" t="str">
            <v>Active</v>
          </cell>
          <cell r="C574" t="str">
            <v>557 KING ST E NEW UG PHASE SER</v>
          </cell>
        </row>
        <row r="575">
          <cell r="A575" t="str">
            <v>C16-600</v>
          </cell>
          <cell r="B575" t="str">
            <v>Active</v>
          </cell>
          <cell r="C575" t="str">
            <v>NEW SERVICE - RESIDENTIAL</v>
          </cell>
        </row>
        <row r="576">
          <cell r="A576" t="str">
            <v>C16-605</v>
          </cell>
          <cell r="B576" t="str">
            <v>Active</v>
          </cell>
          <cell r="C576" t="str">
            <v>NEW SERVICES-COMMERCIAL METER</v>
          </cell>
        </row>
        <row r="577">
          <cell r="A577" t="str">
            <v>C16-606</v>
          </cell>
          <cell r="B577" t="str">
            <v>Active</v>
          </cell>
          <cell r="C577" t="str">
            <v>INV'DMTRINGINSTALL-440 CENTRES</v>
          </cell>
        </row>
        <row r="578">
          <cell r="A578" t="str">
            <v>C16-607</v>
          </cell>
          <cell r="B578" t="str">
            <v>Active</v>
          </cell>
          <cell r="C578" t="str">
            <v>INV'DMTRINGINSTALL-840SIMCOE S</v>
          </cell>
        </row>
        <row r="579">
          <cell r="A579" t="str">
            <v>C16-610</v>
          </cell>
          <cell r="B579" t="str">
            <v>Active</v>
          </cell>
          <cell r="C579" t="str">
            <v>OEB MIST METERING</v>
          </cell>
        </row>
        <row r="580">
          <cell r="A580" t="str">
            <v>C16-614</v>
          </cell>
          <cell r="B580" t="str">
            <v>Active</v>
          </cell>
          <cell r="C580" t="str">
            <v>DELTA TO WYE MTR CONVERSION</v>
          </cell>
        </row>
        <row r="581">
          <cell r="A581" t="str">
            <v>C16-615</v>
          </cell>
          <cell r="B581" t="str">
            <v>Active</v>
          </cell>
          <cell r="C581" t="str">
            <v>REMOTE DISCONNECT METERS</v>
          </cell>
        </row>
        <row r="582">
          <cell r="A582" t="str">
            <v>C16-616</v>
          </cell>
          <cell r="B582" t="str">
            <v>Active</v>
          </cell>
          <cell r="C582" t="str">
            <v>2016 METER REVERIFICATION PROG</v>
          </cell>
        </row>
        <row r="583">
          <cell r="A583" t="str">
            <v>C16-617</v>
          </cell>
          <cell r="B583" t="str">
            <v>Active</v>
          </cell>
          <cell r="C583" t="str">
            <v>WHOLESALE METER REVERIFICATON</v>
          </cell>
        </row>
        <row r="584">
          <cell r="A584" t="str">
            <v>C16-620</v>
          </cell>
          <cell r="B584" t="str">
            <v>Active</v>
          </cell>
          <cell r="C584" t="str">
            <v>FAILED METER REPLACEMENT</v>
          </cell>
        </row>
        <row r="585">
          <cell r="A585" t="str">
            <v>C16-626</v>
          </cell>
          <cell r="B585" t="str">
            <v>Active</v>
          </cell>
          <cell r="C585" t="str">
            <v>SMART FAULT INDICATOR IMPLEM'N</v>
          </cell>
        </row>
        <row r="586">
          <cell r="A586" t="str">
            <v>C16-703</v>
          </cell>
          <cell r="B586" t="str">
            <v>Active</v>
          </cell>
          <cell r="C586" t="str">
            <v>SINGLE '52, FREIGHTLINER 2016</v>
          </cell>
        </row>
        <row r="587">
          <cell r="A587" t="str">
            <v>C16-704</v>
          </cell>
          <cell r="B587" t="str">
            <v>Active</v>
          </cell>
          <cell r="C587" t="str">
            <v>NEW TRI AXLE TRAILER</v>
          </cell>
        </row>
        <row r="588">
          <cell r="A588" t="str">
            <v>C16-705</v>
          </cell>
          <cell r="B588" t="str">
            <v>Active</v>
          </cell>
          <cell r="C588" t="str">
            <v>NEW TRI AXLE TRAILER</v>
          </cell>
        </row>
        <row r="589">
          <cell r="A589" t="str">
            <v>C16-706</v>
          </cell>
          <cell r="B589" t="str">
            <v>Active</v>
          </cell>
          <cell r="C589" t="str">
            <v>NEW PICK UP TRUCK - T0028-2017</v>
          </cell>
        </row>
        <row r="590">
          <cell r="A590" t="str">
            <v>C16-707</v>
          </cell>
          <cell r="B590" t="str">
            <v>Active</v>
          </cell>
          <cell r="C590" t="str">
            <v>2016 GMC SIERRA 3500 REG CAB</v>
          </cell>
        </row>
        <row r="591">
          <cell r="A591" t="str">
            <v>C16-750</v>
          </cell>
          <cell r="B591" t="str">
            <v>Inactive</v>
          </cell>
          <cell r="C591" t="str">
            <v>MVA 214 MACLAREN ST. FEB 13/16</v>
          </cell>
        </row>
        <row r="592">
          <cell r="A592" t="str">
            <v>C16-751</v>
          </cell>
          <cell r="B592" t="str">
            <v>Inactive</v>
          </cell>
          <cell r="C592" t="str">
            <v>BROKE POLE @ 400 TAUNTON RD W</v>
          </cell>
        </row>
        <row r="593">
          <cell r="A593" t="str">
            <v>C16-752</v>
          </cell>
          <cell r="B593" t="str">
            <v>Inactive</v>
          </cell>
          <cell r="C593" t="str">
            <v>MVA 3150 RITSON ROAD NORTH</v>
          </cell>
        </row>
        <row r="594">
          <cell r="A594" t="str">
            <v>C16-753</v>
          </cell>
          <cell r="B594" t="str">
            <v>Inactive</v>
          </cell>
          <cell r="C594" t="str">
            <v>MVA HARMONY RD N/CONLIN RD</v>
          </cell>
        </row>
        <row r="595">
          <cell r="A595" t="str">
            <v>C16-754</v>
          </cell>
          <cell r="B595" t="str">
            <v>Inactive</v>
          </cell>
          <cell r="C595" t="str">
            <v>CNTRCTOR DIG UG PRIM-TULIP CRT</v>
          </cell>
        </row>
        <row r="596">
          <cell r="A596" t="str">
            <v>C16-755</v>
          </cell>
          <cell r="B596" t="str">
            <v>Inactive</v>
          </cell>
          <cell r="C596" t="str">
            <v>MVA 3315 SIMCOE ST. N.</v>
          </cell>
        </row>
        <row r="597">
          <cell r="A597" t="str">
            <v>C16-756</v>
          </cell>
          <cell r="B597" t="str">
            <v>Inactive</v>
          </cell>
          <cell r="C597" t="str">
            <v>MVA 1249 SUNVALLEY CRT</v>
          </cell>
        </row>
        <row r="598">
          <cell r="A598" t="str">
            <v>C16-757</v>
          </cell>
          <cell r="B598" t="str">
            <v>Active</v>
          </cell>
          <cell r="C598" t="str">
            <v>MVA-S/W CRNR TARN &amp; ROUNDELAY</v>
          </cell>
        </row>
        <row r="599">
          <cell r="A599" t="str">
            <v>C16-758</v>
          </cell>
          <cell r="B599" t="str">
            <v>Inactive</v>
          </cell>
          <cell r="C599" t="str">
            <v>HIT CABLE 591 DUNROBIN CRT</v>
          </cell>
        </row>
        <row r="600">
          <cell r="A600" t="str">
            <v>C16-759</v>
          </cell>
          <cell r="B600" t="str">
            <v>Inactive</v>
          </cell>
          <cell r="C600" t="str">
            <v>MVA PARK RD S &amp; HILLSIDE AVE</v>
          </cell>
        </row>
        <row r="601">
          <cell r="A601" t="str">
            <v>C16-760</v>
          </cell>
          <cell r="B601" t="str">
            <v>Inactive</v>
          </cell>
          <cell r="C601" t="str">
            <v>Mtr Encl-1401 Phillip MurrayAe</v>
          </cell>
        </row>
        <row r="602">
          <cell r="A602" t="str">
            <v>C16-761</v>
          </cell>
          <cell r="B602" t="str">
            <v>Active</v>
          </cell>
          <cell r="C602" t="str">
            <v>MVA HIT POLE@524 BLOOR ST. E.</v>
          </cell>
        </row>
        <row r="603">
          <cell r="A603" t="str">
            <v>C16-762</v>
          </cell>
          <cell r="B603" t="str">
            <v>Inactive</v>
          </cell>
          <cell r="C603" t="str">
            <v>MVA 1285 Winchester Rd E.</v>
          </cell>
        </row>
        <row r="604">
          <cell r="A604" t="str">
            <v>C16-763</v>
          </cell>
          <cell r="B604" t="str">
            <v>Inactive</v>
          </cell>
          <cell r="C604" t="str">
            <v>189 ROSSLAND RD E@OSHAWA BLVD</v>
          </cell>
        </row>
        <row r="605">
          <cell r="A605" t="str">
            <v>C16-764</v>
          </cell>
          <cell r="B605" t="str">
            <v>Inactive</v>
          </cell>
          <cell r="C605" t="str">
            <v>MVA @ 500 WATERLOO CRT</v>
          </cell>
        </row>
        <row r="606">
          <cell r="A606" t="str">
            <v>C16-765</v>
          </cell>
          <cell r="B606" t="str">
            <v>Inactive</v>
          </cell>
          <cell r="C606" t="str">
            <v>MVA @ 78 GRASSMERE AVE</v>
          </cell>
        </row>
        <row r="607">
          <cell r="A607" t="str">
            <v>C16-766</v>
          </cell>
          <cell r="B607" t="str">
            <v>Inactive</v>
          </cell>
          <cell r="C607" t="str">
            <v>MVA @ 1001 SOMERVILLE AVE</v>
          </cell>
        </row>
        <row r="608">
          <cell r="A608" t="str">
            <v>C16-768</v>
          </cell>
          <cell r="B608" t="str">
            <v>Inactive</v>
          </cell>
          <cell r="C608" t="str">
            <v>City Of Oshawa S/L Sheered</v>
          </cell>
        </row>
        <row r="609">
          <cell r="A609" t="str">
            <v>C16-769</v>
          </cell>
          <cell r="B609" t="str">
            <v>Active</v>
          </cell>
          <cell r="C609" t="str">
            <v>54 Rossland Rd E Hit Pole</v>
          </cell>
        </row>
        <row r="610">
          <cell r="A610" t="str">
            <v>C16-770</v>
          </cell>
          <cell r="B610" t="str">
            <v>Inactive</v>
          </cell>
          <cell r="C610" t="str">
            <v>424 SIMCOE ST S@HALL HIT POLE</v>
          </cell>
        </row>
        <row r="611">
          <cell r="A611" t="str">
            <v>C16-771</v>
          </cell>
          <cell r="B611" t="str">
            <v>Inactive</v>
          </cell>
          <cell r="C611" t="str">
            <v>1123 SCHOOLING DR</v>
          </cell>
        </row>
        <row r="612">
          <cell r="A612" t="str">
            <v>C16-800</v>
          </cell>
          <cell r="B612" t="str">
            <v>Inactive</v>
          </cell>
          <cell r="C612" t="str">
            <v>CAPITAL TOOL PURCHASE</v>
          </cell>
        </row>
        <row r="613">
          <cell r="A613" t="str">
            <v>C16-802</v>
          </cell>
          <cell r="B613" t="str">
            <v>Active</v>
          </cell>
          <cell r="C613" t="str">
            <v>TRANSMISSION SYSTEM MGMT</v>
          </cell>
        </row>
        <row r="614">
          <cell r="A614" t="str">
            <v>C16-806</v>
          </cell>
          <cell r="B614" t="str">
            <v>Active</v>
          </cell>
          <cell r="C614" t="str">
            <v>IT EQUIPMENT UPGRADE</v>
          </cell>
        </row>
        <row r="615">
          <cell r="A615" t="str">
            <v>C16-807</v>
          </cell>
          <cell r="B615" t="str">
            <v>Active</v>
          </cell>
          <cell r="C615" t="str">
            <v>GIS OPERATIONAL ENHANCEMENTS</v>
          </cell>
        </row>
        <row r="616">
          <cell r="A616" t="str">
            <v>C16-811</v>
          </cell>
          <cell r="B616" t="str">
            <v>Active</v>
          </cell>
          <cell r="C616" t="str">
            <v>OMS ENHANCEMENTS</v>
          </cell>
        </row>
        <row r="617">
          <cell r="A617" t="str">
            <v>C16-812</v>
          </cell>
          <cell r="B617" t="str">
            <v>Active</v>
          </cell>
          <cell r="C617" t="str">
            <v>Operational Data Store (ODS)</v>
          </cell>
        </row>
        <row r="618">
          <cell r="A618" t="str">
            <v>C17-200</v>
          </cell>
          <cell r="B618" t="str">
            <v>Active</v>
          </cell>
          <cell r="C618" t="str">
            <v>CENTRAL PK N., BRENTWD,HUMEWD</v>
          </cell>
        </row>
        <row r="619">
          <cell r="A619" t="str">
            <v>C17-201</v>
          </cell>
          <cell r="B619" t="str">
            <v>Active</v>
          </cell>
          <cell r="C619" t="str">
            <v>Lansdowne, Dover, Digby,Surrey</v>
          </cell>
        </row>
        <row r="620">
          <cell r="A620" t="str">
            <v>C17-202</v>
          </cell>
          <cell r="B620" t="str">
            <v>Active</v>
          </cell>
          <cell r="C620" t="str">
            <v>SHAKESPEARE-ADDISON, CHAUCER</v>
          </cell>
        </row>
        <row r="621">
          <cell r="A621" t="str">
            <v>C17-203</v>
          </cell>
          <cell r="B621" t="str">
            <v>Active</v>
          </cell>
          <cell r="C621" t="str">
            <v>RBLD FISHER, ALBERT,AVE,QUEBEC</v>
          </cell>
        </row>
        <row r="622">
          <cell r="A622" t="str">
            <v>C17-204</v>
          </cell>
          <cell r="B622" t="str">
            <v>Active</v>
          </cell>
          <cell r="C622" t="str">
            <v>GRENFELL/GIBB, MARLND,MONTRVE</v>
          </cell>
        </row>
        <row r="623">
          <cell r="A623" t="str">
            <v>C17-205</v>
          </cell>
          <cell r="B623" t="str">
            <v>Active</v>
          </cell>
          <cell r="C623" t="str">
            <v>1010 GLEN ST. TOWNHOUSES</v>
          </cell>
        </row>
        <row r="624">
          <cell r="A624" t="str">
            <v>C17-206</v>
          </cell>
          <cell r="B624" t="str">
            <v>Active</v>
          </cell>
          <cell r="C624" t="str">
            <v>Annandale St.,CapilanoCres&amp;Crt</v>
          </cell>
        </row>
        <row r="625">
          <cell r="A625" t="str">
            <v>C17-207</v>
          </cell>
          <cell r="B625" t="str">
            <v>Active</v>
          </cell>
          <cell r="C625" t="str">
            <v>Cherry Down Dr &amp; Sunnybrae Dr</v>
          </cell>
        </row>
        <row r="626">
          <cell r="A626" t="str">
            <v>C17-208</v>
          </cell>
          <cell r="B626" t="str">
            <v>Active</v>
          </cell>
          <cell r="C626" t="str">
            <v>BIRKDALE,MUIRFIELDST,PINEHURST</v>
          </cell>
        </row>
        <row r="627">
          <cell r="A627" t="str">
            <v>C17-215</v>
          </cell>
          <cell r="B627" t="str">
            <v>Active</v>
          </cell>
          <cell r="C627" t="str">
            <v>TENNYSON CRT</v>
          </cell>
        </row>
        <row r="628">
          <cell r="A628" t="str">
            <v>C17-230</v>
          </cell>
          <cell r="B628" t="str">
            <v>Active</v>
          </cell>
          <cell r="C628" t="str">
            <v>REPLACE OH TRANSFORMERS</v>
          </cell>
        </row>
        <row r="629">
          <cell r="A629" t="str">
            <v>C17-235</v>
          </cell>
          <cell r="B629" t="str">
            <v>Active</v>
          </cell>
          <cell r="C629" t="str">
            <v>REPLACE UG TRANSFORMERS</v>
          </cell>
        </row>
        <row r="630">
          <cell r="A630" t="str">
            <v>C17-240</v>
          </cell>
          <cell r="B630" t="str">
            <v>Active</v>
          </cell>
          <cell r="C630" t="str">
            <v>DISTRIB'N COMPONENT CHANGEOUT</v>
          </cell>
        </row>
        <row r="631">
          <cell r="A631" t="str">
            <v>C17-241</v>
          </cell>
          <cell r="B631" t="str">
            <v>Active</v>
          </cell>
          <cell r="C631" t="str">
            <v>SUBSTATION COMPONENT CHANGEOUT</v>
          </cell>
        </row>
        <row r="632">
          <cell r="A632" t="str">
            <v>C17-242</v>
          </cell>
          <cell r="B632" t="str">
            <v>Active</v>
          </cell>
          <cell r="C632" t="str">
            <v>OH UNPLANNED REPLACEMENT</v>
          </cell>
        </row>
        <row r="633">
          <cell r="A633" t="str">
            <v>C17-243</v>
          </cell>
          <cell r="B633" t="str">
            <v>Active</v>
          </cell>
          <cell r="C633" t="str">
            <v>UG SEC CABLE UNPLAN'D REPLACMT</v>
          </cell>
        </row>
        <row r="634">
          <cell r="A634" t="str">
            <v>C17-244</v>
          </cell>
          <cell r="B634" t="str">
            <v>Active</v>
          </cell>
          <cell r="C634" t="str">
            <v>UG PRIM CABLE UNPLAN'D REPLMT</v>
          </cell>
        </row>
        <row r="635">
          <cell r="A635" t="str">
            <v>C17-245</v>
          </cell>
          <cell r="B635" t="str">
            <v>Active</v>
          </cell>
          <cell r="C635" t="str">
            <v>CAPITAL POLE REMOVE&amp;RESTOR'NS</v>
          </cell>
        </row>
        <row r="636">
          <cell r="A636" t="str">
            <v>C17-250</v>
          </cell>
          <cell r="B636" t="str">
            <v>Active</v>
          </cell>
          <cell r="C636" t="str">
            <v>DELTA/WYE CONVERSION</v>
          </cell>
        </row>
        <row r="637">
          <cell r="A637" t="str">
            <v>C17-260</v>
          </cell>
          <cell r="B637" t="str">
            <v>Active</v>
          </cell>
          <cell r="C637" t="str">
            <v>OH Auto Self Healing Switching</v>
          </cell>
        </row>
        <row r="638">
          <cell r="A638" t="str">
            <v>C17-264</v>
          </cell>
          <cell r="B638" t="str">
            <v>Active</v>
          </cell>
          <cell r="C638" t="str">
            <v>44kV CIRCUIT BREAKERS REPLC PR</v>
          </cell>
        </row>
        <row r="639">
          <cell r="A639" t="str">
            <v>C17-266</v>
          </cell>
          <cell r="B639" t="str">
            <v>Active</v>
          </cell>
          <cell r="C639" t="str">
            <v>SMART FAULT INDICATR IMPLMNT'N</v>
          </cell>
        </row>
        <row r="640">
          <cell r="A640" t="str">
            <v>C17-503</v>
          </cell>
          <cell r="B640" t="str">
            <v>Active</v>
          </cell>
          <cell r="C640" t="str">
            <v>ROGERS POWER SUPPLY 174 GIBBST</v>
          </cell>
        </row>
        <row r="641">
          <cell r="A641" t="str">
            <v>C17-600</v>
          </cell>
          <cell r="B641" t="str">
            <v>Active</v>
          </cell>
          <cell r="C641" t="str">
            <v>MTRS NEW SERVICE - RESIDENTIAL</v>
          </cell>
        </row>
        <row r="642">
          <cell r="A642" t="str">
            <v>C17-605</v>
          </cell>
          <cell r="B642" t="str">
            <v>Active</v>
          </cell>
          <cell r="C642" t="str">
            <v>MTRS-NEW SERVICES - COMMERCIAL</v>
          </cell>
        </row>
        <row r="643">
          <cell r="A643" t="str">
            <v>C17-610</v>
          </cell>
          <cell r="B643" t="str">
            <v>Active</v>
          </cell>
          <cell r="C643" t="str">
            <v>MIST METERING</v>
          </cell>
        </row>
        <row r="644">
          <cell r="A644" t="str">
            <v>C17-614</v>
          </cell>
          <cell r="B644" t="str">
            <v>Active</v>
          </cell>
          <cell r="C644" t="str">
            <v>DELTA TO WYE CONVERSION</v>
          </cell>
        </row>
        <row r="645">
          <cell r="A645" t="str">
            <v>C17-615</v>
          </cell>
          <cell r="B645" t="str">
            <v>Active</v>
          </cell>
          <cell r="C645" t="str">
            <v>REMOTE DISCONNECT METERS</v>
          </cell>
        </row>
        <row r="646">
          <cell r="A646" t="str">
            <v>C17-616</v>
          </cell>
          <cell r="B646" t="str">
            <v>Active</v>
          </cell>
          <cell r="C646" t="str">
            <v>METER REVERIFICATION</v>
          </cell>
        </row>
        <row r="647">
          <cell r="A647" t="str">
            <v>C17-617</v>
          </cell>
          <cell r="B647" t="str">
            <v>Active</v>
          </cell>
          <cell r="C647" t="str">
            <v>WHOLESALE METER REVERIFICATON</v>
          </cell>
        </row>
        <row r="648">
          <cell r="A648" t="str">
            <v>C17-620</v>
          </cell>
          <cell r="B648" t="str">
            <v>Active</v>
          </cell>
          <cell r="C648" t="str">
            <v>FAILED METER REPLACEMENTS</v>
          </cell>
        </row>
        <row r="649">
          <cell r="A649" t="str">
            <v>C17-750</v>
          </cell>
          <cell r="B649" t="str">
            <v>Active</v>
          </cell>
          <cell r="C649" t="str">
            <v>MVA 1076 KING ST. E@GRANDVIEW</v>
          </cell>
        </row>
        <row r="650">
          <cell r="A650" t="str">
            <v>C17-811</v>
          </cell>
          <cell r="B650" t="str">
            <v>Active</v>
          </cell>
          <cell r="C650" t="str">
            <v>OMS ENHANCEMENT</v>
          </cell>
        </row>
        <row r="651">
          <cell r="A651" t="str">
            <v>C18-200</v>
          </cell>
          <cell r="B651" t="str">
            <v>Active</v>
          </cell>
          <cell r="C651" t="str">
            <v>OH REBUILD-JULIANA &amp; BERNHARD</v>
          </cell>
        </row>
        <row r="652">
          <cell r="A652" t="str">
            <v>C18-201</v>
          </cell>
          <cell r="B652" t="str">
            <v>Active</v>
          </cell>
          <cell r="C652" t="str">
            <v>OH REBUILD@MARY ST N</v>
          </cell>
        </row>
        <row r="653">
          <cell r="A653" t="str">
            <v>C18-202</v>
          </cell>
          <cell r="B653" t="str">
            <v>Active</v>
          </cell>
          <cell r="C653" t="str">
            <v>OH REBUILD @ GIBBONS &amp; GLENS</v>
          </cell>
        </row>
        <row r="654">
          <cell r="A654" t="str">
            <v>C18-203</v>
          </cell>
          <cell r="B654" t="str">
            <v>Active</v>
          </cell>
          <cell r="C654" t="str">
            <v>OH REBUILD @ RIVERSIDE DR S</v>
          </cell>
        </row>
        <row r="655">
          <cell r="A655" t="str">
            <v>C18-204</v>
          </cell>
          <cell r="B655" t="str">
            <v>Active</v>
          </cell>
          <cell r="C655" t="str">
            <v>OH REBUILD @ RIVERSIDE DR N</v>
          </cell>
        </row>
        <row r="656">
          <cell r="A656" t="str">
            <v>C18-205</v>
          </cell>
          <cell r="B656" t="str">
            <v>Active</v>
          </cell>
          <cell r="C656" t="str">
            <v>UG REBUILD @ GALAHAD</v>
          </cell>
        </row>
        <row r="657">
          <cell r="A657" t="str">
            <v>C18-206</v>
          </cell>
          <cell r="B657" t="str">
            <v>Active</v>
          </cell>
          <cell r="C657" t="str">
            <v>UG REBUILD @ TRADDLES</v>
          </cell>
        </row>
        <row r="658">
          <cell r="A658" t="str">
            <v>C18-207</v>
          </cell>
          <cell r="B658" t="str">
            <v>Active</v>
          </cell>
          <cell r="C658" t="str">
            <v>UG REBUILD - OUTLET</v>
          </cell>
        </row>
        <row r="659">
          <cell r="A659" t="str">
            <v>C18-260</v>
          </cell>
          <cell r="B659" t="str">
            <v>Active</v>
          </cell>
          <cell r="C659" t="str">
            <v>OH AUTO SELF HEALING SWITCHING</v>
          </cell>
        </row>
        <row r="660">
          <cell r="A660" t="str">
            <v>C18-264</v>
          </cell>
          <cell r="B660" t="str">
            <v>Active</v>
          </cell>
          <cell r="C660" t="str">
            <v>44kV CIRCUIT BREAKER REPL PROG</v>
          </cell>
        </row>
        <row r="661">
          <cell r="A661" t="str">
            <v>C19-200</v>
          </cell>
          <cell r="B661" t="str">
            <v>Active</v>
          </cell>
          <cell r="C661" t="str">
            <v>OH Rebld -(KeewatintoTownline)</v>
          </cell>
        </row>
        <row r="662">
          <cell r="A662" t="str">
            <v>C19-201</v>
          </cell>
          <cell r="B662" t="str">
            <v>Active</v>
          </cell>
          <cell r="C662" t="str">
            <v>OH REBLD-VIMY&amp;LASALLE AVE</v>
          </cell>
        </row>
        <row r="663">
          <cell r="A663" t="str">
            <v>C19-202</v>
          </cell>
          <cell r="B663" t="str">
            <v>Active</v>
          </cell>
          <cell r="C663" t="str">
            <v>OH RBLD-WAVERLY-CABOT, CARTIER</v>
          </cell>
        </row>
        <row r="664">
          <cell r="A664" t="str">
            <v>C19-203</v>
          </cell>
          <cell r="B664" t="str">
            <v>Active</v>
          </cell>
          <cell r="C664" t="str">
            <v>OH REBLD-GRANDVIEW, NEWBURY,</v>
          </cell>
        </row>
        <row r="665">
          <cell r="A665" t="str">
            <v>C19-204</v>
          </cell>
          <cell r="B665" t="str">
            <v>Active</v>
          </cell>
          <cell r="C665" t="str">
            <v>UG REBLD-CENTRAL PK N, EXETER,</v>
          </cell>
        </row>
        <row r="666">
          <cell r="A666" t="str">
            <v>C19-205</v>
          </cell>
          <cell r="B666" t="str">
            <v>Active</v>
          </cell>
          <cell r="C666" t="str">
            <v>UG REBLD-ORMOND, EVERGLADES,</v>
          </cell>
        </row>
        <row r="667">
          <cell r="A667" t="str">
            <v>C19-206</v>
          </cell>
          <cell r="B667" t="str">
            <v>Active</v>
          </cell>
          <cell r="C667" t="str">
            <v>UG REBUILD- BEAUFORT CRT</v>
          </cell>
        </row>
        <row r="668">
          <cell r="A668" t="str">
            <v>CHP LABOUR OT</v>
          </cell>
          <cell r="B668" t="str">
            <v>Active</v>
          </cell>
          <cell r="C668" t="str">
            <v>CHP Labour OT</v>
          </cell>
        </row>
        <row r="669">
          <cell r="A669" t="str">
            <v>CHP-LABOUR</v>
          </cell>
          <cell r="B669" t="str">
            <v>Active</v>
          </cell>
          <cell r="C669" t="str">
            <v>CHP Labour REGULAR</v>
          </cell>
        </row>
        <row r="670">
          <cell r="A670" t="str">
            <v>F10-400</v>
          </cell>
          <cell r="B670" t="str">
            <v>Inactive</v>
          </cell>
          <cell r="C670" t="str">
            <v>Connection@1481Harmony Rd N</v>
          </cell>
        </row>
        <row r="671">
          <cell r="A671" t="str">
            <v>F11-110</v>
          </cell>
          <cell r="B671" t="str">
            <v>Inactive</v>
          </cell>
          <cell r="C671" t="str">
            <v>Microfit connect'n@467RimosaCr</v>
          </cell>
        </row>
        <row r="672">
          <cell r="A672" t="str">
            <v>F11-111</v>
          </cell>
          <cell r="B672" t="str">
            <v>Inactive</v>
          </cell>
          <cell r="C672" t="str">
            <v>Microfit @ 795 Glencairn St</v>
          </cell>
        </row>
        <row r="673">
          <cell r="A673" t="str">
            <v>F11-112</v>
          </cell>
          <cell r="B673" t="str">
            <v>Inactive</v>
          </cell>
          <cell r="C673" t="str">
            <v>MicrofitConnect1811 EdenwoodDr</v>
          </cell>
        </row>
        <row r="674">
          <cell r="A674" t="str">
            <v>F11-123</v>
          </cell>
          <cell r="B674" t="str">
            <v>Inactive</v>
          </cell>
          <cell r="C674" t="str">
            <v>Microfit Connection,829 Masson</v>
          </cell>
        </row>
        <row r="675">
          <cell r="A675" t="str">
            <v>F11-400</v>
          </cell>
          <cell r="B675" t="str">
            <v>Inactive</v>
          </cell>
          <cell r="C675" t="str">
            <v>Connection@1481 HarmonyRdN</v>
          </cell>
        </row>
        <row r="676">
          <cell r="A676" t="str">
            <v>F11-401</v>
          </cell>
          <cell r="B676" t="str">
            <v>Active</v>
          </cell>
          <cell r="C676" t="str">
            <v>Connect'nImpact 133 TauntonRdW</v>
          </cell>
        </row>
        <row r="677">
          <cell r="A677" t="str">
            <v>F11-500</v>
          </cell>
          <cell r="B677" t="str">
            <v>Inactive</v>
          </cell>
          <cell r="C677" t="str">
            <v>FIT Connection,1700 Simcoe StN</v>
          </cell>
        </row>
        <row r="678">
          <cell r="A678" t="str">
            <v>F12-156</v>
          </cell>
          <cell r="B678" t="str">
            <v>Inactive</v>
          </cell>
          <cell r="C678" t="str">
            <v>Microfit Conn @878 Sylvia St</v>
          </cell>
        </row>
        <row r="679">
          <cell r="A679" t="str">
            <v>F12-162</v>
          </cell>
          <cell r="B679" t="str">
            <v>Inactive</v>
          </cell>
          <cell r="C679" t="str">
            <v>MicrofitConn'n@506HartgroveAve</v>
          </cell>
        </row>
        <row r="680">
          <cell r="A680" t="str">
            <v>F12-165</v>
          </cell>
          <cell r="B680" t="str">
            <v>Inactive</v>
          </cell>
          <cell r="C680" t="str">
            <v>MicroFit 1234 Middlebury Ave</v>
          </cell>
        </row>
        <row r="681">
          <cell r="A681" t="str">
            <v>F12-168</v>
          </cell>
          <cell r="B681" t="str">
            <v>Inactive</v>
          </cell>
          <cell r="C681" t="str">
            <v>Microfit Conn'n@355 Raike Dr</v>
          </cell>
        </row>
        <row r="682">
          <cell r="A682" t="str">
            <v>F12-169</v>
          </cell>
          <cell r="B682" t="str">
            <v>Inactive</v>
          </cell>
          <cell r="C682" t="str">
            <v>Microfit Conn'n@96 Russett Ave</v>
          </cell>
        </row>
        <row r="683">
          <cell r="A683" t="str">
            <v>F12-170</v>
          </cell>
          <cell r="B683" t="str">
            <v>Inactive</v>
          </cell>
          <cell r="C683" t="str">
            <v>MFITConn10.0kW@1025 GrandviewN</v>
          </cell>
        </row>
        <row r="684">
          <cell r="A684" t="str">
            <v>F12-178</v>
          </cell>
          <cell r="B684" t="str">
            <v>Inactive</v>
          </cell>
          <cell r="C684" t="str">
            <v>Microfit Conn'n@183 ArthurSt</v>
          </cell>
        </row>
        <row r="685">
          <cell r="A685" t="str">
            <v>F12-184</v>
          </cell>
          <cell r="B685" t="str">
            <v>Inactive</v>
          </cell>
          <cell r="C685" t="str">
            <v>MFit Conn'n@1 Hospital Crt</v>
          </cell>
        </row>
        <row r="686">
          <cell r="A686" t="str">
            <v>F12-204</v>
          </cell>
          <cell r="B686" t="str">
            <v>Inactive</v>
          </cell>
          <cell r="C686" t="str">
            <v>MFIT Conn'n@ 4420 GrandviewStN</v>
          </cell>
        </row>
        <row r="687">
          <cell r="A687" t="str">
            <v>F12-205</v>
          </cell>
          <cell r="B687" t="str">
            <v>Inactive</v>
          </cell>
          <cell r="C687" t="str">
            <v>MFIT Conn'n,@891 Pinecrest Rd</v>
          </cell>
        </row>
        <row r="688">
          <cell r="A688" t="str">
            <v>F12-215</v>
          </cell>
          <cell r="B688" t="str">
            <v>Inactive</v>
          </cell>
          <cell r="C688" t="str">
            <v>MFit Conn'n @515 Flagstone Crt</v>
          </cell>
        </row>
        <row r="689">
          <cell r="A689" t="str">
            <v>F12-218</v>
          </cell>
          <cell r="B689" t="str">
            <v>Inactive</v>
          </cell>
          <cell r="C689" t="str">
            <v>MFit Conn'n 1787 GrandviewStN</v>
          </cell>
        </row>
        <row r="690">
          <cell r="A690" t="str">
            <v>F12-402</v>
          </cell>
          <cell r="B690" t="str">
            <v>Active</v>
          </cell>
          <cell r="C690" t="str">
            <v>Revised CIA 1481 Harmony RdN</v>
          </cell>
        </row>
        <row r="691">
          <cell r="A691" t="str">
            <v>F12-404</v>
          </cell>
          <cell r="B691" t="str">
            <v>Active</v>
          </cell>
          <cell r="C691" t="str">
            <v>CIA-99 Thornton Rd S</v>
          </cell>
        </row>
        <row r="692">
          <cell r="A692" t="str">
            <v>F12-405</v>
          </cell>
          <cell r="B692" t="str">
            <v>Active</v>
          </cell>
          <cell r="C692" t="str">
            <v>CIA @ 171 HARMONY RD S</v>
          </cell>
        </row>
        <row r="693">
          <cell r="A693" t="str">
            <v>F12-406</v>
          </cell>
          <cell r="B693" t="str">
            <v>Active</v>
          </cell>
          <cell r="C693" t="str">
            <v>CIA @ 99 ATHOL ST. E</v>
          </cell>
        </row>
        <row r="694">
          <cell r="A694" t="str">
            <v>F12-502</v>
          </cell>
          <cell r="B694" t="str">
            <v>Inactive</v>
          </cell>
          <cell r="C694" t="str">
            <v>FITConn'n @CivicComplex Solar</v>
          </cell>
        </row>
        <row r="695">
          <cell r="A695" t="str">
            <v>F12-503</v>
          </cell>
          <cell r="B695" t="str">
            <v>Inactive</v>
          </cell>
          <cell r="C695" t="str">
            <v>FitConn'n @171 HarmonyRdS</v>
          </cell>
        </row>
        <row r="696">
          <cell r="A696" t="str">
            <v>F12-504</v>
          </cell>
          <cell r="B696" t="str">
            <v>Inactive</v>
          </cell>
          <cell r="C696" t="str">
            <v>Fit Connection@99AtholStE</v>
          </cell>
        </row>
        <row r="697">
          <cell r="A697" t="str">
            <v>F13-100</v>
          </cell>
          <cell r="B697" t="str">
            <v>Inactive</v>
          </cell>
          <cell r="C697" t="str">
            <v>MICROFIT CONN@923 CATSKILL DR.</v>
          </cell>
        </row>
        <row r="698">
          <cell r="A698" t="str">
            <v>F13-102</v>
          </cell>
          <cell r="B698" t="str">
            <v>Inactive</v>
          </cell>
          <cell r="C698" t="str">
            <v>MICROFIT CONN@948 THIMBLEBERRY</v>
          </cell>
        </row>
        <row r="699">
          <cell r="A699" t="str">
            <v>F13-103</v>
          </cell>
          <cell r="B699" t="str">
            <v>Inactive</v>
          </cell>
          <cell r="C699" t="str">
            <v>MICROFIT CONN@1248 LANGLEY CRL</v>
          </cell>
        </row>
        <row r="700">
          <cell r="A700" t="str">
            <v>F13-105</v>
          </cell>
          <cell r="B700" t="str">
            <v>Inactive</v>
          </cell>
          <cell r="C700" t="str">
            <v>MFIT Conn'n @717 Greenbriar Dr</v>
          </cell>
        </row>
        <row r="701">
          <cell r="A701" t="str">
            <v>F13-106</v>
          </cell>
          <cell r="B701" t="str">
            <v>Inactive</v>
          </cell>
          <cell r="C701" t="str">
            <v>MFit Conn'n@820 Eagle RidgeDr</v>
          </cell>
        </row>
        <row r="702">
          <cell r="A702" t="str">
            <v>F13-107</v>
          </cell>
          <cell r="B702" t="str">
            <v>Inactive</v>
          </cell>
          <cell r="C702" t="str">
            <v>MFit Conn'n@506 Charrington Av</v>
          </cell>
        </row>
        <row r="703">
          <cell r="A703" t="str">
            <v>F13-108</v>
          </cell>
          <cell r="B703" t="str">
            <v>Inactive</v>
          </cell>
          <cell r="C703" t="str">
            <v>MICROFIT CONN @441 MARION AVE.</v>
          </cell>
        </row>
        <row r="704">
          <cell r="A704" t="str">
            <v>F13-110</v>
          </cell>
          <cell r="B704" t="str">
            <v>Inactive</v>
          </cell>
          <cell r="C704" t="str">
            <v>MICROFIT CONN @ 876 REGENT DR.</v>
          </cell>
        </row>
        <row r="705">
          <cell r="A705" t="str">
            <v>F13-112</v>
          </cell>
          <cell r="B705" t="str">
            <v>Active</v>
          </cell>
          <cell r="C705" t="str">
            <v>MFIT Conn'n @580 Prestwick Dr</v>
          </cell>
        </row>
        <row r="706">
          <cell r="A706" t="str">
            <v>F13-113</v>
          </cell>
          <cell r="B706" t="str">
            <v>Inactive</v>
          </cell>
          <cell r="C706" t="str">
            <v>MFIT Conn'n@832 Barbados St</v>
          </cell>
        </row>
        <row r="707">
          <cell r="A707" t="str">
            <v>F13-114</v>
          </cell>
          <cell r="B707" t="str">
            <v>Inactive</v>
          </cell>
          <cell r="C707" t="str">
            <v>MICROFIT CONN@1569 DOCKING CRT</v>
          </cell>
        </row>
        <row r="708">
          <cell r="A708" t="str">
            <v>F13-115</v>
          </cell>
          <cell r="B708" t="str">
            <v>Active</v>
          </cell>
          <cell r="C708" t="str">
            <v>MICROFIT CONN@228 BRUCE STREET</v>
          </cell>
        </row>
        <row r="709">
          <cell r="A709" t="str">
            <v>F13-116</v>
          </cell>
          <cell r="B709" t="str">
            <v>Inactive</v>
          </cell>
          <cell r="C709" t="str">
            <v>MFIT Conn@155 KingStreet E</v>
          </cell>
        </row>
        <row r="710">
          <cell r="A710" t="str">
            <v>F13-117</v>
          </cell>
          <cell r="B710" t="str">
            <v>Inactive</v>
          </cell>
          <cell r="C710" t="str">
            <v>MFIT Conn'n 9.36kW439 DeanAve</v>
          </cell>
        </row>
        <row r="711">
          <cell r="A711" t="str">
            <v>F13-118</v>
          </cell>
          <cell r="B711" t="str">
            <v>Inactive</v>
          </cell>
          <cell r="C711" t="str">
            <v>MicroFIT Connection 8.0kW</v>
          </cell>
        </row>
        <row r="712">
          <cell r="A712" t="str">
            <v>F13-120</v>
          </cell>
          <cell r="B712" t="str">
            <v>Inactive</v>
          </cell>
          <cell r="C712" t="str">
            <v>MFIT Conn'n @ 828 Barbados St</v>
          </cell>
        </row>
        <row r="713">
          <cell r="A713" t="str">
            <v>F13-121</v>
          </cell>
          <cell r="B713" t="str">
            <v>Inactive</v>
          </cell>
          <cell r="C713" t="str">
            <v>MFit Conn'n @915 Coldstream Dr</v>
          </cell>
        </row>
        <row r="714">
          <cell r="A714" t="str">
            <v>F13-122</v>
          </cell>
          <cell r="B714" t="str">
            <v>Inactive</v>
          </cell>
          <cell r="C714" t="str">
            <v>MFit Conn'n@1726 EsterbrookDr</v>
          </cell>
        </row>
        <row r="715">
          <cell r="A715" t="str">
            <v>F13-123</v>
          </cell>
          <cell r="B715" t="str">
            <v>Active</v>
          </cell>
          <cell r="C715" t="str">
            <v>MFit Conn'n@311 Chadburn Crt</v>
          </cell>
        </row>
        <row r="716">
          <cell r="A716" t="str">
            <v>F13-124</v>
          </cell>
          <cell r="B716" t="str">
            <v>Inactive</v>
          </cell>
          <cell r="C716" t="str">
            <v>MFit Conn'n@1554 Rorison St.</v>
          </cell>
        </row>
        <row r="717">
          <cell r="A717" t="str">
            <v>F13-125</v>
          </cell>
          <cell r="B717" t="str">
            <v>Inactive</v>
          </cell>
          <cell r="C717" t="str">
            <v>MICROFIT CONN @ 549 COBBLEHILL</v>
          </cell>
        </row>
        <row r="718">
          <cell r="A718" t="str">
            <v>F13-127</v>
          </cell>
          <cell r="B718" t="str">
            <v>Inactive</v>
          </cell>
          <cell r="C718" t="str">
            <v>MICROFIT CONN@392 LAMBETH CRT</v>
          </cell>
        </row>
        <row r="719">
          <cell r="A719" t="str">
            <v>F13-128</v>
          </cell>
          <cell r="B719" t="str">
            <v>Inactive</v>
          </cell>
          <cell r="C719" t="str">
            <v>MFIT Conn'n@1566Rockaway St</v>
          </cell>
        </row>
        <row r="720">
          <cell r="A720" t="str">
            <v>F13-129</v>
          </cell>
          <cell r="B720" t="str">
            <v>Inactive</v>
          </cell>
          <cell r="C720" t="str">
            <v>MFIT CONN'N@1544 Coldstream Dr</v>
          </cell>
        </row>
        <row r="721">
          <cell r="A721" t="str">
            <v>F13-130</v>
          </cell>
          <cell r="B721" t="str">
            <v>Inactive</v>
          </cell>
          <cell r="C721" t="str">
            <v>MFIT Conn'n@605 Roselawn Ave</v>
          </cell>
        </row>
        <row r="722">
          <cell r="A722" t="str">
            <v>F13-131</v>
          </cell>
          <cell r="B722" t="str">
            <v>Inactive</v>
          </cell>
          <cell r="C722" t="str">
            <v>MICROFIT CONN@331 CONLIN RD W.</v>
          </cell>
        </row>
        <row r="723">
          <cell r="A723" t="str">
            <v>F13-132</v>
          </cell>
          <cell r="B723" t="str">
            <v>Inactive</v>
          </cell>
          <cell r="C723" t="str">
            <v>MICROFIT CONN@1177 TALL PINE</v>
          </cell>
        </row>
        <row r="724">
          <cell r="A724" t="str">
            <v>F13-133</v>
          </cell>
          <cell r="B724" t="str">
            <v>Inactive</v>
          </cell>
          <cell r="C724" t="str">
            <v>Mfit Conn'n@700 Ritson RdN</v>
          </cell>
        </row>
        <row r="725">
          <cell r="A725" t="str">
            <v>F13-135</v>
          </cell>
          <cell r="B725" t="str">
            <v>Inactive</v>
          </cell>
          <cell r="C725" t="str">
            <v>MicroFIT Connection, 3.0kW</v>
          </cell>
        </row>
        <row r="726">
          <cell r="A726" t="str">
            <v>F13-136</v>
          </cell>
          <cell r="B726" t="str">
            <v>Inactive</v>
          </cell>
          <cell r="C726" t="str">
            <v>MFIT Conn'n@2170 ThorntonRdN</v>
          </cell>
        </row>
        <row r="727">
          <cell r="A727" t="str">
            <v>F13-137</v>
          </cell>
          <cell r="B727" t="str">
            <v>Inactive</v>
          </cell>
          <cell r="C727" t="str">
            <v>MicroFIT Connection 3.0kW</v>
          </cell>
        </row>
        <row r="728">
          <cell r="A728" t="str">
            <v>F13-138</v>
          </cell>
          <cell r="B728" t="str">
            <v>Inactive</v>
          </cell>
          <cell r="C728" t="str">
            <v>MicroFIT Connection, 4.2kW</v>
          </cell>
        </row>
        <row r="729">
          <cell r="A729" t="str">
            <v>F13-139</v>
          </cell>
          <cell r="B729" t="str">
            <v>Inactive</v>
          </cell>
          <cell r="C729" t="str">
            <v>MicroFIT Connection, 3.0kW</v>
          </cell>
        </row>
        <row r="730">
          <cell r="A730" t="str">
            <v>F13-140</v>
          </cell>
          <cell r="B730" t="str">
            <v>Inactive</v>
          </cell>
          <cell r="C730" t="str">
            <v>MicroFIT Connection, 4.2kW</v>
          </cell>
        </row>
        <row r="731">
          <cell r="A731" t="str">
            <v>F13-141</v>
          </cell>
          <cell r="B731" t="str">
            <v>Inactive</v>
          </cell>
          <cell r="C731" t="str">
            <v>MICROFIT CONN@1795 WHITESTONE</v>
          </cell>
        </row>
        <row r="732">
          <cell r="A732" t="str">
            <v>F13-143</v>
          </cell>
          <cell r="B732" t="str">
            <v>Inactive</v>
          </cell>
          <cell r="C732" t="str">
            <v>MicroFIT Connection, 4.2kW</v>
          </cell>
        </row>
        <row r="733">
          <cell r="A733" t="str">
            <v>F13-144</v>
          </cell>
          <cell r="B733" t="str">
            <v>Active</v>
          </cell>
          <cell r="C733" t="str">
            <v>MFIT Conn @ 925 Deer Valley Dr</v>
          </cell>
        </row>
        <row r="734">
          <cell r="A734" t="str">
            <v>F13-146</v>
          </cell>
          <cell r="B734" t="str">
            <v>Active</v>
          </cell>
          <cell r="C734" t="str">
            <v>MicroFIT Connectiion, 5.375kW</v>
          </cell>
        </row>
        <row r="735">
          <cell r="A735" t="str">
            <v>F13-147</v>
          </cell>
          <cell r="B735" t="str">
            <v>Active</v>
          </cell>
          <cell r="C735" t="str">
            <v>MicroFIT Connection, 6.020kW</v>
          </cell>
        </row>
        <row r="736">
          <cell r="A736" t="str">
            <v>F13-148</v>
          </cell>
          <cell r="B736" t="str">
            <v>Inactive</v>
          </cell>
          <cell r="C736" t="str">
            <v>MFIT Conn'n@979 Glenbourne Crt</v>
          </cell>
        </row>
        <row r="737">
          <cell r="A737" t="str">
            <v>F13-149</v>
          </cell>
          <cell r="B737" t="str">
            <v>Active</v>
          </cell>
          <cell r="C737" t="str">
            <v>MicroFIT Connection, 4.945kW</v>
          </cell>
        </row>
        <row r="738">
          <cell r="A738" t="str">
            <v>F13-151</v>
          </cell>
          <cell r="B738" t="str">
            <v>Inactive</v>
          </cell>
          <cell r="C738" t="str">
            <v>MICROFIT CONN@1245 GLENRIDGE</v>
          </cell>
        </row>
        <row r="739">
          <cell r="A739" t="str">
            <v>F13-152</v>
          </cell>
          <cell r="B739" t="str">
            <v>Inactive</v>
          </cell>
          <cell r="C739" t="str">
            <v>MICROFIT CONN@1632 ROCKAWAY ST</v>
          </cell>
        </row>
        <row r="740">
          <cell r="A740" t="str">
            <v>F13-155</v>
          </cell>
          <cell r="B740" t="str">
            <v>Active</v>
          </cell>
          <cell r="C740" t="str">
            <v>MICROFIT CONN@1457 LYNCROFT</v>
          </cell>
        </row>
        <row r="741">
          <cell r="A741" t="str">
            <v>F13-156</v>
          </cell>
          <cell r="B741" t="str">
            <v>Inactive</v>
          </cell>
          <cell r="C741" t="str">
            <v>Mfit Conn'n@618 Annandale St</v>
          </cell>
        </row>
        <row r="742">
          <cell r="A742" t="str">
            <v>F13-158</v>
          </cell>
          <cell r="B742" t="str">
            <v>Inactive</v>
          </cell>
          <cell r="C742" t="str">
            <v>MICROFIT CONN@1549 PENNEL DR.</v>
          </cell>
        </row>
        <row r="743">
          <cell r="A743" t="str">
            <v>F13-159</v>
          </cell>
          <cell r="B743" t="str">
            <v>Inactive</v>
          </cell>
          <cell r="C743" t="str">
            <v>MicroFIT Conn, 245 Fourth Ave</v>
          </cell>
        </row>
        <row r="744">
          <cell r="A744" t="str">
            <v>F13-160</v>
          </cell>
          <cell r="B744" t="str">
            <v>Inactive</v>
          </cell>
          <cell r="C744" t="str">
            <v>MicroFIT Conn, 483 Rossland W</v>
          </cell>
        </row>
        <row r="745">
          <cell r="A745" t="str">
            <v>F13-161</v>
          </cell>
          <cell r="B745" t="str">
            <v>Inactive</v>
          </cell>
          <cell r="C745" t="str">
            <v>MFIT Conn@816 SimcoeStN</v>
          </cell>
        </row>
        <row r="746">
          <cell r="A746" t="str">
            <v>F13-400</v>
          </cell>
          <cell r="B746" t="str">
            <v>Active</v>
          </cell>
          <cell r="C746" t="str">
            <v>CIA @ 1661 Harmony Rd N</v>
          </cell>
        </row>
        <row r="747">
          <cell r="A747" t="str">
            <v>F13-401</v>
          </cell>
          <cell r="B747" t="str">
            <v>Active</v>
          </cell>
          <cell r="C747" t="str">
            <v>CIA for 1 Hospital Crt</v>
          </cell>
        </row>
        <row r="748">
          <cell r="A748" t="str">
            <v>F13-402</v>
          </cell>
          <cell r="B748" t="str">
            <v>Active</v>
          </cell>
          <cell r="C748" t="str">
            <v>Revised CIA@1700SimcoeStN</v>
          </cell>
        </row>
        <row r="749">
          <cell r="A749" t="str">
            <v>F13-500</v>
          </cell>
          <cell r="B749" t="str">
            <v>Inactive</v>
          </cell>
          <cell r="C749" t="str">
            <v>1661 HarmonRdN-MFit Conn</v>
          </cell>
        </row>
        <row r="750">
          <cell r="A750" t="str">
            <v>F13-FIT</v>
          </cell>
          <cell r="B750" t="str">
            <v>Active</v>
          </cell>
          <cell r="C750" t="str">
            <v>MFIT/FIT-Preliminary Work</v>
          </cell>
        </row>
        <row r="751">
          <cell r="A751" t="str">
            <v>F14-102</v>
          </cell>
          <cell r="B751" t="str">
            <v>Inactive</v>
          </cell>
          <cell r="C751" t="str">
            <v>MICROFITConn@687 Chesterton Av</v>
          </cell>
        </row>
        <row r="752">
          <cell r="A752" t="str">
            <v>F14-107</v>
          </cell>
          <cell r="B752" t="str">
            <v>Inactive</v>
          </cell>
          <cell r="C752" t="str">
            <v>MFIT Conn@59 LaSalle Ave</v>
          </cell>
        </row>
        <row r="753">
          <cell r="A753" t="str">
            <v>F14-110</v>
          </cell>
          <cell r="B753" t="str">
            <v>Active</v>
          </cell>
          <cell r="C753" t="str">
            <v>MFIT Conn'n@111 Britannia Ave</v>
          </cell>
        </row>
        <row r="754">
          <cell r="A754" t="str">
            <v>F14-113</v>
          </cell>
          <cell r="B754" t="str">
            <v>Inactive</v>
          </cell>
          <cell r="C754" t="str">
            <v>MICRO-FITConn@345 Inverness Dr</v>
          </cell>
        </row>
        <row r="755">
          <cell r="A755" t="str">
            <v>F14-122</v>
          </cell>
          <cell r="B755" t="str">
            <v>Inactive</v>
          </cell>
          <cell r="C755" t="str">
            <v>MFit Conn10 ea@670 ColumbusRdE</v>
          </cell>
        </row>
        <row r="756">
          <cell r="A756" t="str">
            <v>F14-123</v>
          </cell>
          <cell r="B756" t="str">
            <v>Inactive</v>
          </cell>
          <cell r="C756" t="str">
            <v>MicroFit Conn@1015 Langford St</v>
          </cell>
        </row>
        <row r="757">
          <cell r="A757" t="str">
            <v>F14-125</v>
          </cell>
          <cell r="B757" t="str">
            <v>Inactive</v>
          </cell>
          <cell r="C757" t="str">
            <v>Mfit Conn@1636 Badgley Dr</v>
          </cell>
        </row>
        <row r="758">
          <cell r="A758" t="str">
            <v>F14-127</v>
          </cell>
          <cell r="B758" t="str">
            <v>Inactive</v>
          </cell>
          <cell r="C758" t="str">
            <v>MFIT CONN@1145 Ashcroft Crt</v>
          </cell>
        </row>
        <row r="759">
          <cell r="A759" t="str">
            <v>F14-128</v>
          </cell>
          <cell r="B759" t="str">
            <v>Inactive</v>
          </cell>
          <cell r="C759" t="str">
            <v>MFIT Conn @ 789 Hoskin Ave</v>
          </cell>
        </row>
        <row r="760">
          <cell r="A760" t="str">
            <v>F14-129</v>
          </cell>
          <cell r="B760" t="str">
            <v>Inactive</v>
          </cell>
          <cell r="C760" t="str">
            <v>MFIT CONN 10kW 2247 Pilgrim Sq</v>
          </cell>
        </row>
        <row r="761">
          <cell r="A761" t="str">
            <v>F14-130</v>
          </cell>
          <cell r="B761" t="str">
            <v>Inactive</v>
          </cell>
          <cell r="C761" t="str">
            <v>Mfit Conn@333 Killarney Crt</v>
          </cell>
        </row>
        <row r="762">
          <cell r="A762" t="str">
            <v>F14-131</v>
          </cell>
          <cell r="B762" t="str">
            <v>Inactive</v>
          </cell>
          <cell r="C762" t="str">
            <v>MFITConn@8.6kW@551ShaftsburySt</v>
          </cell>
        </row>
        <row r="763">
          <cell r="A763" t="str">
            <v>F14-132</v>
          </cell>
          <cell r="B763" t="str">
            <v>Inactive</v>
          </cell>
          <cell r="C763" t="str">
            <v>Mfit Conn@226 Windsor St.</v>
          </cell>
        </row>
        <row r="764">
          <cell r="A764" t="str">
            <v>F14-133</v>
          </cell>
          <cell r="B764" t="str">
            <v>Inactive</v>
          </cell>
          <cell r="C764" t="str">
            <v>Mfit conn'n@630 Camelot Dr</v>
          </cell>
        </row>
        <row r="765">
          <cell r="A765" t="str">
            <v>F14-135</v>
          </cell>
          <cell r="B765" t="str">
            <v>Inactive</v>
          </cell>
          <cell r="C765" t="str">
            <v>MFIT CONN 9.9kW@69 McGrigor St</v>
          </cell>
        </row>
        <row r="766">
          <cell r="A766" t="str">
            <v>F14-136</v>
          </cell>
          <cell r="B766" t="str">
            <v>Inactive</v>
          </cell>
          <cell r="C766" t="str">
            <v>Mfit Conn'n@593 Veternans Rd</v>
          </cell>
        </row>
        <row r="767">
          <cell r="A767" t="str">
            <v>F14-142</v>
          </cell>
          <cell r="B767" t="str">
            <v>Inactive</v>
          </cell>
          <cell r="C767" t="str">
            <v>Mfit conn'n @ 1009 Southgate D</v>
          </cell>
        </row>
        <row r="768">
          <cell r="A768" t="str">
            <v>F14-144</v>
          </cell>
          <cell r="B768" t="str">
            <v>Inactive</v>
          </cell>
          <cell r="C768" t="str">
            <v>MFIT Conn@343 Nipigon St.</v>
          </cell>
        </row>
        <row r="769">
          <cell r="A769" t="str">
            <v>F14-145</v>
          </cell>
          <cell r="B769" t="str">
            <v>Inactive</v>
          </cell>
          <cell r="C769" t="str">
            <v>Mfit Conn @1052 Highbrooke Crt</v>
          </cell>
        </row>
        <row r="770">
          <cell r="A770" t="str">
            <v>F14-146</v>
          </cell>
          <cell r="B770" t="str">
            <v>Inactive</v>
          </cell>
          <cell r="C770" t="str">
            <v>Mfit Conn'n @1544 Connery Cres</v>
          </cell>
        </row>
        <row r="771">
          <cell r="A771" t="str">
            <v>F14-148</v>
          </cell>
          <cell r="B771" t="str">
            <v>Inactive</v>
          </cell>
          <cell r="C771" t="str">
            <v>MFIT @ 986 RENAISSANCE DR</v>
          </cell>
        </row>
        <row r="772">
          <cell r="A772" t="str">
            <v>F14-150</v>
          </cell>
          <cell r="B772" t="str">
            <v>Inactive</v>
          </cell>
          <cell r="C772" t="str">
            <v>MFIT Conn'n@1274 Tall Pine Ave</v>
          </cell>
        </row>
        <row r="773">
          <cell r="A773" t="str">
            <v>F14-152</v>
          </cell>
          <cell r="B773" t="str">
            <v>Inactive</v>
          </cell>
          <cell r="C773" t="str">
            <v>Mfir Conn'n@10kW@173 Iribelle</v>
          </cell>
        </row>
        <row r="774">
          <cell r="A774" t="str">
            <v>F14-153</v>
          </cell>
          <cell r="B774" t="str">
            <v>Inactive</v>
          </cell>
          <cell r="C774" t="str">
            <v>MFIT @ 642 RADISSON AVE</v>
          </cell>
        </row>
        <row r="775">
          <cell r="A775" t="str">
            <v>F14-154</v>
          </cell>
          <cell r="B775" t="str">
            <v>Inactive</v>
          </cell>
          <cell r="C775" t="str">
            <v>Mfit Conn@1649 Ballantrae Dr.</v>
          </cell>
        </row>
        <row r="776">
          <cell r="A776" t="str">
            <v>F14-156</v>
          </cell>
          <cell r="B776" t="str">
            <v>Active</v>
          </cell>
          <cell r="C776" t="str">
            <v>Mfit conn@703 CARNEGIE Ave</v>
          </cell>
        </row>
        <row r="777">
          <cell r="A777" t="str">
            <v>F14-157</v>
          </cell>
          <cell r="B777" t="str">
            <v>Inactive</v>
          </cell>
          <cell r="C777" t="str">
            <v>Mfit Conn'n@240 Gibb Street,</v>
          </cell>
        </row>
        <row r="778">
          <cell r="A778" t="str">
            <v>F14-400</v>
          </cell>
          <cell r="B778" t="str">
            <v>Active</v>
          </cell>
          <cell r="C778" t="str">
            <v>CIA @ 1002  Thornton RdS</v>
          </cell>
        </row>
        <row r="779">
          <cell r="A779" t="str">
            <v>F14-FIT</v>
          </cell>
          <cell r="B779" t="str">
            <v>Inactive</v>
          </cell>
          <cell r="C779" t="str">
            <v>MFIT/FIT-Preliminary Work</v>
          </cell>
        </row>
        <row r="780">
          <cell r="A780" t="str">
            <v>F15-102</v>
          </cell>
          <cell r="B780" t="str">
            <v>Inactive</v>
          </cell>
          <cell r="C780" t="str">
            <v>MFIT CONN@ 1216 LANGLEY Circle</v>
          </cell>
        </row>
        <row r="781">
          <cell r="A781" t="str">
            <v>F15-103</v>
          </cell>
          <cell r="B781" t="str">
            <v>Inactive</v>
          </cell>
          <cell r="C781" t="str">
            <v>Mfit conn'n@688 Down Cres</v>
          </cell>
        </row>
        <row r="782">
          <cell r="A782" t="str">
            <v>F15-105</v>
          </cell>
          <cell r="B782" t="str">
            <v>Inactive</v>
          </cell>
          <cell r="C782" t="str">
            <v>MFIT CONN @ 139 GLADSTONE AVE</v>
          </cell>
        </row>
        <row r="783">
          <cell r="A783" t="str">
            <v>F15-106</v>
          </cell>
          <cell r="B783" t="str">
            <v>Active</v>
          </cell>
          <cell r="C783" t="str">
            <v>MFIT@128NorthernDancerDr</v>
          </cell>
        </row>
        <row r="784">
          <cell r="A784" t="str">
            <v>F15-108</v>
          </cell>
          <cell r="B784" t="str">
            <v>Inactive</v>
          </cell>
          <cell r="C784" t="str">
            <v>MFIT@83NassauSt</v>
          </cell>
        </row>
        <row r="785">
          <cell r="A785" t="str">
            <v>F15-116</v>
          </cell>
          <cell r="B785" t="str">
            <v>Inactive</v>
          </cell>
          <cell r="C785" t="str">
            <v>MFIT @ 292 Haig St</v>
          </cell>
        </row>
        <row r="786">
          <cell r="A786" t="str">
            <v>F15-118</v>
          </cell>
          <cell r="B786" t="str">
            <v>Inactive</v>
          </cell>
          <cell r="C786" t="str">
            <v>MFIT CONN@1698 NORTHFIELD AVE</v>
          </cell>
        </row>
        <row r="787">
          <cell r="A787" t="str">
            <v>F15-119</v>
          </cell>
          <cell r="B787" t="str">
            <v>Inactive</v>
          </cell>
          <cell r="C787" t="str">
            <v>Mfit Conn @ 308 Aspen Crt</v>
          </cell>
        </row>
        <row r="788">
          <cell r="A788" t="str">
            <v>F15-121</v>
          </cell>
          <cell r="B788" t="str">
            <v>Inactive</v>
          </cell>
          <cell r="C788" t="str">
            <v>MFIT CONN@1289 NORTHMOUNT ST</v>
          </cell>
        </row>
        <row r="789">
          <cell r="A789" t="str">
            <v>F15-123</v>
          </cell>
          <cell r="B789" t="str">
            <v>Inactive</v>
          </cell>
          <cell r="C789" t="str">
            <v>MFIT@1010 RENAISSANCE DR</v>
          </cell>
        </row>
        <row r="790">
          <cell r="A790" t="str">
            <v>F15-124</v>
          </cell>
          <cell r="B790" t="str">
            <v>Inactive</v>
          </cell>
          <cell r="C790" t="str">
            <v>MFIT@676BlackwoodBlvd</v>
          </cell>
        </row>
        <row r="791">
          <cell r="A791" t="str">
            <v>F15-125</v>
          </cell>
          <cell r="B791" t="str">
            <v>Inactive</v>
          </cell>
          <cell r="C791" t="str">
            <v>MFIT @ 583 WYCHWOOD ST</v>
          </cell>
        </row>
        <row r="792">
          <cell r="A792" t="str">
            <v>F15-131</v>
          </cell>
          <cell r="B792" t="str">
            <v>Inactive</v>
          </cell>
          <cell r="C792" t="str">
            <v>MFit conn'n@1450 Ritson Rd S</v>
          </cell>
        </row>
        <row r="793">
          <cell r="A793" t="str">
            <v>F15-132</v>
          </cell>
          <cell r="B793" t="str">
            <v>Active</v>
          </cell>
          <cell r="C793" t="str">
            <v>MFIT @ 984 GRANDLEA CRT</v>
          </cell>
        </row>
        <row r="794">
          <cell r="A794" t="str">
            <v>F15-133</v>
          </cell>
          <cell r="B794" t="str">
            <v>Inactive</v>
          </cell>
          <cell r="C794" t="str">
            <v>MFIT @ 1302 CHARTER CRES</v>
          </cell>
        </row>
        <row r="795">
          <cell r="A795" t="str">
            <v>F15-134</v>
          </cell>
          <cell r="B795" t="str">
            <v>Inactive</v>
          </cell>
          <cell r="C795" t="str">
            <v>MFIT@ 541 GRENFELL ST</v>
          </cell>
        </row>
        <row r="796">
          <cell r="A796" t="str">
            <v>F15-141</v>
          </cell>
          <cell r="B796" t="str">
            <v>Inactive</v>
          </cell>
          <cell r="C796" t="str">
            <v>MFIT @715 ADELAIDE AVE E</v>
          </cell>
        </row>
        <row r="797">
          <cell r="A797" t="str">
            <v>F15-142</v>
          </cell>
          <cell r="B797" t="str">
            <v>Inactive</v>
          </cell>
          <cell r="C797" t="str">
            <v>MFIT@203 PARK RD</v>
          </cell>
        </row>
        <row r="798">
          <cell r="A798" t="str">
            <v>F15-143</v>
          </cell>
          <cell r="B798" t="str">
            <v>Inactive</v>
          </cell>
          <cell r="C798" t="str">
            <v>Mfit @ 514 Harwood DR.</v>
          </cell>
        </row>
        <row r="799">
          <cell r="A799" t="str">
            <v>F15-144</v>
          </cell>
          <cell r="B799" t="str">
            <v>Inactive</v>
          </cell>
          <cell r="C799" t="str">
            <v>Net-MeteringConn@437 Rossmount</v>
          </cell>
        </row>
        <row r="800">
          <cell r="A800" t="str">
            <v>F15-145</v>
          </cell>
          <cell r="B800" t="str">
            <v>Inactive</v>
          </cell>
          <cell r="C800" t="str">
            <v>Mfit @ 964 Grandview St N</v>
          </cell>
        </row>
        <row r="801">
          <cell r="A801" t="str">
            <v>F15-146</v>
          </cell>
          <cell r="B801" t="str">
            <v>Inactive</v>
          </cell>
          <cell r="C801" t="str">
            <v>MFIT CONN @ 588 DUNROBIN CRT</v>
          </cell>
        </row>
        <row r="802">
          <cell r="A802" t="str">
            <v>F15-148</v>
          </cell>
          <cell r="B802" t="str">
            <v>Active</v>
          </cell>
          <cell r="C802" t="str">
            <v>Mfit Conn'n@ 26 Erie St.</v>
          </cell>
        </row>
        <row r="803">
          <cell r="A803" t="str">
            <v>F15-149</v>
          </cell>
          <cell r="B803" t="str">
            <v>Active</v>
          </cell>
          <cell r="C803" t="str">
            <v>MFIT @ 157 IRIBELLE AVE</v>
          </cell>
        </row>
        <row r="804">
          <cell r="A804" t="str">
            <v>F15-158</v>
          </cell>
          <cell r="B804" t="str">
            <v>Inactive</v>
          </cell>
          <cell r="C804" t="str">
            <v>MFIT at 772 Adelaide Ave E</v>
          </cell>
        </row>
        <row r="805">
          <cell r="A805" t="str">
            <v>F15-167</v>
          </cell>
          <cell r="B805" t="str">
            <v>Inactive</v>
          </cell>
          <cell r="C805" t="str">
            <v>MFIT@1600 QUAIL RUN DR</v>
          </cell>
        </row>
        <row r="806">
          <cell r="A806" t="str">
            <v>F15-168</v>
          </cell>
          <cell r="B806" t="str">
            <v>Active</v>
          </cell>
          <cell r="C806" t="str">
            <v>MICRO 285 BRITTANIA AVEW,#22</v>
          </cell>
        </row>
        <row r="807">
          <cell r="A807" t="str">
            <v>F15-169</v>
          </cell>
          <cell r="B807" t="str">
            <v>Inactive</v>
          </cell>
          <cell r="C807" t="str">
            <v>MFIT CONN @ 51 WILSON RD S</v>
          </cell>
        </row>
        <row r="808">
          <cell r="A808" t="str">
            <v>F15-170</v>
          </cell>
          <cell r="B808" t="str">
            <v>Active</v>
          </cell>
          <cell r="C808" t="str">
            <v>MFIT CONN@827 FERNDALE ST</v>
          </cell>
        </row>
        <row r="809">
          <cell r="A809" t="str">
            <v>F15-171</v>
          </cell>
          <cell r="B809" t="str">
            <v>Inactive</v>
          </cell>
          <cell r="C809" t="str">
            <v>MFIT CONN@473 BRITANNIA AVE E</v>
          </cell>
        </row>
        <row r="810">
          <cell r="A810" t="str">
            <v>F15-173</v>
          </cell>
          <cell r="B810" t="str">
            <v>Inactive</v>
          </cell>
          <cell r="C810" t="str">
            <v>MFIT CONN @762 DEAN AVE</v>
          </cell>
        </row>
        <row r="811">
          <cell r="A811" t="str">
            <v>F15-174</v>
          </cell>
          <cell r="B811" t="str">
            <v>Active</v>
          </cell>
          <cell r="C811" t="str">
            <v>Mfit Conn @ 158 Albert St</v>
          </cell>
        </row>
        <row r="812">
          <cell r="A812" t="str">
            <v>F15-175</v>
          </cell>
          <cell r="B812" t="str">
            <v>Inactive</v>
          </cell>
          <cell r="C812" t="str">
            <v>MFIT CONN @ 818 MASSON ST.</v>
          </cell>
        </row>
        <row r="813">
          <cell r="A813" t="str">
            <v>F15-178</v>
          </cell>
          <cell r="B813" t="str">
            <v>Inactive</v>
          </cell>
          <cell r="C813" t="str">
            <v>Mfit Conn@591 Fleetwood Dr</v>
          </cell>
        </row>
        <row r="814">
          <cell r="A814" t="str">
            <v>F15-179</v>
          </cell>
          <cell r="B814" t="str">
            <v>Inactive</v>
          </cell>
          <cell r="C814" t="str">
            <v>Mfit Conn@10.000kW 286 Golf St</v>
          </cell>
        </row>
        <row r="815">
          <cell r="A815" t="str">
            <v>F15-180</v>
          </cell>
          <cell r="B815" t="str">
            <v>Active</v>
          </cell>
          <cell r="C815" t="str">
            <v>Mfit Conn @ 1314 Pinehurst Ave</v>
          </cell>
        </row>
        <row r="816">
          <cell r="A816" t="str">
            <v>F15-181</v>
          </cell>
          <cell r="B816" t="str">
            <v>Inactive</v>
          </cell>
          <cell r="C816" t="str">
            <v>MFIT Conn @ 254 Kinmount Cres</v>
          </cell>
        </row>
        <row r="817">
          <cell r="A817" t="str">
            <v>F15-183</v>
          </cell>
          <cell r="B817" t="str">
            <v>Active</v>
          </cell>
          <cell r="C817" t="str">
            <v>MFIT Conn @ 1504 OXFORD ST</v>
          </cell>
        </row>
        <row r="818">
          <cell r="A818" t="str">
            <v>F15-184</v>
          </cell>
          <cell r="B818" t="str">
            <v>Inactive</v>
          </cell>
          <cell r="C818" t="str">
            <v>MFIT CONN 718 GRANDVIEW DR</v>
          </cell>
        </row>
        <row r="819">
          <cell r="A819" t="str">
            <v>F15-185</v>
          </cell>
          <cell r="B819" t="str">
            <v>Active</v>
          </cell>
          <cell r="C819" t="str">
            <v>MFIT CONN@989 HIGHBROOKE CRT</v>
          </cell>
        </row>
        <row r="820">
          <cell r="A820" t="str">
            <v>F15-186</v>
          </cell>
          <cell r="B820" t="str">
            <v>Active</v>
          </cell>
          <cell r="C820" t="str">
            <v>MFIT Conn @1978 Hunking Dr</v>
          </cell>
        </row>
        <row r="821">
          <cell r="A821" t="str">
            <v>F15-187</v>
          </cell>
          <cell r="B821" t="str">
            <v>Inactive</v>
          </cell>
          <cell r="C821" t="str">
            <v>MFIT CONN 206 WINDSOR ST</v>
          </cell>
        </row>
        <row r="822">
          <cell r="A822" t="str">
            <v>F15-189</v>
          </cell>
          <cell r="B822" t="str">
            <v>Active</v>
          </cell>
          <cell r="C822" t="str">
            <v>MFIT CONN@891 MOUNT ALLAN AVE</v>
          </cell>
        </row>
        <row r="823">
          <cell r="A823" t="str">
            <v>F15-192</v>
          </cell>
          <cell r="B823" t="str">
            <v>Active</v>
          </cell>
          <cell r="C823" t="str">
            <v>MFIT CONN@1177 ASHCROFT CRT</v>
          </cell>
        </row>
        <row r="824">
          <cell r="A824" t="str">
            <v>F15-193</v>
          </cell>
          <cell r="B824" t="str">
            <v>Active</v>
          </cell>
          <cell r="C824" t="str">
            <v>MFIT CONN@1004 RIDGEMOUNT PL</v>
          </cell>
        </row>
        <row r="825">
          <cell r="A825" t="str">
            <v>F15-195</v>
          </cell>
          <cell r="B825" t="str">
            <v>Inactive</v>
          </cell>
          <cell r="C825" t="str">
            <v>MFIT CONN @ 875 Beatrice St.E.</v>
          </cell>
        </row>
        <row r="826">
          <cell r="A826" t="str">
            <v>F15-200</v>
          </cell>
          <cell r="B826" t="str">
            <v>Active</v>
          </cell>
          <cell r="C826" t="str">
            <v>MFIT CONN@667 DOWN CRES</v>
          </cell>
        </row>
        <row r="827">
          <cell r="A827" t="str">
            <v>F15-202</v>
          </cell>
          <cell r="B827" t="str">
            <v>Active</v>
          </cell>
          <cell r="C827" t="str">
            <v>MFIT CONN@825 EXETER ST.</v>
          </cell>
        </row>
        <row r="828">
          <cell r="A828" t="str">
            <v>F15-203</v>
          </cell>
          <cell r="B828" t="str">
            <v>Active</v>
          </cell>
          <cell r="C828" t="str">
            <v>MFIT CONN@646 ANTIGUA CRES</v>
          </cell>
        </row>
        <row r="829">
          <cell r="A829" t="str">
            <v>F15-204</v>
          </cell>
          <cell r="B829" t="str">
            <v>Inactive</v>
          </cell>
          <cell r="C829" t="str">
            <v>Mfit Conn'n @ 671 Olive Ave</v>
          </cell>
        </row>
        <row r="830">
          <cell r="A830" t="str">
            <v>F15-205</v>
          </cell>
          <cell r="B830" t="str">
            <v>Active</v>
          </cell>
          <cell r="C830" t="str">
            <v>MFIT CONN @ 285 CENTRAL PARK N</v>
          </cell>
        </row>
        <row r="831">
          <cell r="A831" t="str">
            <v>F15-206</v>
          </cell>
          <cell r="B831" t="str">
            <v>Inactive</v>
          </cell>
          <cell r="C831" t="str">
            <v>MFIT CONN@1781 Esterbrook Dr.</v>
          </cell>
        </row>
        <row r="832">
          <cell r="A832" t="str">
            <v>F15-207</v>
          </cell>
          <cell r="B832" t="str">
            <v>Active</v>
          </cell>
          <cell r="C832" t="str">
            <v>MFIT CONN @ 783 GRANDVIEW ST N</v>
          </cell>
        </row>
        <row r="833">
          <cell r="A833" t="str">
            <v>F15-208</v>
          </cell>
          <cell r="B833" t="str">
            <v>Active</v>
          </cell>
          <cell r="C833" t="str">
            <v>MFIT CONN @ 1714 YARDLEY ST</v>
          </cell>
        </row>
        <row r="834">
          <cell r="A834" t="str">
            <v>F15-210</v>
          </cell>
          <cell r="B834" t="str">
            <v>Inactive</v>
          </cell>
          <cell r="C834" t="str">
            <v>Mfit Conn'n @ 691 Whistler Dr</v>
          </cell>
        </row>
        <row r="835">
          <cell r="A835" t="str">
            <v>F15-211</v>
          </cell>
          <cell r="B835" t="str">
            <v>Inactive</v>
          </cell>
          <cell r="C835" t="str">
            <v>Mfit Conn 592 Lombardy Ave</v>
          </cell>
        </row>
        <row r="836">
          <cell r="A836" t="str">
            <v>F15-212</v>
          </cell>
          <cell r="B836" t="str">
            <v>Active</v>
          </cell>
          <cell r="C836" t="str">
            <v>Mfit Conn, @ 807 Greystone Crt</v>
          </cell>
        </row>
        <row r="837">
          <cell r="A837" t="str">
            <v>F15-213</v>
          </cell>
          <cell r="B837" t="str">
            <v>Active</v>
          </cell>
          <cell r="C837" t="str">
            <v>MFIT CONN @ 676 DNIPRO BLVD</v>
          </cell>
        </row>
        <row r="838">
          <cell r="A838" t="str">
            <v>F15-217</v>
          </cell>
          <cell r="B838" t="str">
            <v>Active</v>
          </cell>
          <cell r="C838" t="str">
            <v>MFIT CONN@ 1457 LYNCROFT CRES</v>
          </cell>
        </row>
        <row r="839">
          <cell r="A839" t="str">
            <v>F15-218</v>
          </cell>
          <cell r="B839" t="str">
            <v>Active</v>
          </cell>
          <cell r="C839" t="str">
            <v>MFIT CONN@ 1693 WHITESTONE DR</v>
          </cell>
        </row>
        <row r="840">
          <cell r="A840" t="str">
            <v>F15-219</v>
          </cell>
          <cell r="B840" t="str">
            <v>Active</v>
          </cell>
          <cell r="C840" t="str">
            <v>MFIT CONN@59 GATINEAU ST.</v>
          </cell>
        </row>
        <row r="841">
          <cell r="A841" t="str">
            <v>F15-220</v>
          </cell>
          <cell r="B841" t="str">
            <v>Active</v>
          </cell>
          <cell r="C841" t="str">
            <v>MFIT CONN@1099 LANGFORD ST</v>
          </cell>
        </row>
        <row r="842">
          <cell r="A842" t="str">
            <v>F15-222</v>
          </cell>
          <cell r="B842" t="str">
            <v>Active</v>
          </cell>
          <cell r="C842" t="str">
            <v>MFIT @ 901 ROYAL ORCHARD DRIVE</v>
          </cell>
        </row>
        <row r="843">
          <cell r="A843" t="str">
            <v>F15-223</v>
          </cell>
          <cell r="B843" t="str">
            <v>Active</v>
          </cell>
          <cell r="C843" t="str">
            <v>Mfit Conn@695 Whistler Dr</v>
          </cell>
        </row>
        <row r="844">
          <cell r="A844" t="str">
            <v>F15-224</v>
          </cell>
          <cell r="B844" t="str">
            <v>Active</v>
          </cell>
          <cell r="C844" t="str">
            <v>MFIT CONN@ 82 ELGIN ST. W</v>
          </cell>
        </row>
        <row r="845">
          <cell r="A845" t="str">
            <v>F15-225</v>
          </cell>
          <cell r="B845" t="str">
            <v>Inactive</v>
          </cell>
          <cell r="C845" t="str">
            <v>MFIT CONN@664 LANSDOWNE DR</v>
          </cell>
        </row>
        <row r="846">
          <cell r="A846" t="str">
            <v>F15-226</v>
          </cell>
          <cell r="B846" t="str">
            <v>Active</v>
          </cell>
          <cell r="C846" t="str">
            <v>MFIT CONN @ 395 WOLFE ST</v>
          </cell>
        </row>
        <row r="847">
          <cell r="A847" t="str">
            <v>F15-227</v>
          </cell>
          <cell r="B847" t="str">
            <v>Active</v>
          </cell>
          <cell r="C847" t="str">
            <v>MFIT CONN, @605 GIBB ST</v>
          </cell>
        </row>
        <row r="848">
          <cell r="A848" t="str">
            <v>F15-228</v>
          </cell>
          <cell r="B848" t="str">
            <v>Active</v>
          </cell>
          <cell r="C848" t="str">
            <v>MFIT CONN@ 1221 SALMERS DR</v>
          </cell>
        </row>
        <row r="849">
          <cell r="A849" t="str">
            <v>F15-229</v>
          </cell>
          <cell r="B849" t="str">
            <v>Inactive</v>
          </cell>
          <cell r="C849" t="str">
            <v>MFIT CONN@1153 OAKHILL AVE</v>
          </cell>
        </row>
        <row r="850">
          <cell r="A850" t="str">
            <v>F15-230</v>
          </cell>
          <cell r="B850" t="str">
            <v>Inactive</v>
          </cell>
          <cell r="C850" t="str">
            <v>MFIT CONN@560 PARK RD S</v>
          </cell>
        </row>
        <row r="851">
          <cell r="A851" t="str">
            <v>F15-231</v>
          </cell>
          <cell r="B851" t="str">
            <v>Active</v>
          </cell>
          <cell r="C851" t="str">
            <v>MFIT CONN@474 WICKHAM ST</v>
          </cell>
        </row>
        <row r="852">
          <cell r="A852" t="str">
            <v>F15-233</v>
          </cell>
          <cell r="B852" t="str">
            <v>Active</v>
          </cell>
          <cell r="C852" t="str">
            <v>MFIT CONN@2311 PILGRIM SQUARE</v>
          </cell>
        </row>
        <row r="853">
          <cell r="A853" t="str">
            <v>F15-234</v>
          </cell>
          <cell r="B853" t="str">
            <v>Inactive</v>
          </cell>
          <cell r="C853" t="str">
            <v>MFIT CONN@230 BLACKWELL CRES.</v>
          </cell>
        </row>
        <row r="854">
          <cell r="A854" t="str">
            <v>F15-235</v>
          </cell>
          <cell r="B854" t="str">
            <v>Active</v>
          </cell>
          <cell r="C854" t="str">
            <v>MFIT CONN@674 ROSELAWN AVE,</v>
          </cell>
        </row>
        <row r="855">
          <cell r="A855" t="str">
            <v>F15-236</v>
          </cell>
          <cell r="B855" t="str">
            <v>Active</v>
          </cell>
          <cell r="C855" t="str">
            <v>MFIT CONN@ 1271 LANGLEY CIRCLE</v>
          </cell>
        </row>
        <row r="856">
          <cell r="A856" t="str">
            <v>F15-237</v>
          </cell>
          <cell r="B856" t="str">
            <v>Active</v>
          </cell>
          <cell r="C856" t="str">
            <v>MFIT CONN @ 4225 GRANDVIEW StN</v>
          </cell>
        </row>
        <row r="857">
          <cell r="A857" t="str">
            <v>F15-238</v>
          </cell>
          <cell r="B857" t="str">
            <v>Active</v>
          </cell>
          <cell r="C857" t="str">
            <v>MFIT CONN@356 HIGHLAND AVE</v>
          </cell>
        </row>
        <row r="858">
          <cell r="A858" t="str">
            <v>F15-239</v>
          </cell>
          <cell r="B858" t="str">
            <v>Active</v>
          </cell>
          <cell r="C858" t="str">
            <v>MFIT CONN @ 1620 PENNEL DR</v>
          </cell>
        </row>
        <row r="859">
          <cell r="A859" t="str">
            <v>F15-240</v>
          </cell>
          <cell r="B859" t="str">
            <v>Active</v>
          </cell>
          <cell r="C859" t="str">
            <v>MFIT CONN@1115 TALL PINE AVE</v>
          </cell>
        </row>
        <row r="860">
          <cell r="A860" t="str">
            <v>F15-241</v>
          </cell>
          <cell r="B860" t="str">
            <v>Active</v>
          </cell>
          <cell r="C860" t="str">
            <v>MFIT CONN@1344 LANGLEY CIRCLE</v>
          </cell>
        </row>
        <row r="861">
          <cell r="A861" t="str">
            <v>F15-243</v>
          </cell>
          <cell r="B861" t="str">
            <v>Active</v>
          </cell>
          <cell r="C861" t="str">
            <v>MFIT CONN@1167 MEATH DR</v>
          </cell>
        </row>
        <row r="862">
          <cell r="A862" t="str">
            <v>F15-245</v>
          </cell>
          <cell r="B862" t="str">
            <v>Active</v>
          </cell>
          <cell r="C862" t="str">
            <v>MFIT CONN@115 GARDENIA CRT</v>
          </cell>
        </row>
        <row r="863">
          <cell r="A863" t="str">
            <v>F15-248</v>
          </cell>
          <cell r="B863" t="str">
            <v>Active</v>
          </cell>
          <cell r="C863" t="str">
            <v>MFIT CONN@1061 STONE COTTAGECR</v>
          </cell>
        </row>
        <row r="864">
          <cell r="A864" t="str">
            <v>F15-249</v>
          </cell>
          <cell r="B864" t="str">
            <v>Active</v>
          </cell>
          <cell r="C864" t="str">
            <v>MFIT CONN @ 270 SURREY DR</v>
          </cell>
        </row>
        <row r="865">
          <cell r="A865" t="str">
            <v>F15-250</v>
          </cell>
          <cell r="B865" t="str">
            <v>Active</v>
          </cell>
          <cell r="C865" t="str">
            <v>MFIT CONN@2009 KURELO DR</v>
          </cell>
        </row>
        <row r="866">
          <cell r="A866" t="str">
            <v>F15-300</v>
          </cell>
          <cell r="B866" t="str">
            <v>Inactive</v>
          </cell>
          <cell r="C866" t="str">
            <v>Net Mtrng @ 365 Elmgrove Ave</v>
          </cell>
        </row>
        <row r="867">
          <cell r="A867" t="str">
            <v>F15-301</v>
          </cell>
          <cell r="B867" t="str">
            <v>Inactive</v>
          </cell>
          <cell r="C867" t="str">
            <v>Net-Mtrng @ 1282 Meath Dr</v>
          </cell>
        </row>
        <row r="868">
          <cell r="A868" t="str">
            <v>F15-302</v>
          </cell>
          <cell r="B868" t="str">
            <v>Active</v>
          </cell>
          <cell r="C868" t="str">
            <v>Net-Mtrng @ 1530 ROCKAWAY ST.</v>
          </cell>
        </row>
        <row r="869">
          <cell r="A869" t="str">
            <v>F15-400</v>
          </cell>
          <cell r="B869" t="str">
            <v>Active</v>
          </cell>
          <cell r="C869" t="str">
            <v>CIA Grid Tied microgrid@UOIT</v>
          </cell>
        </row>
        <row r="870">
          <cell r="A870" t="str">
            <v>F15-FIT</v>
          </cell>
          <cell r="B870" t="str">
            <v>Inactive</v>
          </cell>
          <cell r="C870" t="str">
            <v>MFIT/FIT-Preliminary Work</v>
          </cell>
        </row>
        <row r="871">
          <cell r="A871" t="str">
            <v>F16-101</v>
          </cell>
          <cell r="B871" t="str">
            <v>Active</v>
          </cell>
          <cell r="C871" t="str">
            <v>MFIT CONN@61 CHARLES ST.</v>
          </cell>
        </row>
        <row r="872">
          <cell r="A872" t="str">
            <v>F16-102</v>
          </cell>
          <cell r="B872" t="str">
            <v>Active</v>
          </cell>
          <cell r="C872" t="str">
            <v>754 CRICKLEWOOD-MFIT CONNECTIO</v>
          </cell>
        </row>
        <row r="873">
          <cell r="A873" t="str">
            <v>F16-103</v>
          </cell>
          <cell r="B873" t="str">
            <v>Active</v>
          </cell>
          <cell r="C873" t="str">
            <v>389 WOLFE ST-MFIT CONNECTION</v>
          </cell>
        </row>
        <row r="874">
          <cell r="A874" t="str">
            <v>F16-104</v>
          </cell>
          <cell r="B874" t="str">
            <v>Active</v>
          </cell>
          <cell r="C874" t="str">
            <v>Micro Fit Conn 2440 Secreto Dr</v>
          </cell>
        </row>
        <row r="875">
          <cell r="A875" t="str">
            <v>F16-105</v>
          </cell>
          <cell r="B875" t="str">
            <v>Active</v>
          </cell>
          <cell r="C875" t="str">
            <v>MFIT CONN @ 429 PRESTWICK DR</v>
          </cell>
        </row>
        <row r="876">
          <cell r="A876" t="str">
            <v>F16-106</v>
          </cell>
          <cell r="B876" t="str">
            <v>Active</v>
          </cell>
          <cell r="C876" t="str">
            <v>37 ELGIN ST.W-MFIT CONNECTION</v>
          </cell>
        </row>
        <row r="877">
          <cell r="A877" t="str">
            <v>F16-108</v>
          </cell>
          <cell r="B877" t="str">
            <v>Active</v>
          </cell>
          <cell r="C877" t="str">
            <v>MICRO EMBED CNNCT@ LABRADOR DR</v>
          </cell>
        </row>
        <row r="878">
          <cell r="A878" t="str">
            <v>F16-109</v>
          </cell>
          <cell r="B878" t="str">
            <v>Active</v>
          </cell>
          <cell r="C878" t="str">
            <v>MICR-EMBED CON@1960 KURELO DR</v>
          </cell>
        </row>
        <row r="879">
          <cell r="A879" t="str">
            <v>F16-110</v>
          </cell>
          <cell r="B879" t="str">
            <v>Active</v>
          </cell>
          <cell r="C879" t="str">
            <v>MFIT CONN'N 1504 SKYVIEW ST.</v>
          </cell>
        </row>
        <row r="880">
          <cell r="A880" t="str">
            <v>F16-111</v>
          </cell>
          <cell r="B880" t="str">
            <v>Active</v>
          </cell>
          <cell r="C880" t="str">
            <v>MICROEMBEDCON@420 PRESTWICKCRT</v>
          </cell>
        </row>
        <row r="881">
          <cell r="A881" t="str">
            <v>F16-300</v>
          </cell>
          <cell r="B881" t="str">
            <v>Active</v>
          </cell>
          <cell r="C881" t="str">
            <v>Net MeteringConn@265 NipigonSt</v>
          </cell>
        </row>
        <row r="882">
          <cell r="A882" t="str">
            <v>F16-301</v>
          </cell>
          <cell r="B882" t="str">
            <v>Active</v>
          </cell>
          <cell r="C882" t="str">
            <v>515 DUNKIRK AVE-NET-MTR CNCTN</v>
          </cell>
        </row>
        <row r="883">
          <cell r="A883" t="str">
            <v>F16-302</v>
          </cell>
          <cell r="B883" t="str">
            <v>Active</v>
          </cell>
          <cell r="C883" t="str">
            <v>NETMETR EMBCNNT-293 GENEVA AVE</v>
          </cell>
        </row>
        <row r="884">
          <cell r="A884" t="str">
            <v>F16-303</v>
          </cell>
          <cell r="B884" t="str">
            <v>Active</v>
          </cell>
          <cell r="C884" t="str">
            <v>NETM'TREMICROCNNCT-643PERCIVAL</v>
          </cell>
        </row>
        <row r="885">
          <cell r="A885" t="str">
            <v>F16-304</v>
          </cell>
          <cell r="B885" t="str">
            <v>Active</v>
          </cell>
          <cell r="C885" t="str">
            <v>MFIT CONN -209 CONESTOGA CRT</v>
          </cell>
        </row>
        <row r="886">
          <cell r="A886" t="str">
            <v>F16-305</v>
          </cell>
          <cell r="B886" t="str">
            <v>Active</v>
          </cell>
          <cell r="C886" t="str">
            <v>MFIT at  1353 WALLIG AVE</v>
          </cell>
        </row>
        <row r="887">
          <cell r="A887" t="str">
            <v>F16-306</v>
          </cell>
          <cell r="B887" t="str">
            <v>Active</v>
          </cell>
          <cell r="C887" t="str">
            <v>MFIT at  1147 KING ST. E.</v>
          </cell>
        </row>
        <row r="888">
          <cell r="A888" t="str">
            <v>F16-307</v>
          </cell>
          <cell r="B888" t="str">
            <v>Active</v>
          </cell>
          <cell r="C888" t="str">
            <v>MFIT at  1172 ASHCROFT CRT</v>
          </cell>
        </row>
        <row r="889">
          <cell r="A889" t="str">
            <v>F16-308</v>
          </cell>
          <cell r="B889" t="str">
            <v>Active</v>
          </cell>
          <cell r="C889" t="str">
            <v>MFIT CONN @  1361 KENMARK AVE</v>
          </cell>
        </row>
        <row r="890">
          <cell r="A890" t="str">
            <v>F16-309</v>
          </cell>
          <cell r="B890" t="str">
            <v>Active</v>
          </cell>
          <cell r="C890" t="str">
            <v>MFIT at  1560 GRANDVIEW ST. N.</v>
          </cell>
        </row>
        <row r="891">
          <cell r="A891" t="str">
            <v>F16-310</v>
          </cell>
          <cell r="B891" t="str">
            <v>Active</v>
          </cell>
          <cell r="C891" t="str">
            <v>MFIT at  228 MONTRAVE AVE</v>
          </cell>
        </row>
        <row r="892">
          <cell r="A892" t="str">
            <v>F16-311</v>
          </cell>
          <cell r="B892" t="str">
            <v>Active</v>
          </cell>
          <cell r="C892" t="str">
            <v>NET-metering @ 283 Porter St.</v>
          </cell>
        </row>
        <row r="893">
          <cell r="A893" t="str">
            <v>F16-312</v>
          </cell>
          <cell r="B893" t="str">
            <v>Active</v>
          </cell>
          <cell r="C893" t="str">
            <v>Net-Metering @ 1075 Pye Crt</v>
          </cell>
        </row>
        <row r="894">
          <cell r="A894" t="str">
            <v>F16-313</v>
          </cell>
          <cell r="B894" t="str">
            <v>Active</v>
          </cell>
          <cell r="C894" t="str">
            <v>Micro Conn 1240 Dartmoor St.</v>
          </cell>
        </row>
        <row r="895">
          <cell r="A895" t="str">
            <v>F16-315</v>
          </cell>
          <cell r="B895" t="str">
            <v>Active</v>
          </cell>
          <cell r="C895" t="str">
            <v>Mfit @ 1100 Eagle Ridge Dr</v>
          </cell>
        </row>
        <row r="896">
          <cell r="A896" t="str">
            <v>F16-316</v>
          </cell>
          <cell r="B896" t="str">
            <v>Active</v>
          </cell>
          <cell r="C896" t="str">
            <v>278 HARMONY RDN-NET MTR CNNCTN</v>
          </cell>
        </row>
        <row r="897">
          <cell r="A897" t="str">
            <v>F16-317</v>
          </cell>
          <cell r="B897" t="str">
            <v>Active</v>
          </cell>
          <cell r="C897" t="str">
            <v>474 PALMTREE-NET-MTR CONNECTIO</v>
          </cell>
        </row>
        <row r="898">
          <cell r="A898" t="str">
            <v>F16-318</v>
          </cell>
          <cell r="B898" t="str">
            <v>Active</v>
          </cell>
          <cell r="C898" t="str">
            <v>Meter Micro Fit 276 Central Pk</v>
          </cell>
        </row>
        <row r="899">
          <cell r="A899" t="str">
            <v>F16-319</v>
          </cell>
          <cell r="B899" t="str">
            <v>Active</v>
          </cell>
          <cell r="C899" t="str">
            <v>Net Metering @1442 Largo Cres</v>
          </cell>
        </row>
        <row r="900">
          <cell r="A900" t="str">
            <v>F16-320</v>
          </cell>
          <cell r="B900" t="str">
            <v>Active</v>
          </cell>
          <cell r="C900" t="str">
            <v>461 SANDALWOOD-NET-MTR CONNECT</v>
          </cell>
        </row>
        <row r="901">
          <cell r="A901" t="str">
            <v>F16-321</v>
          </cell>
          <cell r="B901" t="str">
            <v>Active</v>
          </cell>
          <cell r="C901" t="str">
            <v>660 GIVEN-NET-MTR CONNECTION</v>
          </cell>
        </row>
        <row r="902">
          <cell r="A902" t="str">
            <v>F16-322</v>
          </cell>
          <cell r="B902" t="str">
            <v>Active</v>
          </cell>
          <cell r="C902" t="str">
            <v>778 GRAND RIDGE-NET-MTR CNNCTN</v>
          </cell>
        </row>
        <row r="903">
          <cell r="A903" t="str">
            <v>F16-324</v>
          </cell>
          <cell r="B903" t="str">
            <v>Active</v>
          </cell>
          <cell r="C903" t="str">
            <v>Net-metered 1727 CANADORE CRES</v>
          </cell>
        </row>
        <row r="904">
          <cell r="A904" t="str">
            <v>F16-325</v>
          </cell>
          <cell r="B904" t="str">
            <v>Active</v>
          </cell>
          <cell r="C904" t="str">
            <v>5.500kW MFIT 115 ADELAIDE E.</v>
          </cell>
        </row>
        <row r="905">
          <cell r="A905" t="str">
            <v>F16-326</v>
          </cell>
          <cell r="B905" t="str">
            <v>Active</v>
          </cell>
          <cell r="C905" t="str">
            <v>Mfit Conn @ 1183 Westridge Dr</v>
          </cell>
        </row>
        <row r="906">
          <cell r="A906" t="str">
            <v>F16-327</v>
          </cell>
          <cell r="B906" t="str">
            <v>Active</v>
          </cell>
          <cell r="C906" t="str">
            <v>MFIT @ 898 PEGGOTY CIRCLE</v>
          </cell>
        </row>
        <row r="907">
          <cell r="A907" t="str">
            <v>F16-328</v>
          </cell>
          <cell r="B907" t="str">
            <v>Active</v>
          </cell>
          <cell r="C907" t="str">
            <v>MFIT CONN @ 1021 CATSKILL DR</v>
          </cell>
        </row>
        <row r="908">
          <cell r="A908" t="str">
            <v>F16-400</v>
          </cell>
          <cell r="B908" t="str">
            <v>Active</v>
          </cell>
          <cell r="C908" t="str">
            <v>CIA for 200kW solar PV Gen Con</v>
          </cell>
        </row>
        <row r="909">
          <cell r="A909" t="str">
            <v>F16-FIT</v>
          </cell>
          <cell r="B909" t="str">
            <v>Active</v>
          </cell>
          <cell r="C909" t="str">
            <v>MFIT/FIT-Preliminary Work</v>
          </cell>
        </row>
        <row r="910">
          <cell r="A910" t="str">
            <v>F17-FIT</v>
          </cell>
          <cell r="B910" t="str">
            <v>Active</v>
          </cell>
          <cell r="C910" t="str">
            <v>MICROFI/FIT PRELIMINARY WORK</v>
          </cell>
        </row>
        <row r="911">
          <cell r="A911" t="str">
            <v>FOPM-102</v>
          </cell>
          <cell r="B911" t="str">
            <v>Active</v>
          </cell>
          <cell r="C911" t="str">
            <v>Services Fibre Job</v>
          </cell>
        </row>
        <row r="912">
          <cell r="A912" t="str">
            <v>FOPM-146</v>
          </cell>
          <cell r="B912" t="str">
            <v>Inactive</v>
          </cell>
          <cell r="C912" t="str">
            <v>UOIT - DOWNTOWN</v>
          </cell>
        </row>
        <row r="913">
          <cell r="A913" t="str">
            <v>FOPM-159</v>
          </cell>
          <cell r="B913" t="str">
            <v>Inactive</v>
          </cell>
          <cell r="C913" t="str">
            <v>POLE TRANSFERS(CONLIN)</v>
          </cell>
        </row>
        <row r="914">
          <cell r="A914" t="str">
            <v>FOPM-160</v>
          </cell>
          <cell r="B914" t="str">
            <v>Inactive</v>
          </cell>
          <cell r="C914" t="str">
            <v>POLE TRANSFERS HARMONY RD</v>
          </cell>
        </row>
        <row r="915">
          <cell r="A915" t="str">
            <v>FOPM-169</v>
          </cell>
          <cell r="B915" t="str">
            <v>Inactive</v>
          </cell>
          <cell r="C915" t="str">
            <v>Relocate Fibre Simcoe St N</v>
          </cell>
        </row>
        <row r="916">
          <cell r="A916" t="str">
            <v>FOPM-183-S</v>
          </cell>
          <cell r="B916" t="str">
            <v>Active</v>
          </cell>
          <cell r="C916" t="str">
            <v>SERVICES FIBRE JOB</v>
          </cell>
        </row>
        <row r="917">
          <cell r="A917" t="str">
            <v>FOPT-118</v>
          </cell>
          <cell r="B917" t="str">
            <v>Inactive</v>
          </cell>
          <cell r="C917" t="str">
            <v>Veh Acc - Ritson &amp; Athol</v>
          </cell>
        </row>
        <row r="918">
          <cell r="A918" t="str">
            <v>FOPT-130</v>
          </cell>
          <cell r="B918" t="str">
            <v>Inactive</v>
          </cell>
          <cell r="C918" t="str">
            <v>Town of Whitby - King St W</v>
          </cell>
        </row>
        <row r="919">
          <cell r="A919" t="str">
            <v>H04-423</v>
          </cell>
          <cell r="B919" t="str">
            <v>Inactive</v>
          </cell>
          <cell r="C919" t="str">
            <v>Street Lights-ParkRidge Ph 4</v>
          </cell>
        </row>
        <row r="920">
          <cell r="A920" t="str">
            <v>H04-440</v>
          </cell>
          <cell r="B920" t="str">
            <v>Inactive</v>
          </cell>
          <cell r="C920" t="str">
            <v>Copperfields Sub-Streetlights</v>
          </cell>
        </row>
        <row r="921">
          <cell r="A921" t="str">
            <v>H05-431</v>
          </cell>
          <cell r="B921" t="str">
            <v>Inactive</v>
          </cell>
          <cell r="C921" t="str">
            <v>Streetlight- Lakeridge Health</v>
          </cell>
        </row>
        <row r="922">
          <cell r="A922" t="str">
            <v>H06-449</v>
          </cell>
          <cell r="B922" t="str">
            <v>Inactive</v>
          </cell>
          <cell r="C922" t="str">
            <v>Grandview St.N S/L Improvement</v>
          </cell>
        </row>
        <row r="923">
          <cell r="A923" t="str">
            <v>H15-401</v>
          </cell>
          <cell r="B923" t="str">
            <v>Inactive</v>
          </cell>
          <cell r="C923" t="str">
            <v>S/L Transfers - Keewatin Area</v>
          </cell>
        </row>
        <row r="924">
          <cell r="A924" t="str">
            <v>H15-404</v>
          </cell>
          <cell r="B924" t="str">
            <v>Active</v>
          </cell>
          <cell r="C924" t="str">
            <v>S/L Transfers-ThorntonRd N.</v>
          </cell>
        </row>
        <row r="925">
          <cell r="A925" t="str">
            <v>H15-405</v>
          </cell>
          <cell r="B925" t="str">
            <v>Inactive</v>
          </cell>
          <cell r="C925" t="str">
            <v>OH STREETLIGHT MTCE 2015</v>
          </cell>
        </row>
        <row r="926">
          <cell r="A926" t="str">
            <v>H15-406</v>
          </cell>
          <cell r="B926" t="str">
            <v>Active</v>
          </cell>
          <cell r="C926" t="str">
            <v>S/L Transfer@341-351Bond St.E</v>
          </cell>
        </row>
        <row r="927">
          <cell r="A927" t="str">
            <v>H16-405</v>
          </cell>
          <cell r="B927" t="str">
            <v>Active</v>
          </cell>
          <cell r="C927" t="str">
            <v>OH STREETLIGHT MTCE 2016</v>
          </cell>
        </row>
        <row r="928">
          <cell r="A928" t="str">
            <v>H16-407</v>
          </cell>
          <cell r="B928" t="str">
            <v>Active</v>
          </cell>
          <cell r="C928" t="str">
            <v>S/L Transfer Athbasca &amp; AREA</v>
          </cell>
        </row>
        <row r="929">
          <cell r="A929" t="str">
            <v>H16-408</v>
          </cell>
          <cell r="B929" t="str">
            <v>Active</v>
          </cell>
          <cell r="C929" t="str">
            <v>S/L TRANSFER EASTLAWN&amp;AREA</v>
          </cell>
        </row>
        <row r="930">
          <cell r="A930" t="str">
            <v>H16-409</v>
          </cell>
          <cell r="B930" t="str">
            <v>Active</v>
          </cell>
          <cell r="C930" t="str">
            <v>S/L TRANSFER BLOOR ST. E.</v>
          </cell>
        </row>
        <row r="931">
          <cell r="A931" t="str">
            <v>MICRO GRID OT</v>
          </cell>
          <cell r="B931" t="str">
            <v>Active</v>
          </cell>
          <cell r="C931" t="str">
            <v>OPUCN LABOR O/T MICRO GRID</v>
          </cell>
        </row>
        <row r="932">
          <cell r="A932" t="str">
            <v>MSPM-106</v>
          </cell>
          <cell r="B932" t="str">
            <v>Inactive</v>
          </cell>
          <cell r="C932" t="str">
            <v>OPUCN re Wilson TS (54M18 PME)</v>
          </cell>
        </row>
        <row r="933">
          <cell r="A933" t="str">
            <v>RMSP-105</v>
          </cell>
          <cell r="B933" t="str">
            <v>Inactive</v>
          </cell>
          <cell r="C933" t="str">
            <v>Charge to Srvcs Inc-Innisfil</v>
          </cell>
        </row>
        <row r="934">
          <cell r="A934" t="str">
            <v>RPEI LABOR</v>
          </cell>
          <cell r="B934" t="str">
            <v>Active</v>
          </cell>
          <cell r="C934" t="str">
            <v>OPUCN LABOR REGENT PARK</v>
          </cell>
        </row>
        <row r="935">
          <cell r="A935" t="str">
            <v>RPEI LABOUR OT</v>
          </cell>
          <cell r="B935" t="str">
            <v>Active</v>
          </cell>
          <cell r="C935" t="str">
            <v>OPUCN LABOR OT REGENT PARK</v>
          </cell>
        </row>
        <row r="936">
          <cell r="A936" t="str">
            <v>S06-530</v>
          </cell>
          <cell r="B936" t="str">
            <v>Inactive</v>
          </cell>
          <cell r="C936" t="str">
            <v>U/G Temp.Sec.Srvs 59 Britannia</v>
          </cell>
        </row>
        <row r="937">
          <cell r="A937" t="str">
            <v>S06-587</v>
          </cell>
          <cell r="B937" t="str">
            <v>Inactive</v>
          </cell>
          <cell r="C937" t="str">
            <v>Hwy 401 Sink Hole</v>
          </cell>
        </row>
        <row r="938">
          <cell r="A938" t="str">
            <v>S10-541</v>
          </cell>
          <cell r="B938" t="str">
            <v>Active</v>
          </cell>
          <cell r="C938" t="str">
            <v>Temp OH SecSrvs Harmony/Conlin</v>
          </cell>
        </row>
        <row r="939">
          <cell r="A939" t="str">
            <v>S10-556</v>
          </cell>
          <cell r="B939" t="str">
            <v>Inactive</v>
          </cell>
          <cell r="C939" t="str">
            <v>99 Thornton Rd S Light Repairs</v>
          </cell>
        </row>
        <row r="940">
          <cell r="A940" t="str">
            <v>S10-560</v>
          </cell>
          <cell r="B940" t="str">
            <v>Active</v>
          </cell>
          <cell r="C940" t="str">
            <v>OH Temp SecSrvs-Oshawa Airport</v>
          </cell>
        </row>
        <row r="941">
          <cell r="A941" t="str">
            <v>S10-567</v>
          </cell>
          <cell r="B941" t="str">
            <v>Inactive</v>
          </cell>
          <cell r="C941" t="str">
            <v>MVA @ King&amp;Ritson Rd</v>
          </cell>
        </row>
        <row r="942">
          <cell r="A942" t="str">
            <v>S11-502</v>
          </cell>
          <cell r="B942" t="str">
            <v>Inactive</v>
          </cell>
          <cell r="C942" t="str">
            <v>MVA,Stevenson&amp;Rossland</v>
          </cell>
        </row>
        <row r="943">
          <cell r="A943" t="str">
            <v>S11-517</v>
          </cell>
          <cell r="B943" t="str">
            <v>Active</v>
          </cell>
          <cell r="C943" t="str">
            <v>66 Glovers Rd Hit OH Srvs</v>
          </cell>
        </row>
        <row r="944">
          <cell r="A944" t="str">
            <v>S11-522</v>
          </cell>
          <cell r="B944" t="str">
            <v>Active</v>
          </cell>
          <cell r="C944" t="str">
            <v>TDSAutomotive isol'n cust mtce</v>
          </cell>
        </row>
        <row r="945">
          <cell r="A945" t="str">
            <v>S11-558</v>
          </cell>
          <cell r="B945" t="str">
            <v>Inactive</v>
          </cell>
          <cell r="C945" t="str">
            <v>GM CERC Bldg Isol'n mtce Dec2</v>
          </cell>
        </row>
        <row r="946">
          <cell r="A946" t="str">
            <v>S12-205</v>
          </cell>
          <cell r="B946" t="str">
            <v>Active</v>
          </cell>
          <cell r="C946" t="str">
            <v>OPUC JOINT USE ATTM KINGSWAY</v>
          </cell>
        </row>
        <row r="947">
          <cell r="A947" t="str">
            <v>S12-500</v>
          </cell>
          <cell r="B947" t="str">
            <v>Active</v>
          </cell>
          <cell r="C947" t="str">
            <v>Isol'n for mtce 150 Bond St E</v>
          </cell>
        </row>
        <row r="948">
          <cell r="A948" t="str">
            <v>S12-507</v>
          </cell>
          <cell r="B948" t="str">
            <v>Active</v>
          </cell>
          <cell r="C948" t="str">
            <v>UG Temp Srvs-2361 Simcoe St N</v>
          </cell>
        </row>
        <row r="949">
          <cell r="A949" t="str">
            <v>S12-538</v>
          </cell>
          <cell r="B949" t="str">
            <v>Active</v>
          </cell>
          <cell r="C949" t="str">
            <v>OH Temp SecSrvs@71 Royal</v>
          </cell>
        </row>
        <row r="950">
          <cell r="A950" t="str">
            <v>S12-560</v>
          </cell>
          <cell r="B950" t="str">
            <v>Active</v>
          </cell>
          <cell r="C950" t="str">
            <v>2 TempSrvs,771&amp;885 Ormond Dr</v>
          </cell>
        </row>
        <row r="951">
          <cell r="A951" t="str">
            <v>S12-569</v>
          </cell>
          <cell r="B951" t="str">
            <v>Active</v>
          </cell>
          <cell r="C951" t="str">
            <v>OH TempSrvs@2370 SimcoeStN</v>
          </cell>
        </row>
        <row r="952">
          <cell r="A952" t="str">
            <v>S13-512</v>
          </cell>
          <cell r="B952" t="str">
            <v>Active</v>
          </cell>
          <cell r="C952" t="str">
            <v>Temp UG SecSrv 1792 Finkle Dr</v>
          </cell>
        </row>
        <row r="953">
          <cell r="A953" t="str">
            <v>S13-522</v>
          </cell>
          <cell r="B953" t="str">
            <v>Active</v>
          </cell>
          <cell r="C953" t="str">
            <v>OXFORD/MALAGA-JOINT USE ATTCH.</v>
          </cell>
        </row>
        <row r="954">
          <cell r="A954" t="str">
            <v>S13-530</v>
          </cell>
          <cell r="B954" t="str">
            <v>Active</v>
          </cell>
          <cell r="C954" t="str">
            <v>JOINT USE ATT-GRENFELL/MARLAND</v>
          </cell>
        </row>
        <row r="955">
          <cell r="A955" t="str">
            <v>S13-533</v>
          </cell>
          <cell r="B955" t="str">
            <v>Active</v>
          </cell>
          <cell r="C955" t="str">
            <v>OH Temp. Sec. Svce-2361 Simcoe</v>
          </cell>
        </row>
        <row r="956">
          <cell r="A956" t="str">
            <v>S13-539</v>
          </cell>
          <cell r="B956" t="str">
            <v>Active</v>
          </cell>
          <cell r="C956" t="str">
            <v>Joint Use attm SimcoeStS</v>
          </cell>
        </row>
        <row r="957">
          <cell r="A957" t="str">
            <v>S13-542</v>
          </cell>
          <cell r="B957" t="str">
            <v>Active</v>
          </cell>
          <cell r="C957" t="str">
            <v>Joint Use Attm Conlin/Ritson</v>
          </cell>
        </row>
        <row r="958">
          <cell r="A958" t="str">
            <v>S13-544</v>
          </cell>
          <cell r="B958" t="str">
            <v>Active</v>
          </cell>
          <cell r="C958" t="str">
            <v>Joint Use  Attm Lloyd StW</v>
          </cell>
        </row>
        <row r="959">
          <cell r="A959" t="str">
            <v>S13-545</v>
          </cell>
          <cell r="B959" t="str">
            <v>Active</v>
          </cell>
          <cell r="C959" t="str">
            <v>New Mtr Encl@419 KingStW-Sears</v>
          </cell>
        </row>
        <row r="960">
          <cell r="A960" t="str">
            <v>S13-552</v>
          </cell>
          <cell r="B960" t="str">
            <v>Active</v>
          </cell>
          <cell r="C960" t="str">
            <v>OHTempSrvsTwnlneRd/Woodstream</v>
          </cell>
        </row>
        <row r="961">
          <cell r="A961" t="str">
            <v>S13-560</v>
          </cell>
          <cell r="B961" t="str">
            <v>Active</v>
          </cell>
          <cell r="C961" t="str">
            <v>OHTempSrvs@200WinchesterRdW</v>
          </cell>
        </row>
        <row r="962">
          <cell r="A962" t="str">
            <v>S14-501</v>
          </cell>
          <cell r="B962" t="str">
            <v>Active</v>
          </cell>
          <cell r="C962" t="str">
            <v>OHTempSrvs-SimcoeStN/Winchestr</v>
          </cell>
        </row>
        <row r="963">
          <cell r="A963" t="str">
            <v>S14-507</v>
          </cell>
          <cell r="B963" t="str">
            <v>Inactive</v>
          </cell>
          <cell r="C963" t="str">
            <v>OPUCNmake ready instl new guy</v>
          </cell>
        </row>
        <row r="964">
          <cell r="A964" t="str">
            <v>S14-510</v>
          </cell>
          <cell r="B964" t="str">
            <v>Active</v>
          </cell>
          <cell r="C964" t="str">
            <v>UGTempSrvsArtania St.Blk138,#1</v>
          </cell>
        </row>
        <row r="965">
          <cell r="A965" t="str">
            <v>S14-515</v>
          </cell>
          <cell r="B965" t="str">
            <v>Active</v>
          </cell>
          <cell r="C965" t="str">
            <v>UGSrvs IRIBELLE Ave,BLK141-1</v>
          </cell>
        </row>
        <row r="966">
          <cell r="A966" t="str">
            <v>S14-518</v>
          </cell>
          <cell r="B966" t="str">
            <v>Active</v>
          </cell>
          <cell r="C966" t="str">
            <v>Temp UGSrvs#@LOT69BlackwellCr</v>
          </cell>
        </row>
        <row r="967">
          <cell r="A967" t="str">
            <v>S14-519</v>
          </cell>
          <cell r="B967" t="str">
            <v>Active</v>
          </cell>
          <cell r="C967" t="str">
            <v>TempUGSrvsLOT118 Iribelle Ave</v>
          </cell>
        </row>
        <row r="968">
          <cell r="A968" t="str">
            <v>S14-527</v>
          </cell>
          <cell r="B968" t="str">
            <v>Inactive</v>
          </cell>
          <cell r="C968" t="str">
            <v>Hold Pole Bloor St. E.</v>
          </cell>
        </row>
        <row r="969">
          <cell r="A969" t="str">
            <v>S14-529</v>
          </cell>
          <cell r="B969" t="str">
            <v>Active</v>
          </cell>
          <cell r="C969" t="str">
            <v>Temp OH Srvs@268WinchesterRdW</v>
          </cell>
        </row>
        <row r="970">
          <cell r="A970" t="str">
            <v>S14-535</v>
          </cell>
          <cell r="B970" t="str">
            <v>Inactive</v>
          </cell>
          <cell r="C970" t="str">
            <v>Mearie TradesTrning-L.Sullivan</v>
          </cell>
        </row>
        <row r="971">
          <cell r="A971" t="str">
            <v>S14-542</v>
          </cell>
          <cell r="B971" t="str">
            <v>Active</v>
          </cell>
          <cell r="C971" t="str">
            <v>Splice Vault Britannia Repairs</v>
          </cell>
        </row>
        <row r="972">
          <cell r="A972" t="str">
            <v>S14-546</v>
          </cell>
          <cell r="B972" t="str">
            <v>Active</v>
          </cell>
          <cell r="C972" t="str">
            <v>1.6MW CHP CONN@ 1Hospital Crt</v>
          </cell>
        </row>
        <row r="973">
          <cell r="A973" t="str">
            <v>S14-553</v>
          </cell>
          <cell r="B973" t="str">
            <v>Active</v>
          </cell>
          <cell r="C973" t="str">
            <v>2015&amp;2019 SimcoeStN.</v>
          </cell>
        </row>
        <row r="974">
          <cell r="A974" t="str">
            <v>S14-558</v>
          </cell>
          <cell r="B974" t="str">
            <v>Active</v>
          </cell>
          <cell r="C974" t="str">
            <v>UG TEMP SRVS@LT13,WESTERN CRES</v>
          </cell>
        </row>
        <row r="975">
          <cell r="A975" t="str">
            <v>S14-563</v>
          </cell>
          <cell r="B975" t="str">
            <v>Active</v>
          </cell>
          <cell r="C975" t="str">
            <v>NewOHTempSrvs 155 First Ave</v>
          </cell>
        </row>
        <row r="976">
          <cell r="A976" t="str">
            <v>S14-564</v>
          </cell>
          <cell r="B976" t="str">
            <v>Active</v>
          </cell>
          <cell r="C976" t="str">
            <v>UG Conn'n@274 Waverly St. S.</v>
          </cell>
        </row>
        <row r="977">
          <cell r="A977" t="str">
            <v>S14-570</v>
          </cell>
          <cell r="B977" t="str">
            <v>Inactive</v>
          </cell>
          <cell r="C977" t="str">
            <v>NewFlatRateUGConn@744 PascoeCr</v>
          </cell>
        </row>
        <row r="978">
          <cell r="A978" t="str">
            <v>S14-572</v>
          </cell>
          <cell r="B978" t="str">
            <v>Active</v>
          </cell>
          <cell r="C978" t="str">
            <v>New OH Temp Wrenwood Cres</v>
          </cell>
        </row>
        <row r="979">
          <cell r="A979" t="str">
            <v>S14-573</v>
          </cell>
          <cell r="B979" t="str">
            <v>Active</v>
          </cell>
          <cell r="C979" t="str">
            <v>NewUGTempSrvs-Lt106GrovelandAv</v>
          </cell>
        </row>
        <row r="980">
          <cell r="A980" t="str">
            <v>S14-574</v>
          </cell>
          <cell r="B980" t="str">
            <v>Active</v>
          </cell>
          <cell r="C980" t="str">
            <v>NewUGTempSrvs@Lt67,WillaimLeeA</v>
          </cell>
        </row>
        <row r="981">
          <cell r="A981" t="str">
            <v>S14-578</v>
          </cell>
          <cell r="B981" t="str">
            <v>Active</v>
          </cell>
          <cell r="C981" t="str">
            <v>New UG Temp JackGlennSt.Lot 43</v>
          </cell>
        </row>
        <row r="982">
          <cell r="A982" t="str">
            <v>S14-579</v>
          </cell>
          <cell r="B982" t="str">
            <v>Active</v>
          </cell>
          <cell r="C982" t="str">
            <v>NewUGTemp@JackGlennSt,Lot50</v>
          </cell>
        </row>
        <row r="983">
          <cell r="A983" t="str">
            <v>S14-582</v>
          </cell>
          <cell r="B983" t="str">
            <v>Inactive</v>
          </cell>
          <cell r="C983" t="str">
            <v>Hold Pole Park Rd S of Gibb St</v>
          </cell>
        </row>
        <row r="984">
          <cell r="A984" t="str">
            <v>S14-584</v>
          </cell>
          <cell r="B984" t="str">
            <v>Active</v>
          </cell>
          <cell r="C984" t="str">
            <v>Damaged Svce-191 Bloor E</v>
          </cell>
        </row>
        <row r="985">
          <cell r="A985" t="str">
            <v>S15- 531</v>
          </cell>
          <cell r="B985" t="str">
            <v>Active</v>
          </cell>
          <cell r="C985" t="str">
            <v>NewUGSrvs@1900CheesewrightCrt</v>
          </cell>
        </row>
        <row r="986">
          <cell r="A986" t="str">
            <v>S15-500</v>
          </cell>
          <cell r="B986" t="str">
            <v>Active</v>
          </cell>
          <cell r="C986" t="str">
            <v>New UG TempLot 6, Clearbrook,</v>
          </cell>
        </row>
        <row r="987">
          <cell r="A987" t="str">
            <v>S15-501</v>
          </cell>
          <cell r="B987" t="str">
            <v>Active</v>
          </cell>
          <cell r="C987" t="str">
            <v>NewUGTemp,Lot165 Wrenwood Cres</v>
          </cell>
        </row>
        <row r="988">
          <cell r="A988" t="str">
            <v>S15-502</v>
          </cell>
          <cell r="B988" t="str">
            <v>Active</v>
          </cell>
          <cell r="C988" t="str">
            <v>NewUGTemp,Lot 157Wrenwood Cres</v>
          </cell>
        </row>
        <row r="989">
          <cell r="A989" t="str">
            <v>S15-503</v>
          </cell>
          <cell r="B989" t="str">
            <v>Active</v>
          </cell>
          <cell r="C989" t="str">
            <v>NewUGTemp,Lot161 Wrenwood Cres</v>
          </cell>
        </row>
        <row r="990">
          <cell r="A990" t="str">
            <v>S15-505</v>
          </cell>
          <cell r="B990" t="str">
            <v>Active</v>
          </cell>
          <cell r="C990" t="str">
            <v>NewUGTemp,SideLt 82JackGlennSt</v>
          </cell>
        </row>
        <row r="991">
          <cell r="A991" t="str">
            <v>S15-506</v>
          </cell>
          <cell r="B991" t="str">
            <v>Inactive</v>
          </cell>
          <cell r="C991" t="str">
            <v>NewUGTemp,Lot169WrenwoodCres</v>
          </cell>
        </row>
        <row r="992">
          <cell r="A992" t="str">
            <v>S15-507</v>
          </cell>
          <cell r="B992" t="str">
            <v>Active</v>
          </cell>
          <cell r="C992" t="str">
            <v>UGTempSrvsSharavogue St,Lot90</v>
          </cell>
        </row>
        <row r="993">
          <cell r="A993" t="str">
            <v>S15-513</v>
          </cell>
          <cell r="B993" t="str">
            <v>Active</v>
          </cell>
          <cell r="C993" t="str">
            <v>Perm Srvs -Temp 419 King St.W</v>
          </cell>
        </row>
        <row r="994">
          <cell r="A994" t="str">
            <v>S15-514</v>
          </cell>
          <cell r="B994" t="str">
            <v>Active</v>
          </cell>
          <cell r="C994" t="str">
            <v>UGConn'n Kentucky DerbyWayLt72</v>
          </cell>
        </row>
        <row r="995">
          <cell r="A995" t="str">
            <v>S15-515</v>
          </cell>
          <cell r="B995" t="str">
            <v>Inactive</v>
          </cell>
          <cell r="C995" t="str">
            <v>UG Conn'n Lot 48 Woodstream Av</v>
          </cell>
        </row>
        <row r="996">
          <cell r="A996" t="str">
            <v>S15-518</v>
          </cell>
          <cell r="B996" t="str">
            <v>Active</v>
          </cell>
          <cell r="C996" t="str">
            <v>3 Phase UGTempSrvs@100 BondStE</v>
          </cell>
        </row>
        <row r="997">
          <cell r="A997" t="str">
            <v>S15-519</v>
          </cell>
          <cell r="B997" t="str">
            <v>Active</v>
          </cell>
          <cell r="C997" t="str">
            <v>Holding Poles A Simcoe/Conlin</v>
          </cell>
        </row>
        <row r="998">
          <cell r="A998" t="str">
            <v>S15-520</v>
          </cell>
          <cell r="B998" t="str">
            <v>Active</v>
          </cell>
          <cell r="C998" t="str">
            <v>MakeReady Joint Attm@ConlinRdE</v>
          </cell>
        </row>
        <row r="999">
          <cell r="A999" t="str">
            <v>S15-523</v>
          </cell>
          <cell r="B999" t="str">
            <v>Active</v>
          </cell>
          <cell r="C999" t="str">
            <v>OHTempSecSrvs@564 ParkRdS</v>
          </cell>
        </row>
        <row r="1000">
          <cell r="A1000" t="str">
            <v>S15-525</v>
          </cell>
          <cell r="B1000" t="str">
            <v>Inactive</v>
          </cell>
          <cell r="C1000" t="str">
            <v>Optilink hit secondary srvs</v>
          </cell>
        </row>
        <row r="1001">
          <cell r="A1001" t="str">
            <v>S15-527</v>
          </cell>
          <cell r="B1001" t="str">
            <v>Inactive</v>
          </cell>
          <cell r="C1001" t="str">
            <v>Hold Poles Bloor St. E.-Elirpa</v>
          </cell>
        </row>
        <row r="1002">
          <cell r="A1002" t="str">
            <v>S15-531</v>
          </cell>
          <cell r="B1002" t="str">
            <v>Active</v>
          </cell>
          <cell r="C1002" t="str">
            <v>NewUGSrvs@1900CheesewrightCrt</v>
          </cell>
        </row>
        <row r="1003">
          <cell r="A1003" t="str">
            <v>S15-542</v>
          </cell>
          <cell r="B1003" t="str">
            <v>Active</v>
          </cell>
          <cell r="C1003" t="str">
            <v>RAISE LOW SRVS WIRES PROJECT</v>
          </cell>
        </row>
        <row r="1004">
          <cell r="A1004" t="str">
            <v>S15-549</v>
          </cell>
          <cell r="B1004" t="str">
            <v>Active</v>
          </cell>
          <cell r="C1004" t="str">
            <v>TEMP SRVS@950 COLDSTREAM AVE</v>
          </cell>
        </row>
        <row r="1005">
          <cell r="A1005" t="str">
            <v>S15-550</v>
          </cell>
          <cell r="B1005" t="str">
            <v>Active</v>
          </cell>
          <cell r="C1005" t="str">
            <v>New OH TauntonRW/Oshawa Creek</v>
          </cell>
        </row>
        <row r="1006">
          <cell r="A1006" t="str">
            <v>S15-551</v>
          </cell>
          <cell r="B1006" t="str">
            <v>Active</v>
          </cell>
          <cell r="C1006" t="str">
            <v>Grandview St N@Woodstream Ave.</v>
          </cell>
        </row>
        <row r="1007">
          <cell r="A1007" t="str">
            <v>S15-552</v>
          </cell>
          <cell r="B1007" t="str">
            <v>Active</v>
          </cell>
          <cell r="C1007" t="str">
            <v>OHTEMPSECSRVS@2239 SIMCOE STN</v>
          </cell>
        </row>
        <row r="1008">
          <cell r="A1008" t="str">
            <v>S15-554</v>
          </cell>
          <cell r="B1008" t="str">
            <v>Active</v>
          </cell>
          <cell r="C1008" t="str">
            <v>NewOHTempSecSrvs@2370SimcoeStN</v>
          </cell>
        </row>
        <row r="1009">
          <cell r="A1009" t="str">
            <v>S15-557</v>
          </cell>
          <cell r="B1009" t="str">
            <v>Inactive</v>
          </cell>
          <cell r="C1009" t="str">
            <v>PARKRIDGE 3-CHANGEOUT TX</v>
          </cell>
        </row>
        <row r="1010">
          <cell r="A1010" t="str">
            <v>S15-559</v>
          </cell>
          <cell r="B1010" t="str">
            <v>Active</v>
          </cell>
          <cell r="C1010" t="str">
            <v>DISCO/RECO ATHOL ST.</v>
          </cell>
        </row>
        <row r="1011">
          <cell r="A1011" t="str">
            <v>S15-560</v>
          </cell>
          <cell r="B1011" t="str">
            <v>Active</v>
          </cell>
          <cell r="C1011" t="str">
            <v>Temp UG Sec Svce-48 Nearna Dr</v>
          </cell>
        </row>
        <row r="1012">
          <cell r="A1012" t="str">
            <v>S15-561</v>
          </cell>
          <cell r="B1012" t="str">
            <v>Active</v>
          </cell>
          <cell r="C1012" t="str">
            <v>Isolate 2 TX Kingmeadow Ph#1</v>
          </cell>
        </row>
        <row r="1013">
          <cell r="A1013" t="str">
            <v>S15-562</v>
          </cell>
          <cell r="B1013" t="str">
            <v>Active</v>
          </cell>
          <cell r="C1013" t="str">
            <v>NewOHTempSrvs@HarmonyWinchestr</v>
          </cell>
        </row>
        <row r="1014">
          <cell r="A1014" t="str">
            <v>S15-563</v>
          </cell>
          <cell r="B1014" t="str">
            <v>Active</v>
          </cell>
          <cell r="C1014" t="str">
            <v>Temp UG Sec Svce-68 Kentucy De</v>
          </cell>
        </row>
        <row r="1015">
          <cell r="A1015" t="str">
            <v>S15-564</v>
          </cell>
          <cell r="B1015" t="str">
            <v>Active</v>
          </cell>
          <cell r="C1015" t="str">
            <v>Temp UG Sec Svce 95 Arctic Act</v>
          </cell>
        </row>
        <row r="1016">
          <cell r="A1016" t="str">
            <v>S15-566</v>
          </cell>
          <cell r="B1016" t="str">
            <v>Active</v>
          </cell>
          <cell r="C1016" t="str">
            <v>OH TEMP SRVS@1658 RitsonRdN</v>
          </cell>
        </row>
        <row r="1017">
          <cell r="A1017" t="str">
            <v>S15-567</v>
          </cell>
          <cell r="B1017" t="str">
            <v>Active</v>
          </cell>
          <cell r="C1017" t="str">
            <v>Temp OH Svce-710 King St. W</v>
          </cell>
        </row>
        <row r="1018">
          <cell r="A1018" t="str">
            <v>S15-568</v>
          </cell>
          <cell r="B1018" t="str">
            <v>Active</v>
          </cell>
          <cell r="C1018" t="str">
            <v>TempUGSrvs@128 Ice PalaceCres</v>
          </cell>
        </row>
        <row r="1019">
          <cell r="A1019" t="str">
            <v>S15-569</v>
          </cell>
          <cell r="B1019" t="str">
            <v>Active</v>
          </cell>
          <cell r="C1019" t="str">
            <v>OHTempSrvs@WilsonRdN@Attersley</v>
          </cell>
        </row>
        <row r="1020">
          <cell r="A1020" t="str">
            <v>S15-570</v>
          </cell>
          <cell r="B1020" t="str">
            <v>Inactive</v>
          </cell>
          <cell r="C1020" t="str">
            <v>OHTEMPSRVS70MSOF2624 RITSON N</v>
          </cell>
        </row>
        <row r="1021">
          <cell r="A1021" t="str">
            <v>S15-571</v>
          </cell>
          <cell r="B1021" t="str">
            <v>Inactive</v>
          </cell>
          <cell r="C1021" t="str">
            <v>Isoln NE CrnrWinchester/Simcoe</v>
          </cell>
        </row>
        <row r="1022">
          <cell r="A1022" t="str">
            <v>S15-573</v>
          </cell>
          <cell r="B1022" t="str">
            <v>Active</v>
          </cell>
          <cell r="C1022" t="str">
            <v>Isolating TX-Pilgrim LANE</v>
          </cell>
        </row>
        <row r="1023">
          <cell r="A1023" t="str">
            <v>S15-574</v>
          </cell>
          <cell r="B1023" t="str">
            <v>Active</v>
          </cell>
          <cell r="C1023" t="str">
            <v>TEMPSRVS@2489 Secreto Dr,Lt145</v>
          </cell>
        </row>
        <row r="1024">
          <cell r="A1024" t="str">
            <v>S15-576</v>
          </cell>
          <cell r="B1024" t="str">
            <v>Active</v>
          </cell>
          <cell r="C1024" t="str">
            <v>NewOHTempSrvs@285 GrandviewStS</v>
          </cell>
        </row>
        <row r="1025">
          <cell r="A1025" t="str">
            <v>S15-577</v>
          </cell>
          <cell r="B1025" t="str">
            <v>Active</v>
          </cell>
          <cell r="C1025" t="str">
            <v>3PHUGPRIMSRVS-1200 THORNTONRDN</v>
          </cell>
        </row>
        <row r="1026">
          <cell r="A1026" t="str">
            <v>S15-578</v>
          </cell>
          <cell r="B1026" t="str">
            <v>Inactive</v>
          </cell>
          <cell r="C1026" t="str">
            <v>Meter Install 560 Bloor St E</v>
          </cell>
        </row>
        <row r="1027">
          <cell r="A1027" t="str">
            <v>S15-579</v>
          </cell>
          <cell r="B1027" t="str">
            <v>Active</v>
          </cell>
          <cell r="C1027" t="str">
            <v>TEMPUGSECSRVS@2564SECRETO DR</v>
          </cell>
        </row>
        <row r="1028">
          <cell r="A1028" t="str">
            <v>S15-580</v>
          </cell>
          <cell r="B1028" t="str">
            <v>Active</v>
          </cell>
          <cell r="C1028" t="str">
            <v>Templ UGSecSrvs@2561 SecretoDr</v>
          </cell>
        </row>
        <row r="1029">
          <cell r="A1029" t="str">
            <v>S15-581</v>
          </cell>
          <cell r="B1029" t="str">
            <v>Active</v>
          </cell>
          <cell r="C1029" t="str">
            <v>TempUGSrvs Bloc167Thoroughbred</v>
          </cell>
        </row>
        <row r="1030">
          <cell r="A1030" t="str">
            <v>S15-582</v>
          </cell>
          <cell r="B1030" t="str">
            <v>Active</v>
          </cell>
          <cell r="C1030" t="str">
            <v>Make Ready Joint Use Attchmnt</v>
          </cell>
        </row>
        <row r="1031">
          <cell r="A1031" t="str">
            <v>S15-585</v>
          </cell>
          <cell r="B1031" t="str">
            <v>Active</v>
          </cell>
          <cell r="C1031" t="str">
            <v>Tenching Cedar/Wentworth</v>
          </cell>
        </row>
        <row r="1032">
          <cell r="A1032" t="str">
            <v>S15-586</v>
          </cell>
          <cell r="B1032" t="str">
            <v>Active</v>
          </cell>
          <cell r="C1032" t="str">
            <v>OHTEMPSEC SRVS@DURHAM TRANSIT</v>
          </cell>
        </row>
        <row r="1033">
          <cell r="A1033" t="str">
            <v>S15-587</v>
          </cell>
          <cell r="B1033" t="str">
            <v>Inactive</v>
          </cell>
          <cell r="C1033" t="str">
            <v>Disco/Reco@767 ThorntonRd S</v>
          </cell>
        </row>
        <row r="1034">
          <cell r="A1034" t="str">
            <v>S15-588</v>
          </cell>
          <cell r="B1034" t="str">
            <v>Inactive</v>
          </cell>
          <cell r="C1034" t="str">
            <v>Hydro One Mutual Assistance</v>
          </cell>
        </row>
        <row r="1035">
          <cell r="A1035" t="str">
            <v>S15-589</v>
          </cell>
          <cell r="B1035" t="str">
            <v>Active</v>
          </cell>
          <cell r="C1035" t="str">
            <v>TEMPUGSRVS@KENTUCKYDERBYWYLT91</v>
          </cell>
        </row>
        <row r="1036">
          <cell r="A1036" t="str">
            <v>S15-590</v>
          </cell>
          <cell r="B1036" t="str">
            <v>Active</v>
          </cell>
          <cell r="C1036" t="str">
            <v>TempUGSrvs@KentuckyDerbyWyLt46</v>
          </cell>
        </row>
        <row r="1037">
          <cell r="A1037" t="str">
            <v>S15-591</v>
          </cell>
          <cell r="B1037" t="str">
            <v>Active</v>
          </cell>
          <cell r="C1037" t="str">
            <v>TempUGSrvs@KentuckyDerbyWyLt27</v>
          </cell>
        </row>
        <row r="1038">
          <cell r="A1038" t="str">
            <v>S15-592</v>
          </cell>
          <cell r="B1038" t="str">
            <v>Active</v>
          </cell>
          <cell r="C1038" t="str">
            <v>Holding Poles@506 RitsonRdS</v>
          </cell>
        </row>
        <row r="1039">
          <cell r="A1039" t="str">
            <v>S15-593</v>
          </cell>
          <cell r="B1039" t="str">
            <v>Active</v>
          </cell>
          <cell r="C1039" t="str">
            <v>Hold Pole Region785Colonel Sam</v>
          </cell>
        </row>
        <row r="1040">
          <cell r="A1040" t="str">
            <v>S15-594</v>
          </cell>
          <cell r="B1040" t="str">
            <v>Active</v>
          </cell>
          <cell r="C1040" t="str">
            <v>Hold Pole Region 785ColonelSam</v>
          </cell>
        </row>
        <row r="1041">
          <cell r="A1041" t="str">
            <v>S16-501</v>
          </cell>
          <cell r="B1041" t="str">
            <v>Active</v>
          </cell>
          <cell r="C1041" t="str">
            <v>Hold Pole 102 WilsonRdS</v>
          </cell>
        </row>
        <row r="1042">
          <cell r="A1042" t="str">
            <v>S16-502</v>
          </cell>
          <cell r="B1042" t="str">
            <v>Inactive</v>
          </cell>
          <cell r="C1042" t="str">
            <v>VARIOUS LOC'NS Simcoe&amp;CentreSt</v>
          </cell>
        </row>
        <row r="1043">
          <cell r="A1043" t="str">
            <v>S16-503</v>
          </cell>
          <cell r="B1043" t="str">
            <v>Active</v>
          </cell>
          <cell r="C1043" t="str">
            <v>KingStWThorntonRdS-Thornton TS</v>
          </cell>
        </row>
        <row r="1044">
          <cell r="A1044" t="str">
            <v>S16-505</v>
          </cell>
          <cell r="B1044" t="str">
            <v>Active</v>
          </cell>
          <cell r="C1044" t="str">
            <v>INSTALL COVERUP@PARK/WENTWRTH</v>
          </cell>
        </row>
        <row r="1045">
          <cell r="A1045" t="str">
            <v>S16-506</v>
          </cell>
          <cell r="B1045" t="str">
            <v>Active</v>
          </cell>
          <cell r="C1045" t="str">
            <v>ISOLATE/RESTORE 600 TOWNLINE S</v>
          </cell>
        </row>
        <row r="1046">
          <cell r="A1046" t="str">
            <v>S16-507</v>
          </cell>
          <cell r="B1046" t="str">
            <v>Active</v>
          </cell>
          <cell r="C1046" t="str">
            <v>DURHAM REGION COURTHOUSE</v>
          </cell>
        </row>
        <row r="1047">
          <cell r="A1047" t="str">
            <v>S16-509</v>
          </cell>
          <cell r="B1047" t="str">
            <v>Active</v>
          </cell>
          <cell r="C1047" t="str">
            <v>Bond Conn'n - 850 Champlain Dr</v>
          </cell>
        </row>
        <row r="1048">
          <cell r="A1048" t="str">
            <v>S16-510</v>
          </cell>
          <cell r="B1048" t="str">
            <v>Active</v>
          </cell>
          <cell r="C1048" t="str">
            <v>MNHOLE INSPECT`N ATHOL,CHARLES</v>
          </cell>
        </row>
        <row r="1049">
          <cell r="A1049" t="str">
            <v>S16-511</v>
          </cell>
          <cell r="B1049" t="str">
            <v>Active</v>
          </cell>
          <cell r="C1049" t="str">
            <v>Isolate/Restore2271 HarmonyRdN</v>
          </cell>
        </row>
        <row r="1050">
          <cell r="A1050" t="str">
            <v>S16-512</v>
          </cell>
          <cell r="B1050" t="str">
            <v>Active</v>
          </cell>
          <cell r="C1050" t="str">
            <v>Windfield Farms Dr-TEMP UG S/L</v>
          </cell>
        </row>
        <row r="1051">
          <cell r="A1051" t="str">
            <v>S16-513</v>
          </cell>
          <cell r="B1051" t="str">
            <v>Active</v>
          </cell>
          <cell r="C1051" t="str">
            <v>Joint Use attm BloorStE&amp;Albert</v>
          </cell>
        </row>
        <row r="1052">
          <cell r="A1052" t="str">
            <v>S16-515</v>
          </cell>
          <cell r="B1052" t="str">
            <v>Active</v>
          </cell>
          <cell r="C1052" t="str">
            <v>Preliminary Work Future PROJ</v>
          </cell>
        </row>
        <row r="1053">
          <cell r="A1053" t="str">
            <v>S16-518</v>
          </cell>
          <cell r="B1053" t="str">
            <v>Inactive</v>
          </cell>
          <cell r="C1053" t="str">
            <v>UG TEMPSECSRVS664@ROSELAWN AVE</v>
          </cell>
        </row>
        <row r="1054">
          <cell r="A1054" t="str">
            <v>S16-519</v>
          </cell>
          <cell r="B1054" t="str">
            <v>Inactive</v>
          </cell>
          <cell r="C1054" t="str">
            <v>ESCORTOVERSIZE LD-CLARINGTONTS</v>
          </cell>
        </row>
        <row r="1055">
          <cell r="A1055" t="str">
            <v>S16-520</v>
          </cell>
          <cell r="B1055" t="str">
            <v>Active</v>
          </cell>
          <cell r="C1055" t="str">
            <v>OH tEMPSRVS HARMONY/WINCHESTER</v>
          </cell>
        </row>
        <row r="1056">
          <cell r="A1056" t="str">
            <v>S16-521</v>
          </cell>
          <cell r="B1056" t="str">
            <v>Active</v>
          </cell>
          <cell r="C1056" t="str">
            <v>TEMP UG SEC SRVCE-1428 MAYPORT</v>
          </cell>
        </row>
        <row r="1057">
          <cell r="A1057" t="str">
            <v>S16-522</v>
          </cell>
          <cell r="B1057" t="str">
            <v>Active</v>
          </cell>
          <cell r="C1057" t="str">
            <v>UG Sec@1428 Seabring St Lot13</v>
          </cell>
        </row>
        <row r="1058">
          <cell r="A1058" t="str">
            <v>S16-523</v>
          </cell>
          <cell r="B1058" t="str">
            <v>Active</v>
          </cell>
          <cell r="C1058" t="str">
            <v>TAUNTON RDW&amp;OSHAWA CREEK</v>
          </cell>
        </row>
        <row r="1059">
          <cell r="A1059" t="str">
            <v>S16-524</v>
          </cell>
          <cell r="B1059" t="str">
            <v>Active</v>
          </cell>
          <cell r="C1059" t="str">
            <v>Sec Cover Up 845 Farewell Ave</v>
          </cell>
        </row>
        <row r="1060">
          <cell r="A1060" t="str">
            <v>S16-525</v>
          </cell>
          <cell r="B1060" t="str">
            <v>Active</v>
          </cell>
          <cell r="C1060" t="str">
            <v>TEMP OH SECSRV-HARMNY@CLDSTRM</v>
          </cell>
        </row>
        <row r="1061">
          <cell r="A1061" t="str">
            <v>S16-526</v>
          </cell>
          <cell r="B1061" t="str">
            <v>Active</v>
          </cell>
          <cell r="C1061" t="str">
            <v>TEMP OH SECSRV-HARMONY@MISSOM</v>
          </cell>
        </row>
        <row r="1062">
          <cell r="A1062" t="str">
            <v>S16-527</v>
          </cell>
          <cell r="B1062" t="str">
            <v>Inactive</v>
          </cell>
          <cell r="C1062" t="str">
            <v>Disco/Reco AGS@901 SimcoeSt.S</v>
          </cell>
        </row>
        <row r="1063">
          <cell r="A1063" t="str">
            <v>S16-528</v>
          </cell>
          <cell r="B1063" t="str">
            <v>Active</v>
          </cell>
          <cell r="C1063" t="str">
            <v>TEMP UG SECSRV-2300 SECRETO DR</v>
          </cell>
        </row>
        <row r="1064">
          <cell r="A1064" t="str">
            <v>S16-529</v>
          </cell>
          <cell r="B1064" t="str">
            <v>Active</v>
          </cell>
          <cell r="C1064" t="str">
            <v>OH TEMP SECSRV-137 COLBORNE E.</v>
          </cell>
        </row>
        <row r="1065">
          <cell r="A1065" t="str">
            <v>S16-530</v>
          </cell>
          <cell r="B1065" t="str">
            <v>Inactive</v>
          </cell>
          <cell r="C1065" t="str">
            <v>Isol'n WentworthStW&amp;OshCreek</v>
          </cell>
        </row>
        <row r="1066">
          <cell r="A1066" t="str">
            <v>S16-531</v>
          </cell>
          <cell r="B1066" t="str">
            <v>Active</v>
          </cell>
          <cell r="C1066" t="str">
            <v>Temp OH Sec Serv-Traffic Conn</v>
          </cell>
        </row>
        <row r="1067">
          <cell r="A1067" t="str">
            <v>S16-532</v>
          </cell>
          <cell r="B1067" t="str">
            <v>Inactive</v>
          </cell>
          <cell r="C1067" t="str">
            <v>OS MOVE-HARBOUR/SIMCOE/RITSON</v>
          </cell>
        </row>
        <row r="1068">
          <cell r="A1068" t="str">
            <v>S16-533</v>
          </cell>
          <cell r="B1068" t="str">
            <v>Inactive</v>
          </cell>
          <cell r="C1068" t="str">
            <v>Isolate/Reconn 750 Taunton RdE</v>
          </cell>
        </row>
        <row r="1069">
          <cell r="A1069" t="str">
            <v>S16-534</v>
          </cell>
          <cell r="B1069" t="str">
            <v>Active</v>
          </cell>
          <cell r="C1069" t="str">
            <v>TEMPUGSECSRVS@2533 SECRETO DR</v>
          </cell>
        </row>
        <row r="1070">
          <cell r="A1070" t="str">
            <v>S16-535</v>
          </cell>
          <cell r="B1070" t="str">
            <v>Active</v>
          </cell>
          <cell r="C1070" t="str">
            <v>PH3 TEMP UG SECSRV-DANTONBURY</v>
          </cell>
        </row>
        <row r="1071">
          <cell r="A1071" t="str">
            <v>S16-537</v>
          </cell>
          <cell r="B1071" t="str">
            <v>Active</v>
          </cell>
          <cell r="C1071" t="str">
            <v>ISO/RSTORE-1100 THORNTON RD.S</v>
          </cell>
        </row>
        <row r="1072">
          <cell r="A1072" t="str">
            <v>S16-539</v>
          </cell>
          <cell r="B1072" t="str">
            <v>Active</v>
          </cell>
          <cell r="C1072" t="str">
            <v>OH Temp Svc-2585 Bridle Rd</v>
          </cell>
        </row>
        <row r="1073">
          <cell r="A1073" t="str">
            <v>S16-540</v>
          </cell>
          <cell r="B1073" t="str">
            <v>Active</v>
          </cell>
          <cell r="C1073" t="str">
            <v>OH TEMP SRVS@1446 HARMONY RD N</v>
          </cell>
        </row>
        <row r="1074">
          <cell r="A1074" t="str">
            <v>S16-541</v>
          </cell>
          <cell r="B1074" t="str">
            <v>Inactive</v>
          </cell>
          <cell r="C1074" t="str">
            <v>HOLDOFF/COVERUP-GRENFELL/MRLND</v>
          </cell>
        </row>
        <row r="1075">
          <cell r="A1075" t="str">
            <v>S16-542</v>
          </cell>
          <cell r="B1075" t="str">
            <v>Inactive</v>
          </cell>
          <cell r="C1075" t="str">
            <v>ISOL'N @ 77 CENTRE ST. N</v>
          </cell>
        </row>
        <row r="1076">
          <cell r="A1076" t="str">
            <v>S16-543</v>
          </cell>
          <cell r="B1076" t="str">
            <v>Active</v>
          </cell>
          <cell r="C1076" t="str">
            <v>UG Temp Svc-Kingmeadow PH4A</v>
          </cell>
        </row>
        <row r="1077">
          <cell r="A1077" t="str">
            <v>S16-544</v>
          </cell>
          <cell r="B1077" t="str">
            <v>Inactive</v>
          </cell>
          <cell r="C1077" t="str">
            <v>Durham College/UOIT Isolation</v>
          </cell>
        </row>
        <row r="1078">
          <cell r="A1078" t="str">
            <v>S16-547</v>
          </cell>
          <cell r="B1078" t="str">
            <v>Inactive</v>
          </cell>
          <cell r="C1078" t="str">
            <v>Holdoff/coverup James&amp; Eulalie</v>
          </cell>
        </row>
        <row r="1079">
          <cell r="A1079" t="str">
            <v>S16-548</v>
          </cell>
          <cell r="B1079" t="str">
            <v>Active</v>
          </cell>
          <cell r="C1079" t="str">
            <v>OH Temp Svc - Sinclair Ave W.</v>
          </cell>
        </row>
        <row r="1080">
          <cell r="A1080" t="str">
            <v>S16-550</v>
          </cell>
          <cell r="B1080" t="str">
            <v>Active</v>
          </cell>
          <cell r="C1080" t="str">
            <v>OH TEMP SRVS@1395 THORNTONRDN</v>
          </cell>
        </row>
        <row r="1081">
          <cell r="A1081" t="str">
            <v>S16-552</v>
          </cell>
          <cell r="B1081" t="str">
            <v>Active</v>
          </cell>
          <cell r="C1081" t="str">
            <v>TempUGSecSrvs2375 DOBBINTON St</v>
          </cell>
        </row>
        <row r="1082">
          <cell r="A1082" t="str">
            <v>S16-553</v>
          </cell>
          <cell r="B1082" t="str">
            <v>Active</v>
          </cell>
          <cell r="C1082" t="str">
            <v>TEMPUGSECSRV 301 PIMLICO DR</v>
          </cell>
        </row>
        <row r="1083">
          <cell r="A1083" t="str">
            <v>S16-554</v>
          </cell>
          <cell r="B1083" t="str">
            <v>Active</v>
          </cell>
          <cell r="C1083" t="str">
            <v>TEMPUGSECSRVS@2259 SECRETO CT</v>
          </cell>
        </row>
        <row r="1084">
          <cell r="A1084" t="str">
            <v>S16-555</v>
          </cell>
          <cell r="B1084" t="str">
            <v>Active</v>
          </cell>
          <cell r="C1084" t="str">
            <v>KIng St. W and McMillan Dr</v>
          </cell>
        </row>
        <row r="1085">
          <cell r="A1085" t="str">
            <v>S16-556</v>
          </cell>
          <cell r="B1085" t="str">
            <v>Inactive</v>
          </cell>
          <cell r="C1085" t="str">
            <v>Isol'n primary feeding@40KingW</v>
          </cell>
        </row>
        <row r="1086">
          <cell r="A1086" t="str">
            <v>S16-557</v>
          </cell>
          <cell r="B1086" t="str">
            <v>Active</v>
          </cell>
          <cell r="C1086" t="str">
            <v>OHTEMPSEC SRVS@251 RITSON RD N</v>
          </cell>
        </row>
        <row r="1087">
          <cell r="A1087" t="str">
            <v>S16-558</v>
          </cell>
          <cell r="B1087" t="str">
            <v>Active</v>
          </cell>
          <cell r="C1087" t="str">
            <v>SEC. REPAIR-1351 GrandviewSt.N</v>
          </cell>
        </row>
        <row r="1088">
          <cell r="A1088" t="str">
            <v>S16-560</v>
          </cell>
          <cell r="B1088" t="str">
            <v>Active</v>
          </cell>
          <cell r="C1088" t="str">
            <v>ROGERS BOND CNNT@BLOOR&amp;ALBERT</v>
          </cell>
        </row>
        <row r="1089">
          <cell r="A1089" t="str">
            <v>S16-561</v>
          </cell>
          <cell r="B1089" t="str">
            <v>Active</v>
          </cell>
          <cell r="C1089" t="str">
            <v>UOIT 61 CHARLES MICRO-FIT</v>
          </cell>
        </row>
        <row r="1090">
          <cell r="A1090" t="str">
            <v>S16-562</v>
          </cell>
          <cell r="B1090" t="str">
            <v>Active</v>
          </cell>
          <cell r="C1090" t="str">
            <v>TEMPUGSECSRVS,THOROUGHBRED ST.</v>
          </cell>
        </row>
        <row r="1091">
          <cell r="A1091" t="str">
            <v>S16-563</v>
          </cell>
          <cell r="B1091" t="str">
            <v>Active</v>
          </cell>
          <cell r="C1091" t="str">
            <v>TEMPUGSECSRVS,THOROUGHBRED ST</v>
          </cell>
        </row>
        <row r="1092">
          <cell r="A1092" t="str">
            <v>S16-564</v>
          </cell>
          <cell r="B1092" t="str">
            <v>Active</v>
          </cell>
          <cell r="C1092" t="str">
            <v>TEMPUGSECSRVS,THOROUGHBRED ST</v>
          </cell>
        </row>
        <row r="1093">
          <cell r="A1093" t="str">
            <v>S16-565</v>
          </cell>
          <cell r="B1093" t="str">
            <v>Active</v>
          </cell>
          <cell r="C1093" t="str">
            <v>Hold Pole For Hard-Co Cnst LTD</v>
          </cell>
        </row>
        <row r="1094">
          <cell r="A1094" t="str">
            <v>S16-566</v>
          </cell>
          <cell r="B1094" t="str">
            <v>Active</v>
          </cell>
          <cell r="C1094" t="str">
            <v>UG SEC @ 1129 GREENHILL AVE</v>
          </cell>
        </row>
        <row r="1095">
          <cell r="A1095" t="str">
            <v>S16-567</v>
          </cell>
          <cell r="B1095" t="str">
            <v>Active</v>
          </cell>
          <cell r="C1095" t="str">
            <v>U/G SEC@1740 WILLIAM LOTT DR</v>
          </cell>
        </row>
        <row r="1096">
          <cell r="A1096" t="str">
            <v>S17-500</v>
          </cell>
          <cell r="B1096" t="str">
            <v>Active</v>
          </cell>
          <cell r="C1096" t="str">
            <v>INSTALL/RECONN 575 THORNTONRDN</v>
          </cell>
        </row>
        <row r="1097">
          <cell r="A1097" t="str">
            <v>TC11-523</v>
          </cell>
          <cell r="B1097" t="str">
            <v>Active</v>
          </cell>
          <cell r="C1097" t="str">
            <v>Collin's AutoParts-16CentreStS</v>
          </cell>
        </row>
        <row r="1098">
          <cell r="A1098" t="str">
            <v>TC12-102</v>
          </cell>
          <cell r="B1098" t="str">
            <v>Active</v>
          </cell>
          <cell r="C1098" t="str">
            <v>Beechnut Subdivision</v>
          </cell>
        </row>
        <row r="1099">
          <cell r="A1099" t="str">
            <v>TC12-205</v>
          </cell>
          <cell r="B1099" t="str">
            <v>Active</v>
          </cell>
          <cell r="C1099" t="str">
            <v>OH Rebld - Bloor:Ritson-Simcoe</v>
          </cell>
        </row>
        <row r="1100">
          <cell r="A1100" t="str">
            <v>TC12-277</v>
          </cell>
          <cell r="B1100" t="str">
            <v>Active</v>
          </cell>
          <cell r="C1100" t="str">
            <v>OH Relocate-650 Taunton RdW</v>
          </cell>
        </row>
        <row r="1101">
          <cell r="A1101" t="str">
            <v>TC12-278</v>
          </cell>
          <cell r="B1101" t="str">
            <v>Inactive</v>
          </cell>
          <cell r="C1101" t="str">
            <v>OH Relocate William - Adelaide</v>
          </cell>
        </row>
        <row r="1102">
          <cell r="A1102" t="str">
            <v>TC12-285</v>
          </cell>
          <cell r="B1102" t="str">
            <v>Inactive</v>
          </cell>
          <cell r="C1102" t="str">
            <v>PhillipMurrayRebld Design Work</v>
          </cell>
        </row>
        <row r="1103">
          <cell r="A1103" t="str">
            <v>TC12-286</v>
          </cell>
          <cell r="B1103" t="str">
            <v>Active</v>
          </cell>
          <cell r="C1103" t="str">
            <v>Simcoe St N,Rossland.Adelaide</v>
          </cell>
        </row>
        <row r="1104">
          <cell r="A1104" t="str">
            <v>TC12-287</v>
          </cell>
          <cell r="B1104" t="str">
            <v>Active</v>
          </cell>
          <cell r="C1104" t="str">
            <v>LTLTTownlineRdN,Conlin-Kitchen</v>
          </cell>
        </row>
        <row r="1105">
          <cell r="A1105" t="str">
            <v>TC12-288</v>
          </cell>
          <cell r="B1105" t="str">
            <v>Active</v>
          </cell>
          <cell r="C1105" t="str">
            <v>Park&amp;BloorIntrsectn DesignWork</v>
          </cell>
        </row>
        <row r="1106">
          <cell r="A1106" t="str">
            <v>TC12-289</v>
          </cell>
          <cell r="B1106" t="str">
            <v>Active</v>
          </cell>
          <cell r="C1106" t="str">
            <v>Park,Wentworth-StoneDesignWork</v>
          </cell>
        </row>
        <row r="1107">
          <cell r="A1107" t="str">
            <v>TC12-290</v>
          </cell>
          <cell r="B1107" t="str">
            <v>Inactive</v>
          </cell>
          <cell r="C1107" t="str">
            <v>Farewell St-Pole Reloc new LBS</v>
          </cell>
        </row>
        <row r="1108">
          <cell r="A1108" t="str">
            <v>TC12-504</v>
          </cell>
          <cell r="B1108" t="str">
            <v>Active</v>
          </cell>
          <cell r="C1108" t="str">
            <v>Kedron Dells-2400 Ritson Rd N</v>
          </cell>
        </row>
        <row r="1109">
          <cell r="A1109" t="str">
            <v>TC12-505</v>
          </cell>
          <cell r="B1109" t="str">
            <v>Active</v>
          </cell>
          <cell r="C1109" t="str">
            <v>92 Simcoe Street North</v>
          </cell>
        </row>
        <row r="1110">
          <cell r="A1110" t="str">
            <v>TC12-506</v>
          </cell>
          <cell r="B1110" t="str">
            <v>Active</v>
          </cell>
          <cell r="C1110" t="str">
            <v>Smart Centre Conflict Bldg M.</v>
          </cell>
        </row>
        <row r="1111">
          <cell r="A1111" t="str">
            <v>TC12-512</v>
          </cell>
          <cell r="B1111" t="str">
            <v>Active</v>
          </cell>
          <cell r="C1111" t="str">
            <v>UG Prim Upgrade-285 TauntonRdE</v>
          </cell>
        </row>
        <row r="1112">
          <cell r="A1112" t="str">
            <v>TC12-513</v>
          </cell>
          <cell r="B1112" t="str">
            <v>Inactive</v>
          </cell>
          <cell r="C1112" t="str">
            <v>1389 Wilson Ave-Sec Upgrade</v>
          </cell>
        </row>
        <row r="1113">
          <cell r="A1113" t="str">
            <v>TC12-516</v>
          </cell>
          <cell r="B1113" t="str">
            <v>Active</v>
          </cell>
          <cell r="C1113" t="str">
            <v>New 44kV Costco 110 Ritson N</v>
          </cell>
        </row>
        <row r="1114">
          <cell r="A1114" t="str">
            <v>TC12-517</v>
          </cell>
          <cell r="B1114" t="str">
            <v>Active</v>
          </cell>
          <cell r="C1114" t="str">
            <v>New UG Srvs 501 Wentworth StW</v>
          </cell>
        </row>
        <row r="1115">
          <cell r="A1115" t="str">
            <v>TC12-519</v>
          </cell>
          <cell r="B1115" t="str">
            <v>Active</v>
          </cell>
          <cell r="C1115" t="str">
            <v>SMARTCENTER HARMONY BLDG. M&amp;C</v>
          </cell>
        </row>
        <row r="1116">
          <cell r="A1116" t="str">
            <v>TC12-521</v>
          </cell>
          <cell r="B1116" t="str">
            <v>Active</v>
          </cell>
          <cell r="C1116" t="str">
            <v>Tx Reloc-1417 Harmony Rd North</v>
          </cell>
        </row>
        <row r="1117">
          <cell r="A1117" t="str">
            <v>TC12-529</v>
          </cell>
          <cell r="B1117" t="str">
            <v>Active</v>
          </cell>
          <cell r="C1117" t="str">
            <v>Petsmart Conn'n-891TauntonRdE</v>
          </cell>
        </row>
        <row r="1118">
          <cell r="A1118" t="str">
            <v>TC12-531</v>
          </cell>
          <cell r="B1118" t="str">
            <v>Active</v>
          </cell>
          <cell r="C1118" t="str">
            <v>NewUGSecSrvs1361 GrandviewStN</v>
          </cell>
        </row>
        <row r="1119">
          <cell r="A1119" t="str">
            <v>TC12-532</v>
          </cell>
          <cell r="B1119" t="str">
            <v>Inactive</v>
          </cell>
          <cell r="C1119" t="str">
            <v>481 Aviator Lane, New prim svc</v>
          </cell>
        </row>
        <row r="1120">
          <cell r="A1120" t="str">
            <v>TC12-533</v>
          </cell>
          <cell r="B1120" t="str">
            <v>Active</v>
          </cell>
          <cell r="C1120" t="str">
            <v>New Svc,701 Simcoe St.S UnitB6</v>
          </cell>
        </row>
        <row r="1121">
          <cell r="A1121" t="str">
            <v>TC12-534</v>
          </cell>
          <cell r="B1121" t="str">
            <v>Active</v>
          </cell>
          <cell r="C1121" t="str">
            <v>441 Aviator Lane, Ph#3,Bldg#8</v>
          </cell>
        </row>
        <row r="1122">
          <cell r="A1122" t="str">
            <v>TC12-541</v>
          </cell>
          <cell r="B1122" t="str">
            <v>Active</v>
          </cell>
          <cell r="C1122" t="str">
            <v>NewUGPrimSrvs@227 Bloor StE</v>
          </cell>
        </row>
        <row r="1123">
          <cell r="A1123" t="str">
            <v>TC12-544</v>
          </cell>
          <cell r="B1123" t="str">
            <v>Active</v>
          </cell>
          <cell r="C1123" t="str">
            <v>NewUG3PhSecSrvs@16 BondStW</v>
          </cell>
        </row>
        <row r="1124">
          <cell r="A1124" t="str">
            <v>TC12-545</v>
          </cell>
          <cell r="B1124" t="str">
            <v>Active</v>
          </cell>
          <cell r="C1124" t="str">
            <v>NewUGPrimSrvs@138 StevensonRdS</v>
          </cell>
        </row>
        <row r="1125">
          <cell r="A1125" t="str">
            <v>TC12-803</v>
          </cell>
          <cell r="B1125" t="str">
            <v>Inactive</v>
          </cell>
          <cell r="C1125" t="str">
            <v>LED RETROFIT AT OPUCN</v>
          </cell>
        </row>
        <row r="1126">
          <cell r="A1126" t="str">
            <v>TC13-208</v>
          </cell>
          <cell r="B1126" t="str">
            <v>Active</v>
          </cell>
          <cell r="C1126" t="str">
            <v>Pole Relocate Region of Durham</v>
          </cell>
        </row>
        <row r="1127">
          <cell r="A1127" t="str">
            <v>TC13-251</v>
          </cell>
          <cell r="B1127" t="str">
            <v>Active</v>
          </cell>
          <cell r="C1127" t="str">
            <v>HARMONY/WINCHESTER-POLE RELO</v>
          </cell>
        </row>
        <row r="1128">
          <cell r="A1128" t="str">
            <v>TC13-252</v>
          </cell>
          <cell r="B1128" t="str">
            <v>Active</v>
          </cell>
          <cell r="C1128" t="str">
            <v>SIMCOE ST.N - MISC POLE&amp;ANCHOR</v>
          </cell>
        </row>
        <row r="1129">
          <cell r="A1129" t="str">
            <v>TC13-294</v>
          </cell>
          <cell r="B1129" t="str">
            <v>Active</v>
          </cell>
          <cell r="C1129" t="str">
            <v>PoleRelocRegion-1569 SimcoeStN</v>
          </cell>
        </row>
        <row r="1130">
          <cell r="A1130" t="str">
            <v>TC13-297</v>
          </cell>
          <cell r="B1130" t="str">
            <v>Active</v>
          </cell>
          <cell r="C1130" t="str">
            <v>Pole Relocate-285 TauntonRdE</v>
          </cell>
        </row>
        <row r="1131">
          <cell r="A1131" t="str">
            <v>TC13-306</v>
          </cell>
          <cell r="B1131" t="str">
            <v>Active</v>
          </cell>
          <cell r="C1131" t="str">
            <v>4661 Old Simcoe St N</v>
          </cell>
        </row>
        <row r="1132">
          <cell r="A1132" t="str">
            <v>TC13-309</v>
          </cell>
          <cell r="B1132" t="str">
            <v>Active</v>
          </cell>
          <cell r="C1132" t="str">
            <v>New UGSecSrvs@758 MassonSt</v>
          </cell>
        </row>
        <row r="1133">
          <cell r="A1133" t="str">
            <v>TC13-500</v>
          </cell>
          <cell r="B1133" t="str">
            <v>Inactive</v>
          </cell>
          <cell r="C1133" t="str">
            <v>Upgrade @ 804 Ritson Rd S</v>
          </cell>
        </row>
        <row r="1134">
          <cell r="A1134" t="str">
            <v>TC13-502</v>
          </cell>
          <cell r="B1134" t="str">
            <v>Active</v>
          </cell>
          <cell r="C1134" t="str">
            <v>New UG Srvs @ 2 Taylorwood Dr</v>
          </cell>
        </row>
        <row r="1135">
          <cell r="A1135" t="str">
            <v>TC13-503</v>
          </cell>
          <cell r="B1135" t="str">
            <v>Inactive</v>
          </cell>
          <cell r="C1135" t="str">
            <v>NewUGSrvs@OshawaGolf/CurlingCl</v>
          </cell>
        </row>
        <row r="1136">
          <cell r="A1136" t="str">
            <v>TC13-512</v>
          </cell>
          <cell r="B1136" t="str">
            <v>Inactive</v>
          </cell>
          <cell r="C1136" t="str">
            <v>Region RadioTower@670BuchanAve</v>
          </cell>
        </row>
        <row r="1137">
          <cell r="A1137" t="str">
            <v>TC13-520</v>
          </cell>
          <cell r="B1137" t="str">
            <v>Active</v>
          </cell>
          <cell r="C1137" t="str">
            <v>New 3Ph Srvs-184 Bond St.W.</v>
          </cell>
        </row>
        <row r="1138">
          <cell r="A1138" t="str">
            <v>TC13-521</v>
          </cell>
          <cell r="B1138" t="str">
            <v>Inactive</v>
          </cell>
          <cell r="C1138" t="str">
            <v>UGSecSrvsUpgrade-21 SimcoeStS</v>
          </cell>
        </row>
        <row r="1139">
          <cell r="A1139" t="str">
            <v>TC13-540</v>
          </cell>
          <cell r="B1139" t="str">
            <v>Active</v>
          </cell>
          <cell r="C1139" t="str">
            <v>NEW UG PRIM SRV@160 ALEXANDRA</v>
          </cell>
        </row>
        <row r="1140">
          <cell r="A1140" t="str">
            <v>TC13-543</v>
          </cell>
          <cell r="B1140" t="str">
            <v>Active</v>
          </cell>
          <cell r="C1140" t="str">
            <v>44KV UPGRADE-940 THORNTON RD S</v>
          </cell>
        </row>
        <row r="1141">
          <cell r="A1141" t="str">
            <v>TC14-218</v>
          </cell>
          <cell r="B1141" t="str">
            <v>Active</v>
          </cell>
          <cell r="C1141" t="str">
            <v>Region Relocate-Harmony Rd N.</v>
          </cell>
        </row>
        <row r="1142">
          <cell r="A1142" t="str">
            <v>TC14-278</v>
          </cell>
          <cell r="B1142" t="str">
            <v>Active</v>
          </cell>
          <cell r="C1142" t="str">
            <v>Harmony/Columbus relocate pole</v>
          </cell>
        </row>
        <row r="1143">
          <cell r="A1143" t="str">
            <v>TC14-279</v>
          </cell>
          <cell r="B1143" t="str">
            <v>Active</v>
          </cell>
          <cell r="C1143" t="str">
            <v>Pole remov/anchor instl Bridle</v>
          </cell>
        </row>
        <row r="1144">
          <cell r="A1144" t="str">
            <v>TC14-281</v>
          </cell>
          <cell r="B1144" t="str">
            <v>Active</v>
          </cell>
          <cell r="C1144" t="str">
            <v>Pole line reloc-Thornton RdN.</v>
          </cell>
        </row>
        <row r="1145">
          <cell r="A1145" t="str">
            <v>TC14-321</v>
          </cell>
          <cell r="B1145" t="str">
            <v>Active</v>
          </cell>
          <cell r="C1145" t="str">
            <v>New UG Srvs 961 Coates RdW</v>
          </cell>
        </row>
        <row r="1146">
          <cell r="A1146" t="str">
            <v>TC14-507</v>
          </cell>
          <cell r="B1146" t="str">
            <v>Inactive</v>
          </cell>
          <cell r="C1146" t="str">
            <v>New UG PrimSrvs@100 BondStE</v>
          </cell>
        </row>
        <row r="1147">
          <cell r="A1147" t="str">
            <v>TC14-519</v>
          </cell>
          <cell r="B1147" t="str">
            <v>Active</v>
          </cell>
          <cell r="C1147" t="str">
            <v>UG Prim Srvs-767Thornton RdS</v>
          </cell>
        </row>
        <row r="1148">
          <cell r="A1148" t="str">
            <v>TC14-520</v>
          </cell>
          <cell r="B1148" t="str">
            <v>Active</v>
          </cell>
          <cell r="C1148" t="str">
            <v>1569&amp;1625 Simcoe St. North</v>
          </cell>
        </row>
        <row r="1149">
          <cell r="A1149" t="str">
            <v>TC14-532</v>
          </cell>
          <cell r="B1149" t="str">
            <v>Active</v>
          </cell>
          <cell r="C1149" t="str">
            <v>1425 COLDSTREAM DRIVE</v>
          </cell>
        </row>
        <row r="1150">
          <cell r="A1150" t="str">
            <v>TC14-538</v>
          </cell>
          <cell r="B1150" t="str">
            <v>Active</v>
          </cell>
          <cell r="C1150" t="str">
            <v>New UGPrim Srvs@1418 SimcoeStS</v>
          </cell>
        </row>
        <row r="1151">
          <cell r="A1151" t="str">
            <v>TC14-543</v>
          </cell>
          <cell r="B1151" t="str">
            <v>Active</v>
          </cell>
          <cell r="C1151" t="str">
            <v>BELL CELL TOWER-2475 RITSON N</v>
          </cell>
        </row>
        <row r="1152">
          <cell r="A1152" t="str">
            <v>TC15-101</v>
          </cell>
          <cell r="B1152" t="str">
            <v>Active</v>
          </cell>
          <cell r="C1152" t="str">
            <v>Charing CrossPh#2-Condo Blocks</v>
          </cell>
        </row>
        <row r="1153">
          <cell r="A1153" t="str">
            <v>TC15-203</v>
          </cell>
          <cell r="B1153" t="str">
            <v>Inactive</v>
          </cell>
          <cell r="C1153" t="str">
            <v>Ritson-Given Road to Main St.</v>
          </cell>
        </row>
        <row r="1154">
          <cell r="A1154" t="str">
            <v>TC15-213</v>
          </cell>
          <cell r="B1154" t="str">
            <v>Active</v>
          </cell>
          <cell r="C1154" t="str">
            <v>RELOCATE@THORNTON&amp;CHAMPLAIN</v>
          </cell>
        </row>
        <row r="1155">
          <cell r="A1155" t="str">
            <v>TC15-270</v>
          </cell>
          <cell r="B1155" t="str">
            <v>Active</v>
          </cell>
          <cell r="C1155" t="str">
            <v>Taunton/Grandview-NewRd Cross</v>
          </cell>
        </row>
        <row r="1156">
          <cell r="A1156" t="str">
            <v>TC15-400</v>
          </cell>
          <cell r="B1156" t="str">
            <v>Active</v>
          </cell>
          <cell r="C1156" t="str">
            <v>UGPrimUpgrade-1270 SimcoeStN.</v>
          </cell>
        </row>
        <row r="1157">
          <cell r="A1157" t="str">
            <v>TC15-408</v>
          </cell>
          <cell r="B1157" t="str">
            <v>Active</v>
          </cell>
          <cell r="C1157" t="str">
            <v>UG PRIM UPGRADE 35-37 KINGSTE</v>
          </cell>
        </row>
        <row r="1158">
          <cell r="A1158" t="str">
            <v>TC15-409</v>
          </cell>
          <cell r="B1158" t="str">
            <v>Active</v>
          </cell>
          <cell r="C1158" t="str">
            <v>NEWUGPRIMSRVS-31 BEATRICE ST.E</v>
          </cell>
        </row>
        <row r="1159">
          <cell r="A1159" t="str">
            <v>TC15-410</v>
          </cell>
          <cell r="B1159" t="str">
            <v>Active</v>
          </cell>
          <cell r="C1159" t="str">
            <v>1569/1625 Simcoe St.N.-</v>
          </cell>
        </row>
        <row r="1160">
          <cell r="A1160" t="str">
            <v>TC15-414</v>
          </cell>
          <cell r="B1160" t="str">
            <v>Active</v>
          </cell>
          <cell r="C1160" t="str">
            <v>NewUGPrimSrvs-70KingStEGenosha</v>
          </cell>
        </row>
        <row r="1161">
          <cell r="A1161" t="str">
            <v>TC15-415</v>
          </cell>
          <cell r="B1161" t="str">
            <v>Active</v>
          </cell>
          <cell r="C1161" t="str">
            <v>NewUGPrimSrvs@2021-2023SimcoeN</v>
          </cell>
        </row>
        <row r="1162">
          <cell r="A1162" t="str">
            <v>TC15-503</v>
          </cell>
          <cell r="B1162" t="str">
            <v>Inactive</v>
          </cell>
          <cell r="C1162" t="str">
            <v>NewUGPrimSrvs@710 Raleigh Ave</v>
          </cell>
        </row>
        <row r="1163">
          <cell r="A1163" t="str">
            <v>TC15-507</v>
          </cell>
          <cell r="B1163" t="str">
            <v>Active</v>
          </cell>
          <cell r="C1163" t="str">
            <v>370 MARWOOD DRIVE</v>
          </cell>
        </row>
        <row r="1164">
          <cell r="A1164" t="str">
            <v>TC15-511</v>
          </cell>
          <cell r="B1164" t="str">
            <v>Active</v>
          </cell>
          <cell r="C1164" t="str">
            <v>200 John St.W, Proposed PrimUG</v>
          </cell>
        </row>
        <row r="1165">
          <cell r="A1165" t="str">
            <v>TC15-538</v>
          </cell>
          <cell r="B1165" t="str">
            <v>Active</v>
          </cell>
          <cell r="C1165" t="str">
            <v>UGSrvsUpgrad@630 StevensonRdN</v>
          </cell>
        </row>
        <row r="1166">
          <cell r="A1166" t="str">
            <v>TC15-568</v>
          </cell>
          <cell r="B1166" t="str">
            <v>Inactive</v>
          </cell>
          <cell r="C1166" t="str">
            <v>3 PHASE UPGRADE Oshawa Port</v>
          </cell>
        </row>
        <row r="1167">
          <cell r="A1167" t="str">
            <v>TC15-573</v>
          </cell>
          <cell r="B1167" t="str">
            <v>Inactive</v>
          </cell>
          <cell r="C1167" t="str">
            <v>NewUGPrimrSrvs@1658 RitsonRdN</v>
          </cell>
        </row>
        <row r="1168">
          <cell r="A1168" t="str">
            <v>TC15-574</v>
          </cell>
          <cell r="B1168" t="str">
            <v>Active</v>
          </cell>
          <cell r="C1168" t="str">
            <v>New UGSECSRVS 915 Bloor St.W.</v>
          </cell>
        </row>
        <row r="1169">
          <cell r="A1169" t="str">
            <v>TC15-575</v>
          </cell>
          <cell r="B1169" t="str">
            <v>Active</v>
          </cell>
          <cell r="C1169" t="str">
            <v>NewUGSecSrvs 341-351 Bond St E</v>
          </cell>
        </row>
        <row r="1170">
          <cell r="A1170" t="str">
            <v>TC15-576</v>
          </cell>
          <cell r="B1170" t="str">
            <v>Active</v>
          </cell>
          <cell r="C1170" t="str">
            <v>NewOHPrimSrvs@1345WinchesterRd</v>
          </cell>
        </row>
        <row r="1171">
          <cell r="A1171" t="str">
            <v>TC15-596</v>
          </cell>
          <cell r="B1171" t="str">
            <v>Active</v>
          </cell>
          <cell r="C1171" t="str">
            <v>UGSECSRVSUpgrade@3550SimcoeStN</v>
          </cell>
        </row>
        <row r="1172">
          <cell r="A1172" t="str">
            <v>TC16-211</v>
          </cell>
          <cell r="B1172" t="str">
            <v>Active</v>
          </cell>
          <cell r="C1172" t="str">
            <v>Region Reloc-Harmony</v>
          </cell>
        </row>
        <row r="1173">
          <cell r="A1173" t="str">
            <v>TC16-336</v>
          </cell>
          <cell r="B1173" t="str">
            <v>Active</v>
          </cell>
          <cell r="C1173" t="str">
            <v>NewUGPrimSrvs@1151 Howden RdE.</v>
          </cell>
        </row>
        <row r="1174">
          <cell r="A1174" t="str">
            <v>TC16-343</v>
          </cell>
          <cell r="B1174" t="str">
            <v>Active</v>
          </cell>
          <cell r="C1174" t="str">
            <v>OH SEC SERV @ 104 BROCK ST W</v>
          </cell>
        </row>
        <row r="1175">
          <cell r="A1175" t="str">
            <v>TC16-346</v>
          </cell>
          <cell r="B1175" t="str">
            <v>Active</v>
          </cell>
          <cell r="C1175" t="str">
            <v>Service Upgrade-1993 Magee St.</v>
          </cell>
        </row>
        <row r="1176">
          <cell r="A1176" t="str">
            <v>TC16-347</v>
          </cell>
          <cell r="B1176" t="str">
            <v>Active</v>
          </cell>
          <cell r="C1176" t="str">
            <v>Service Upgrade-324 Anderson</v>
          </cell>
        </row>
        <row r="1177">
          <cell r="A1177" t="str">
            <v>TC16-501</v>
          </cell>
          <cell r="B1177" t="str">
            <v>Active</v>
          </cell>
          <cell r="C1177" t="str">
            <v>NE crnr Ritson-Adelaide-Multi</v>
          </cell>
        </row>
        <row r="1178">
          <cell r="A1178" t="str">
            <v>TC16-502</v>
          </cell>
          <cell r="B1178" t="str">
            <v>Active</v>
          </cell>
          <cell r="C1178" t="str">
            <v>1701 SIMCOE ST. N.</v>
          </cell>
        </row>
        <row r="1179">
          <cell r="A1179" t="str">
            <v>TC16-519</v>
          </cell>
          <cell r="B1179" t="str">
            <v>Active</v>
          </cell>
          <cell r="C1179" t="str">
            <v>NEW UG 3PH 471&amp;491 GIBB ST.</v>
          </cell>
        </row>
        <row r="1180">
          <cell r="A1180" t="str">
            <v>TC16-528</v>
          </cell>
          <cell r="B1180" t="str">
            <v>Active</v>
          </cell>
          <cell r="C1180" t="str">
            <v>UG Prim Srvs@2000 Simcoe St.</v>
          </cell>
        </row>
        <row r="1181">
          <cell r="A1181" t="str">
            <v>TC16-532</v>
          </cell>
          <cell r="B1181" t="str">
            <v>Active</v>
          </cell>
          <cell r="C1181" t="str">
            <v>OHSecSrvsUpgrade-3309 Simcoe N</v>
          </cell>
        </row>
        <row r="1182">
          <cell r="A1182" t="str">
            <v>TC16-534</v>
          </cell>
          <cell r="B1182" t="str">
            <v>Active</v>
          </cell>
          <cell r="C1182" t="str">
            <v>SRVS LOCATE-162 KING ST.E.,</v>
          </cell>
        </row>
        <row r="1183">
          <cell r="A1183" t="str">
            <v>TC16-535</v>
          </cell>
          <cell r="B1183" t="str">
            <v>Active</v>
          </cell>
          <cell r="C1183" t="str">
            <v>NEW UG PRIM SRV@485 BLOOR ST E</v>
          </cell>
        </row>
        <row r="1184">
          <cell r="A1184" t="str">
            <v>TC16-538</v>
          </cell>
          <cell r="B1184" t="str">
            <v>Active</v>
          </cell>
          <cell r="C1184" t="str">
            <v>NEW SERVICE @ 97-103 ALBERT ST</v>
          </cell>
        </row>
        <row r="1185">
          <cell r="A1185" t="str">
            <v>TC16-540</v>
          </cell>
          <cell r="B1185" t="str">
            <v>Active</v>
          </cell>
          <cell r="C1185" t="str">
            <v>NEW UG PRIM SERV@557 KING ST E</v>
          </cell>
        </row>
        <row r="1186">
          <cell r="A1186" t="str">
            <v>TC16-542</v>
          </cell>
          <cell r="B1186" t="str">
            <v>Active</v>
          </cell>
          <cell r="C1186" t="str">
            <v>NEW UG SEC @ 1177 RITSON RD N</v>
          </cell>
        </row>
        <row r="1187">
          <cell r="A1187" t="str">
            <v>TC16-543</v>
          </cell>
          <cell r="B1187" t="str">
            <v>Active</v>
          </cell>
          <cell r="C1187" t="str">
            <v>1720-1800 SIMCOE ST N UNIV STU</v>
          </cell>
        </row>
        <row r="1188">
          <cell r="A1188" t="str">
            <v>TC16-767</v>
          </cell>
          <cell r="B1188" t="str">
            <v>Active</v>
          </cell>
          <cell r="C1188" t="str">
            <v>WINCHESTER&amp;SIMCOE ST OH RELOC</v>
          </cell>
        </row>
        <row r="1189">
          <cell r="A1189" t="str">
            <v>TC17-100</v>
          </cell>
          <cell r="B1189" t="str">
            <v>Active</v>
          </cell>
          <cell r="C1189" t="str">
            <v>WINDFIELDS DRIVE EXPANSION</v>
          </cell>
        </row>
        <row r="1190">
          <cell r="A1190" t="str">
            <v>TC17-217</v>
          </cell>
          <cell r="B1190" t="str">
            <v>Active</v>
          </cell>
          <cell r="C1190" t="str">
            <v>Townline Rd@Pebblestone-REGION</v>
          </cell>
        </row>
        <row r="1191">
          <cell r="A1191" t="str">
            <v>TC17-500</v>
          </cell>
          <cell r="B1191" t="str">
            <v>Active</v>
          </cell>
          <cell r="C1191" t="str">
            <v>419 KING ST W - TESLA STATION</v>
          </cell>
        </row>
        <row r="1192">
          <cell r="A1192" t="str">
            <v>TC17-501</v>
          </cell>
          <cell r="B1192" t="str">
            <v>Active</v>
          </cell>
          <cell r="C1192" t="str">
            <v>NewUGPRIMSRVS@1182 Farewell St</v>
          </cell>
        </row>
        <row r="1193">
          <cell r="A1193" t="str">
            <v>TC17-502</v>
          </cell>
          <cell r="B1193" t="str">
            <v>Active</v>
          </cell>
          <cell r="C1193" t="str">
            <v>NEWUGPRIMSRVS@1345 BENSON ST</v>
          </cell>
        </row>
        <row r="1194">
          <cell r="A1194" t="str">
            <v>TC17-504</v>
          </cell>
          <cell r="B1194" t="str">
            <v>Active</v>
          </cell>
          <cell r="C1194" t="str">
            <v>3 Phs Srvs @486 Waterloo Crt</v>
          </cell>
        </row>
        <row r="1195">
          <cell r="A1195" t="str">
            <v>TEMP CAP FIXB</v>
          </cell>
          <cell r="B1195" t="str">
            <v>Active</v>
          </cell>
          <cell r="C1195" t="str">
            <v>Capital Fixed Bill (All Codes)</v>
          </cell>
        </row>
        <row r="1196">
          <cell r="A1196" t="str">
            <v>TEMPL BILL STREET</v>
          </cell>
          <cell r="B1196" t="str">
            <v>Inactive</v>
          </cell>
          <cell r="C1196" t="str">
            <v>Bill St Lt Mtce - City of Osh</v>
          </cell>
        </row>
        <row r="1197">
          <cell r="A1197" t="str">
            <v>TEMPL CAP BCA OH</v>
          </cell>
          <cell r="B1197" t="str">
            <v>Inactive</v>
          </cell>
          <cell r="C1197" t="str">
            <v>Cap basic connection allow OH</v>
          </cell>
        </row>
        <row r="1198">
          <cell r="A1198" t="str">
            <v>TEMPL CAP BCA UG</v>
          </cell>
          <cell r="B1198" t="str">
            <v>Inactive</v>
          </cell>
          <cell r="C1198" t="str">
            <v>Cap basic connection allow UG</v>
          </cell>
        </row>
        <row r="1199">
          <cell r="A1199" t="str">
            <v>TEMPL CAP BILL</v>
          </cell>
          <cell r="B1199" t="str">
            <v>Active</v>
          </cell>
          <cell r="C1199" t="str">
            <v>Capital Billable (all codes)</v>
          </cell>
        </row>
        <row r="1200">
          <cell r="A1200" t="str">
            <v>TEMPL CAP BILL OH</v>
          </cell>
          <cell r="B1200" t="str">
            <v>Inactive</v>
          </cell>
          <cell r="C1200" t="str">
            <v>Overhead Capital Billable</v>
          </cell>
        </row>
        <row r="1201">
          <cell r="A1201" t="str">
            <v>TEMPL CAP BILL UG</v>
          </cell>
          <cell r="B1201" t="str">
            <v>Inactive</v>
          </cell>
          <cell r="C1201" t="str">
            <v>Underground Capital Billable</v>
          </cell>
        </row>
        <row r="1202">
          <cell r="A1202" t="str">
            <v>TEMPL CAP F/A</v>
          </cell>
          <cell r="B1202" t="str">
            <v>Active</v>
          </cell>
          <cell r="C1202" t="str">
            <v>CAPITAL FIXED ASSET[all types)</v>
          </cell>
        </row>
        <row r="1203">
          <cell r="A1203" t="str">
            <v>TEMPL CAP F/A HWR</v>
          </cell>
          <cell r="B1203" t="str">
            <v>Active</v>
          </cell>
          <cell r="C1203" t="str">
            <v>CAPITAL IT HARDWARE PROJECT</v>
          </cell>
        </row>
        <row r="1204">
          <cell r="A1204" t="str">
            <v>TEMPL CAP F/A MTR</v>
          </cell>
          <cell r="B1204" t="str">
            <v>Active</v>
          </cell>
          <cell r="C1204" t="str">
            <v>METER CAPITAL FIXED ASSET</v>
          </cell>
        </row>
        <row r="1205">
          <cell r="A1205" t="str">
            <v>TEMPL CAP F/A OFF</v>
          </cell>
          <cell r="B1205" t="str">
            <v>Active</v>
          </cell>
          <cell r="C1205" t="str">
            <v>OFFICE CAPITAL FIXED ASSET</v>
          </cell>
        </row>
        <row r="1206">
          <cell r="A1206" t="str">
            <v>TEMPL CAP F/A OH</v>
          </cell>
          <cell r="B1206" t="str">
            <v>Inactive</v>
          </cell>
          <cell r="C1206" t="str">
            <v>O'Head Capital Fixed Asset</v>
          </cell>
        </row>
        <row r="1207">
          <cell r="A1207" t="str">
            <v>TEMPL CAP F/A SUB</v>
          </cell>
          <cell r="B1207" t="str">
            <v>Active</v>
          </cell>
          <cell r="C1207" t="str">
            <v>Substation Equipment</v>
          </cell>
        </row>
        <row r="1208">
          <cell r="A1208" t="str">
            <v>TEMPL CAP F/A SWR</v>
          </cell>
          <cell r="B1208" t="str">
            <v>Active</v>
          </cell>
          <cell r="C1208" t="str">
            <v>Software Implementation projec</v>
          </cell>
        </row>
        <row r="1209">
          <cell r="A1209" t="str">
            <v>TEMPL CAP F/A UG</v>
          </cell>
          <cell r="B1209" t="str">
            <v>Inactive</v>
          </cell>
          <cell r="C1209" t="str">
            <v>Undergrnd Capital Fixed Asset</v>
          </cell>
        </row>
        <row r="1210">
          <cell r="A1210" t="str">
            <v>TEMPL CAP F/A VEH</v>
          </cell>
          <cell r="B1210" t="str">
            <v>Active</v>
          </cell>
          <cell r="C1210" t="str">
            <v>VEHICLES &amp; EQUIPMENT</v>
          </cell>
        </row>
        <row r="1211">
          <cell r="A1211" t="str">
            <v>TEMPL CAP FA TELE</v>
          </cell>
          <cell r="B1211" t="str">
            <v>Active</v>
          </cell>
          <cell r="C1211" t="str">
            <v>Telephone System</v>
          </cell>
        </row>
        <row r="1212">
          <cell r="A1212" t="str">
            <v>TEMPL CAP FIXB MF</v>
          </cell>
          <cell r="B1212" t="str">
            <v>Active</v>
          </cell>
          <cell r="C1212" t="str">
            <v>MicroFit Connection</v>
          </cell>
        </row>
        <row r="1213">
          <cell r="A1213" t="str">
            <v>TEMPL CAP FIXB MT</v>
          </cell>
          <cell r="B1213" t="str">
            <v>Inactive</v>
          </cell>
          <cell r="C1213" t="str">
            <v>Meters Capital FIXED BILL</v>
          </cell>
        </row>
        <row r="1214">
          <cell r="A1214" t="str">
            <v>TEMPL CAP FIXB OH</v>
          </cell>
          <cell r="B1214" t="str">
            <v>Inactive</v>
          </cell>
          <cell r="C1214" t="str">
            <v>Overhead capital Fixed Bill</v>
          </cell>
        </row>
        <row r="1215">
          <cell r="A1215" t="str">
            <v>TEMPL CAP FIXB UG</v>
          </cell>
          <cell r="B1215" t="str">
            <v>Inactive</v>
          </cell>
          <cell r="C1215" t="str">
            <v>Underground Capital Fixed Bill</v>
          </cell>
        </row>
        <row r="1216">
          <cell r="A1216" t="str">
            <v>TEMPL CAP PART</v>
          </cell>
          <cell r="B1216" t="str">
            <v>Active</v>
          </cell>
          <cell r="C1216" t="str">
            <v>ALL CODES</v>
          </cell>
        </row>
        <row r="1217">
          <cell r="A1217" t="str">
            <v>TEMPL CAP PART MT</v>
          </cell>
          <cell r="B1217" t="str">
            <v>Active</v>
          </cell>
          <cell r="C1217" t="str">
            <v>Meter Capital 50%labour &amp; eqpt</v>
          </cell>
        </row>
        <row r="1218">
          <cell r="A1218" t="str">
            <v>TEMPL CAP PART OH</v>
          </cell>
          <cell r="B1218" t="str">
            <v>Active</v>
          </cell>
          <cell r="C1218" t="str">
            <v>O'Head Capital 50%labour &amp; eqp</v>
          </cell>
        </row>
        <row r="1219">
          <cell r="A1219" t="str">
            <v>TEMPL CAP PART UG</v>
          </cell>
          <cell r="B1219" t="str">
            <v>Inactive</v>
          </cell>
          <cell r="C1219" t="str">
            <v>Underground Capital 50%labour</v>
          </cell>
        </row>
        <row r="1220">
          <cell r="A1220" t="str">
            <v>TEMPL CAP TECH</v>
          </cell>
          <cell r="B1220" t="str">
            <v>Active</v>
          </cell>
          <cell r="C1220" t="str">
            <v>Temp W/O's for tech design</v>
          </cell>
        </row>
        <row r="1221">
          <cell r="A1221" t="str">
            <v>TEMPL CAP VEH</v>
          </cell>
          <cell r="B1221" t="str">
            <v>Active</v>
          </cell>
          <cell r="C1221" t="str">
            <v>Vehicle Fixed Asset</v>
          </cell>
        </row>
        <row r="1222">
          <cell r="A1222" t="str">
            <v>TEMPL CDM</v>
          </cell>
          <cell r="B1222" t="str">
            <v>Inactive</v>
          </cell>
          <cell r="C1222" t="str">
            <v>Conservation &amp; Demand Mgmt</v>
          </cell>
        </row>
        <row r="1223">
          <cell r="A1223" t="str">
            <v>TEMPL CDM CAP</v>
          </cell>
          <cell r="B1223" t="str">
            <v>Active</v>
          </cell>
          <cell r="C1223" t="str">
            <v>CDM Capital Jobs</v>
          </cell>
        </row>
        <row r="1224">
          <cell r="A1224" t="str">
            <v>TEMPL CDM OPER</v>
          </cell>
          <cell r="B1224" t="str">
            <v>Active</v>
          </cell>
          <cell r="C1224" t="str">
            <v>CDM Operating Jobs</v>
          </cell>
        </row>
        <row r="1225">
          <cell r="A1225" t="str">
            <v>TEMPL ENERGY</v>
          </cell>
          <cell r="B1225" t="str">
            <v>Active</v>
          </cell>
          <cell r="C1225" t="str">
            <v>Energy Services Jobs</v>
          </cell>
        </row>
        <row r="1226">
          <cell r="A1226" t="str">
            <v>TEMPL EQUIP PURCH</v>
          </cell>
          <cell r="B1226" t="str">
            <v>Active</v>
          </cell>
          <cell r="C1226" t="str">
            <v>Direct Equipment Purchases</v>
          </cell>
        </row>
        <row r="1227">
          <cell r="A1227" t="str">
            <v>TEMPL FIBOPT</v>
          </cell>
          <cell r="B1227" t="str">
            <v>Active</v>
          </cell>
          <cell r="C1227" t="str">
            <v>Fibre Optics</v>
          </cell>
        </row>
        <row r="1228">
          <cell r="A1228" t="str">
            <v>TEMPL FIT PRELIM</v>
          </cell>
          <cell r="B1228" t="str">
            <v>Active</v>
          </cell>
          <cell r="C1228" t="str">
            <v>Micro/Fit prelim metering cost</v>
          </cell>
        </row>
        <row r="1229">
          <cell r="A1229" t="str">
            <v>TEMPL FOR HIRE</v>
          </cell>
          <cell r="B1229" t="str">
            <v>Active</v>
          </cell>
          <cell r="C1229" t="str">
            <v>Various Billable Jobs</v>
          </cell>
        </row>
        <row r="1230">
          <cell r="A1230" t="str">
            <v>TEMPL M JOBS</v>
          </cell>
          <cell r="B1230" t="str">
            <v>Inactive</v>
          </cell>
          <cell r="C1230" t="str">
            <v>M job template</v>
          </cell>
        </row>
        <row r="1231">
          <cell r="A1231" t="str">
            <v>TEMPL MISC FLOW</v>
          </cell>
          <cell r="B1231" t="str">
            <v>Active</v>
          </cell>
          <cell r="C1231" t="str">
            <v>Misc - FlowThru</v>
          </cell>
        </row>
        <row r="1232">
          <cell r="A1232" t="str">
            <v>TEMPL MISC OPER</v>
          </cell>
          <cell r="B1232" t="str">
            <v>Active</v>
          </cell>
          <cell r="C1232" t="str">
            <v>Internal Misc job tracking</v>
          </cell>
        </row>
        <row r="1233">
          <cell r="A1233" t="str">
            <v>TEMPL MISC STORES</v>
          </cell>
          <cell r="B1233" t="str">
            <v>Active</v>
          </cell>
          <cell r="C1233" t="str">
            <v>Misc. receivables-Stores</v>
          </cell>
        </row>
        <row r="1234">
          <cell r="A1234" t="str">
            <v>TEMPL OH DEV CHG</v>
          </cell>
          <cell r="B1234" t="str">
            <v>Active</v>
          </cell>
          <cell r="C1234" t="str">
            <v>Development Charge Overhead Op</v>
          </cell>
        </row>
        <row r="1235">
          <cell r="A1235" t="str">
            <v>TEMPL REC BILL</v>
          </cell>
          <cell r="B1235" t="str">
            <v>Active</v>
          </cell>
          <cell r="C1235" t="str">
            <v>RECOVERABLE BILLABLE(ALL CODES</v>
          </cell>
        </row>
        <row r="1236">
          <cell r="A1236" t="str">
            <v>TEMPL REC BILL FO</v>
          </cell>
          <cell r="B1236" t="str">
            <v>Inactive</v>
          </cell>
          <cell r="C1236" t="str">
            <v>FIBRE OPTICS RECOVERABLE BILL</v>
          </cell>
        </row>
        <row r="1237">
          <cell r="A1237" t="str">
            <v>TEMPL REC BILL FT</v>
          </cell>
          <cell r="B1237" t="str">
            <v>Active</v>
          </cell>
          <cell r="C1237" t="str">
            <v>FIT Connection Impact Assess</v>
          </cell>
        </row>
        <row r="1238">
          <cell r="A1238" t="str">
            <v>TEMPL REC BILL MT</v>
          </cell>
          <cell r="B1238" t="str">
            <v>Inactive</v>
          </cell>
          <cell r="C1238" t="str">
            <v>Meters Recoverable Billable</v>
          </cell>
        </row>
        <row r="1239">
          <cell r="A1239" t="str">
            <v>TEMPL REC BILL OH</v>
          </cell>
          <cell r="B1239" t="str">
            <v>Inactive</v>
          </cell>
          <cell r="C1239" t="str">
            <v>Overhead Recoverable Billable</v>
          </cell>
        </row>
        <row r="1240">
          <cell r="A1240" t="str">
            <v>TEMPL REC BILL UG</v>
          </cell>
          <cell r="B1240" t="str">
            <v>Inactive</v>
          </cell>
          <cell r="C1240" t="str">
            <v>Underground Recoverable Bill</v>
          </cell>
        </row>
        <row r="1241">
          <cell r="A1241" t="str">
            <v>TEMPL REC FIXB MT</v>
          </cell>
          <cell r="B1241" t="str">
            <v>Inactive</v>
          </cell>
          <cell r="C1241" t="str">
            <v>Meters Recoverable Fixed Bill</v>
          </cell>
        </row>
        <row r="1242">
          <cell r="A1242" t="str">
            <v>TEMPL REC FIXB OH</v>
          </cell>
          <cell r="B1242" t="str">
            <v>Inactive</v>
          </cell>
          <cell r="C1242" t="str">
            <v>Overhead Recoverable Fixed</v>
          </cell>
        </row>
        <row r="1243">
          <cell r="A1243" t="str">
            <v>TEMPL REC FIXB RR</v>
          </cell>
          <cell r="B1243" t="str">
            <v>Inactive</v>
          </cell>
          <cell r="C1243" t="str">
            <v>Temp Service Connect fixed bil</v>
          </cell>
        </row>
        <row r="1244">
          <cell r="A1244" t="str">
            <v>TEMPL REC FIXB UG</v>
          </cell>
          <cell r="B1244" t="str">
            <v>Inactive</v>
          </cell>
          <cell r="C1244" t="str">
            <v>Underground RecovableFixed</v>
          </cell>
        </row>
        <row r="1245">
          <cell r="A1245" t="str">
            <v>TEMPL REC FIXD</v>
          </cell>
          <cell r="B1245" t="str">
            <v>Active</v>
          </cell>
          <cell r="C1245" t="str">
            <v>Recoverable Fixed (all codes)</v>
          </cell>
        </row>
        <row r="1246">
          <cell r="A1246" t="str">
            <v>TEMPL REC PART</v>
          </cell>
          <cell r="B1246" t="str">
            <v>Active</v>
          </cell>
          <cell r="C1246" t="str">
            <v>50% LABOR, SUBCONTRACTING,VEH</v>
          </cell>
        </row>
        <row r="1247">
          <cell r="A1247" t="str">
            <v>TEMPL SUBSTN F/A</v>
          </cell>
          <cell r="B1247" t="str">
            <v>Active</v>
          </cell>
          <cell r="C1247" t="str">
            <v>Substation Capital Fixed Asset</v>
          </cell>
        </row>
        <row r="1248">
          <cell r="A1248" t="str">
            <v>TEMPL SVCMAINT</v>
          </cell>
          <cell r="B1248" t="str">
            <v>Active</v>
          </cell>
          <cell r="C1248" t="str">
            <v>SERVICE MAINT JOBS</v>
          </cell>
        </row>
        <row r="1249">
          <cell r="A1249" t="str">
            <v>TEMPL SVCS</v>
          </cell>
          <cell r="B1249" t="str">
            <v>Active</v>
          </cell>
          <cell r="C1249" t="str">
            <v>SERVICE JOBS</v>
          </cell>
        </row>
        <row r="1250">
          <cell r="A1250" t="str">
            <v>TEMPL TECH INT</v>
          </cell>
          <cell r="B1250" t="str">
            <v>Active</v>
          </cell>
          <cell r="C1250" t="str">
            <v>Track tech time on jobs</v>
          </cell>
        </row>
        <row r="1251">
          <cell r="A1251" t="str">
            <v>TEMPL TECH OPER</v>
          </cell>
          <cell r="B1251" t="str">
            <v>Active</v>
          </cell>
          <cell r="C1251" t="str">
            <v>Tech Services Operations</v>
          </cell>
        </row>
        <row r="1252">
          <cell r="A1252" t="str">
            <v>TEMPL-OPA</v>
          </cell>
          <cell r="B1252" t="str">
            <v>Inactive</v>
          </cell>
          <cell r="C1252" t="str">
            <v>OPA template</v>
          </cell>
        </row>
        <row r="1253">
          <cell r="A1253" t="str">
            <v>V-001-00</v>
          </cell>
          <cell r="B1253" t="str">
            <v>Active</v>
          </cell>
          <cell r="C1253" t="str">
            <v>U/G - 1 TON DUMP TRUCK</v>
          </cell>
        </row>
        <row r="1254">
          <cell r="A1254" t="str">
            <v>V-002-00</v>
          </cell>
          <cell r="B1254" t="str">
            <v>Inactive</v>
          </cell>
          <cell r="C1254" t="str">
            <v>FORESTRY TRUCK</v>
          </cell>
        </row>
        <row r="1255">
          <cell r="A1255" t="str">
            <v>V-002-05</v>
          </cell>
          <cell r="B1255" t="str">
            <v>Active</v>
          </cell>
          <cell r="C1255" t="str">
            <v>Dist Dump Truck</v>
          </cell>
        </row>
        <row r="1256">
          <cell r="A1256" t="str">
            <v>V-003-00</v>
          </cell>
          <cell r="B1256" t="str">
            <v>Inactive</v>
          </cell>
          <cell r="C1256" t="str">
            <v>O/H DIGGER DERRICK</v>
          </cell>
        </row>
        <row r="1257">
          <cell r="A1257" t="str">
            <v>V-003-2016</v>
          </cell>
          <cell r="B1257" t="str">
            <v>Active</v>
          </cell>
          <cell r="C1257" t="str">
            <v>2016 GMC SIERRA 3500 REG CAB</v>
          </cell>
        </row>
        <row r="1258">
          <cell r="A1258" t="str">
            <v>V-004-00</v>
          </cell>
          <cell r="B1258" t="str">
            <v>Inactive</v>
          </cell>
          <cell r="C1258" t="str">
            <v>O/H SINGLE BUCKET</v>
          </cell>
        </row>
        <row r="1259">
          <cell r="A1259" t="str">
            <v>V-005-00</v>
          </cell>
          <cell r="B1259" t="str">
            <v>Inactive</v>
          </cell>
          <cell r="C1259" t="str">
            <v>O/H DOUBLE BUCKET</v>
          </cell>
        </row>
        <row r="1260">
          <cell r="A1260" t="str">
            <v>V-005-12</v>
          </cell>
          <cell r="B1260" t="str">
            <v>Active</v>
          </cell>
          <cell r="C1260" t="str">
            <v>Freightliner  Double Bucket</v>
          </cell>
        </row>
        <row r="1261">
          <cell r="A1261" t="str">
            <v>V-006</v>
          </cell>
          <cell r="B1261" t="str">
            <v>Inactive</v>
          </cell>
          <cell r="C1261" t="str">
            <v>PICK-UP TRUCK - O/H</v>
          </cell>
        </row>
        <row r="1262">
          <cell r="A1262" t="str">
            <v>V-007-00</v>
          </cell>
          <cell r="B1262" t="str">
            <v>Inactive</v>
          </cell>
          <cell r="C1262" t="str">
            <v>O/H SINGLE BUCKET</v>
          </cell>
        </row>
        <row r="1263">
          <cell r="A1263" t="str">
            <v>V-007-2015</v>
          </cell>
          <cell r="B1263" t="str">
            <v>Active</v>
          </cell>
          <cell r="C1263" t="str">
            <v>O/H Double Bucket - 83 ft</v>
          </cell>
        </row>
        <row r="1264">
          <cell r="A1264" t="str">
            <v>V-008-00</v>
          </cell>
          <cell r="B1264" t="str">
            <v>Inactive</v>
          </cell>
          <cell r="C1264" t="str">
            <v>O/H - DOUBLE BUCKET</v>
          </cell>
        </row>
        <row r="1265">
          <cell r="A1265" t="str">
            <v>V-009-00</v>
          </cell>
          <cell r="B1265" t="str">
            <v>Inactive</v>
          </cell>
          <cell r="C1265" t="str">
            <v>O/H DIGGER DERRICK</v>
          </cell>
        </row>
        <row r="1266">
          <cell r="A1266" t="str">
            <v>V-010-00</v>
          </cell>
          <cell r="B1266" t="str">
            <v>Inactive</v>
          </cell>
          <cell r="C1266" t="str">
            <v>O/H - 1 TON DUMP TRUCK</v>
          </cell>
        </row>
        <row r="1267">
          <cell r="A1267" t="str">
            <v>V-010-12</v>
          </cell>
          <cell r="B1267" t="str">
            <v>Active</v>
          </cell>
          <cell r="C1267" t="str">
            <v>O/H - DIGGER DERRICK</v>
          </cell>
        </row>
        <row r="1268">
          <cell r="A1268" t="str">
            <v>V-011-00</v>
          </cell>
          <cell r="B1268" t="str">
            <v>Active</v>
          </cell>
          <cell r="C1268" t="str">
            <v>O/H - 1/2 TON  PICK-UP</v>
          </cell>
        </row>
        <row r="1269">
          <cell r="A1269" t="str">
            <v>V-011-99</v>
          </cell>
          <cell r="B1269" t="str">
            <v>Inactive</v>
          </cell>
          <cell r="C1269" t="str">
            <v>O/H-HALF-TON PICK-UP</v>
          </cell>
        </row>
        <row r="1270">
          <cell r="A1270" t="str">
            <v>V-012-00</v>
          </cell>
          <cell r="B1270" t="str">
            <v>Active</v>
          </cell>
          <cell r="C1270" t="str">
            <v>O/H - DIGGER DERRICK</v>
          </cell>
        </row>
        <row r="1271">
          <cell r="A1271" t="str">
            <v>V-014-00</v>
          </cell>
          <cell r="B1271" t="str">
            <v>Inactive</v>
          </cell>
          <cell r="C1271" t="str">
            <v>O/H - SINGLE BUCKET</v>
          </cell>
        </row>
        <row r="1272">
          <cell r="A1272" t="str">
            <v>V-014-10</v>
          </cell>
          <cell r="B1272" t="str">
            <v>Active</v>
          </cell>
          <cell r="C1272" t="str">
            <v>SINGLE BUCKET - FREIGHTLINER</v>
          </cell>
        </row>
        <row r="1273">
          <cell r="A1273" t="str">
            <v>V-015-00</v>
          </cell>
          <cell r="B1273" t="str">
            <v>Active</v>
          </cell>
          <cell r="C1273" t="str">
            <v>O/H - SINGLE BUCKET</v>
          </cell>
        </row>
        <row r="1274">
          <cell r="A1274" t="str">
            <v>V-016-00</v>
          </cell>
          <cell r="B1274" t="str">
            <v>Active</v>
          </cell>
          <cell r="C1274" t="str">
            <v>OH 46' SINGLE BUCKET</v>
          </cell>
        </row>
        <row r="1275">
          <cell r="A1275" t="str">
            <v>V-016-2016</v>
          </cell>
          <cell r="B1275" t="str">
            <v>Inactive</v>
          </cell>
          <cell r="C1275" t="str">
            <v>SINGLE '52, FREIGHTLINER 2016</v>
          </cell>
        </row>
        <row r="1276">
          <cell r="A1276" t="str">
            <v>V-017</v>
          </cell>
          <cell r="B1276" t="str">
            <v>Inactive</v>
          </cell>
          <cell r="C1276" t="str">
            <v>U/G SPECIAL SERVICE</v>
          </cell>
        </row>
        <row r="1277">
          <cell r="A1277" t="str">
            <v>V-017-00</v>
          </cell>
          <cell r="B1277" t="str">
            <v>Active</v>
          </cell>
          <cell r="C1277" t="str">
            <v>OH 46' SINGLE BUCKET</v>
          </cell>
        </row>
        <row r="1278">
          <cell r="A1278" t="str">
            <v>V-018-12</v>
          </cell>
          <cell r="B1278" t="str">
            <v>Active</v>
          </cell>
          <cell r="C1278" t="str">
            <v>OH 50' SINGLE BUCKET</v>
          </cell>
        </row>
        <row r="1279">
          <cell r="A1279" t="str">
            <v>V-019</v>
          </cell>
          <cell r="B1279" t="str">
            <v>Inactive</v>
          </cell>
          <cell r="C1279" t="str">
            <v>SAFETY &amp; TRAINING - S-15 JIMMY</v>
          </cell>
        </row>
        <row r="1280">
          <cell r="A1280" t="str">
            <v>V-019-12</v>
          </cell>
          <cell r="B1280" t="str">
            <v>Active</v>
          </cell>
          <cell r="C1280" t="str">
            <v>OH 46' SINGLE BUCKET</v>
          </cell>
        </row>
        <row r="1281">
          <cell r="A1281" t="str">
            <v>V-020-2013</v>
          </cell>
          <cell r="B1281" t="str">
            <v>Active</v>
          </cell>
          <cell r="C1281" t="str">
            <v>2013 Chev Cruze Sedan TechSrvs</v>
          </cell>
        </row>
        <row r="1282">
          <cell r="A1282" t="str">
            <v>V-022-00</v>
          </cell>
          <cell r="B1282" t="str">
            <v>Inactive</v>
          </cell>
          <cell r="C1282" t="str">
            <v>ENGINEERING - EXT.CAB PICK-UP</v>
          </cell>
        </row>
        <row r="1283">
          <cell r="A1283" t="str">
            <v>V-022-2016</v>
          </cell>
          <cell r="B1283" t="str">
            <v>Active</v>
          </cell>
          <cell r="C1283" t="str">
            <v>Ford E-450 Station Truck</v>
          </cell>
        </row>
        <row r="1284">
          <cell r="A1284" t="str">
            <v>V-023-00</v>
          </cell>
          <cell r="B1284" t="str">
            <v>Active</v>
          </cell>
          <cell r="C1284" t="str">
            <v>DIST-3/4 TON EXT CAB PICK-UP</v>
          </cell>
        </row>
        <row r="1285">
          <cell r="A1285" t="str">
            <v>V024-00</v>
          </cell>
          <cell r="B1285" t="str">
            <v>Inactive</v>
          </cell>
          <cell r="C1285" t="str">
            <v>DIST-3/4 TON EXT CAB PICK-UP</v>
          </cell>
        </row>
        <row r="1286">
          <cell r="A1286" t="str">
            <v>V-024-00</v>
          </cell>
          <cell r="B1286" t="str">
            <v>Active</v>
          </cell>
          <cell r="C1286" t="str">
            <v>DIST 3/4 TON EXT CAB PICKUP</v>
          </cell>
        </row>
        <row r="1287">
          <cell r="A1287" t="str">
            <v>V-025-00</v>
          </cell>
          <cell r="B1287" t="str">
            <v>Active</v>
          </cell>
          <cell r="C1287" t="str">
            <v>DIST-3/4 TON EXT CAB PICK-UP</v>
          </cell>
        </row>
        <row r="1288">
          <cell r="A1288" t="str">
            <v>V-026</v>
          </cell>
          <cell r="B1288" t="str">
            <v>Inactive</v>
          </cell>
          <cell r="C1288" t="str">
            <v>ENGINEERING - 4 DR SEDAN</v>
          </cell>
        </row>
        <row r="1289">
          <cell r="A1289" t="str">
            <v>V-026-12</v>
          </cell>
          <cell r="B1289" t="str">
            <v>Active</v>
          </cell>
          <cell r="C1289" t="str">
            <v>2012 CHEV Silverado Ext Cab</v>
          </cell>
        </row>
        <row r="1290">
          <cell r="A1290" t="str">
            <v>V-027-00</v>
          </cell>
          <cell r="B1290" t="str">
            <v>Active</v>
          </cell>
          <cell r="C1290" t="str">
            <v>ENGINEERING - 1/2 TON PICK-UP</v>
          </cell>
        </row>
        <row r="1291">
          <cell r="A1291" t="str">
            <v>V-027-14</v>
          </cell>
          <cell r="B1291" t="str">
            <v>Active</v>
          </cell>
          <cell r="C1291" t="str">
            <v>CHEV 1/2 TON TON 4X4 P/U</v>
          </cell>
        </row>
        <row r="1292">
          <cell r="A1292" t="str">
            <v>V-028-00</v>
          </cell>
          <cell r="B1292" t="str">
            <v>Inactive</v>
          </cell>
          <cell r="C1292" t="str">
            <v>FORESTRY S-10 PICK-UP</v>
          </cell>
        </row>
        <row r="1293">
          <cell r="A1293" t="str">
            <v>V-028-01</v>
          </cell>
          <cell r="B1293" t="str">
            <v>Active</v>
          </cell>
          <cell r="C1293" t="str">
            <v>DIST-3/4 TON EXT CAB PICK-UP</v>
          </cell>
        </row>
        <row r="1294">
          <cell r="A1294" t="str">
            <v>V-029-00</v>
          </cell>
          <cell r="B1294" t="str">
            <v>Inactive</v>
          </cell>
          <cell r="C1294" t="str">
            <v>METER - ASTRO VAN</v>
          </cell>
        </row>
        <row r="1295">
          <cell r="A1295" t="str">
            <v>V-029-15</v>
          </cell>
          <cell r="B1295" t="str">
            <v>Active</v>
          </cell>
          <cell r="C1295" t="str">
            <v>2015 Chevy City Express Van</v>
          </cell>
        </row>
        <row r="1296">
          <cell r="A1296" t="str">
            <v>V-030-00</v>
          </cell>
          <cell r="B1296" t="str">
            <v>Inactive</v>
          </cell>
          <cell r="C1296" t="str">
            <v>METER -BLAZER</v>
          </cell>
        </row>
        <row r="1297">
          <cell r="A1297" t="str">
            <v>V-030-06</v>
          </cell>
          <cell r="B1297" t="str">
            <v>Active</v>
          </cell>
          <cell r="C1297" t="str">
            <v>Chev 1/2 Ton 4x4 Ex Cab</v>
          </cell>
        </row>
        <row r="1298">
          <cell r="A1298" t="str">
            <v>V-031</v>
          </cell>
          <cell r="B1298" t="str">
            <v>Inactive</v>
          </cell>
          <cell r="C1298" t="str">
            <v>METER - ASTRO VAN</v>
          </cell>
        </row>
        <row r="1299">
          <cell r="A1299" t="str">
            <v>V-031-06</v>
          </cell>
          <cell r="B1299" t="str">
            <v>Active</v>
          </cell>
          <cell r="C1299" t="str">
            <v>Distr 1/2 Ton 4x4 Ex Cab</v>
          </cell>
        </row>
        <row r="1300">
          <cell r="A1300" t="str">
            <v>V-032-00</v>
          </cell>
          <cell r="B1300" t="str">
            <v>Inactive</v>
          </cell>
          <cell r="C1300" t="str">
            <v>METER-VAN</v>
          </cell>
        </row>
        <row r="1301">
          <cell r="A1301" t="str">
            <v>V-032-06</v>
          </cell>
          <cell r="B1301" t="str">
            <v>Active</v>
          </cell>
          <cell r="C1301" t="str">
            <v>Safety 1/2 Ton 4x4 Ex Cab</v>
          </cell>
        </row>
        <row r="1302">
          <cell r="A1302" t="str">
            <v>V-033</v>
          </cell>
          <cell r="B1302" t="str">
            <v>Inactive</v>
          </cell>
          <cell r="C1302" t="str">
            <v>U/G - PICK UP LONG BOX</v>
          </cell>
        </row>
        <row r="1303">
          <cell r="A1303" t="str">
            <v>V-033-00</v>
          </cell>
          <cell r="B1303" t="str">
            <v>Active</v>
          </cell>
          <cell r="C1303" t="str">
            <v>U/G - 3/4 TON PICK-UP</v>
          </cell>
        </row>
        <row r="1304">
          <cell r="A1304" t="str">
            <v>V-033-15</v>
          </cell>
          <cell r="B1304" t="str">
            <v>Active</v>
          </cell>
          <cell r="C1304" t="str">
            <v>2015 CHEV 1/2T 4X4</v>
          </cell>
        </row>
        <row r="1305">
          <cell r="A1305" t="str">
            <v>V-034</v>
          </cell>
          <cell r="B1305" t="str">
            <v>Inactive</v>
          </cell>
          <cell r="C1305" t="str">
            <v>SERVICE TRUCK - U/G</v>
          </cell>
        </row>
        <row r="1306">
          <cell r="A1306" t="str">
            <v>V-034-00</v>
          </cell>
          <cell r="B1306" t="str">
            <v>Inactive</v>
          </cell>
          <cell r="C1306" t="str">
            <v>U/G - 1 TON SPEC.SERVICE</v>
          </cell>
        </row>
        <row r="1307">
          <cell r="A1307" t="str">
            <v>V-035-00</v>
          </cell>
          <cell r="B1307" t="str">
            <v>Inactive</v>
          </cell>
          <cell r="C1307" t="str">
            <v>STORES - VAN</v>
          </cell>
        </row>
        <row r="1308">
          <cell r="A1308" t="str">
            <v>V-036</v>
          </cell>
          <cell r="B1308" t="str">
            <v>Inactive</v>
          </cell>
          <cell r="C1308" t="str">
            <v>METER - VAN</v>
          </cell>
        </row>
        <row r="1309">
          <cell r="A1309" t="str">
            <v>V-037</v>
          </cell>
          <cell r="B1309" t="str">
            <v>Inactive</v>
          </cell>
          <cell r="C1309" t="str">
            <v>U/G MTNCE VAN</v>
          </cell>
        </row>
        <row r="1310">
          <cell r="A1310" t="str">
            <v>V-037-00</v>
          </cell>
          <cell r="B1310" t="str">
            <v>Inactive</v>
          </cell>
          <cell r="C1310" t="str">
            <v>U/G ASTRO VAN</v>
          </cell>
        </row>
        <row r="1311">
          <cell r="A1311" t="str">
            <v>V-038-00</v>
          </cell>
          <cell r="B1311" t="str">
            <v>Inactive</v>
          </cell>
          <cell r="C1311" t="str">
            <v>U/G 1 TON SPECIAL SERVICE</v>
          </cell>
        </row>
        <row r="1312">
          <cell r="A1312" t="str">
            <v>V-039</v>
          </cell>
          <cell r="B1312" t="str">
            <v>Inactive</v>
          </cell>
          <cell r="C1312" t="str">
            <v>STORES - VAN</v>
          </cell>
        </row>
        <row r="1313">
          <cell r="A1313" t="str">
            <v>V-039-00</v>
          </cell>
          <cell r="B1313" t="str">
            <v>Inactive</v>
          </cell>
          <cell r="C1313" t="str">
            <v>U/G SINGLE BUCKET</v>
          </cell>
        </row>
        <row r="1314">
          <cell r="A1314" t="str">
            <v>V-040-05</v>
          </cell>
          <cell r="B1314" t="str">
            <v>Active</v>
          </cell>
          <cell r="C1314" t="str">
            <v>Distr Cubevan Aerocell</v>
          </cell>
        </row>
        <row r="1315">
          <cell r="A1315" t="str">
            <v>V-042-00</v>
          </cell>
          <cell r="B1315" t="str">
            <v>Inactive</v>
          </cell>
          <cell r="C1315" t="str">
            <v>U/G -VAN</v>
          </cell>
        </row>
        <row r="1316">
          <cell r="A1316" t="str">
            <v>V042-05</v>
          </cell>
          <cell r="B1316" t="str">
            <v>Inactive</v>
          </cell>
          <cell r="C1316" t="str">
            <v>Distr Cubevan Aerocell</v>
          </cell>
        </row>
        <row r="1317">
          <cell r="A1317" t="str">
            <v>V-043-00</v>
          </cell>
          <cell r="B1317" t="str">
            <v>Inactive</v>
          </cell>
          <cell r="C1317" t="str">
            <v>U/G 3/4 TON PICK-UP</v>
          </cell>
        </row>
        <row r="1318">
          <cell r="A1318" t="str">
            <v>V-044</v>
          </cell>
          <cell r="B1318" t="str">
            <v>Inactive</v>
          </cell>
          <cell r="C1318" t="str">
            <v>LINE - LONG BOX PICKUP 3/4</v>
          </cell>
        </row>
        <row r="1319">
          <cell r="A1319" t="str">
            <v>V-044-00</v>
          </cell>
          <cell r="B1319" t="str">
            <v>Active</v>
          </cell>
          <cell r="C1319" t="str">
            <v>UG - Special Services Vehicle</v>
          </cell>
        </row>
        <row r="1320">
          <cell r="A1320" t="str">
            <v>V-045-00</v>
          </cell>
          <cell r="B1320" t="str">
            <v>Inactive</v>
          </cell>
          <cell r="C1320" t="str">
            <v>U/G - 1/2 TON PICK-UP</v>
          </cell>
        </row>
        <row r="1321">
          <cell r="A1321" t="str">
            <v>V-046-00</v>
          </cell>
          <cell r="B1321" t="str">
            <v>Inactive</v>
          </cell>
          <cell r="C1321" t="str">
            <v>U/G - DIGGER - ALTEC</v>
          </cell>
        </row>
        <row r="1322">
          <cell r="A1322" t="str">
            <v>V-047-00</v>
          </cell>
          <cell r="B1322" t="str">
            <v>Inactive</v>
          </cell>
          <cell r="C1322" t="str">
            <v>U/G - SINGLE BUCKET</v>
          </cell>
        </row>
        <row r="1323">
          <cell r="A1323" t="str">
            <v>V-048-11</v>
          </cell>
          <cell r="B1323" t="str">
            <v>Active</v>
          </cell>
          <cell r="C1323" t="str">
            <v>Volt Electric Car</v>
          </cell>
        </row>
        <row r="1324">
          <cell r="A1324" t="str">
            <v>V-060-00</v>
          </cell>
          <cell r="B1324" t="str">
            <v>Inactive</v>
          </cell>
          <cell r="C1324" t="str">
            <v>SAFETY &amp; TRAINING - VAN</v>
          </cell>
        </row>
        <row r="1325">
          <cell r="A1325" t="str">
            <v>V-060-06</v>
          </cell>
          <cell r="B1325" t="str">
            <v>Active</v>
          </cell>
          <cell r="C1325" t="str">
            <v>Meter-Uplander Cargo Van</v>
          </cell>
        </row>
        <row r="1326">
          <cell r="A1326" t="str">
            <v>V-061</v>
          </cell>
          <cell r="B1326" t="str">
            <v>Inactive</v>
          </cell>
          <cell r="C1326" t="str">
            <v>METER - VAN</v>
          </cell>
        </row>
        <row r="1327">
          <cell r="A1327" t="str">
            <v>V-061-00</v>
          </cell>
          <cell r="B1327" t="str">
            <v>Inactive</v>
          </cell>
          <cell r="C1327" t="str">
            <v>SAFETY &amp; TRAINING - VAN</v>
          </cell>
        </row>
        <row r="1328">
          <cell r="A1328" t="str">
            <v>V-062</v>
          </cell>
          <cell r="B1328" t="str">
            <v>Inactive</v>
          </cell>
          <cell r="C1328" t="str">
            <v>METER - VAN</v>
          </cell>
        </row>
        <row r="1329">
          <cell r="A1329" t="str">
            <v>V-062-06</v>
          </cell>
          <cell r="B1329" t="str">
            <v>Inactive</v>
          </cell>
          <cell r="C1329" t="str">
            <v>Meter-Uplander Cargo Van</v>
          </cell>
        </row>
        <row r="1330">
          <cell r="A1330" t="str">
            <v>V-063-00</v>
          </cell>
          <cell r="B1330" t="str">
            <v>Inactive</v>
          </cell>
          <cell r="C1330" t="str">
            <v>U/G - SINGLE BUCKET</v>
          </cell>
        </row>
        <row r="1331">
          <cell r="A1331" t="str">
            <v>V-063-06</v>
          </cell>
          <cell r="B1331" t="str">
            <v>Inactive</v>
          </cell>
          <cell r="C1331" t="str">
            <v>Meter-Uplander Cargo Van</v>
          </cell>
        </row>
        <row r="1332">
          <cell r="A1332" t="str">
            <v>V-064-00</v>
          </cell>
          <cell r="B1332" t="str">
            <v>Inactive</v>
          </cell>
          <cell r="C1332" t="str">
            <v>O/H - SINGLE BUCKET</v>
          </cell>
        </row>
        <row r="1333">
          <cell r="A1333" t="str">
            <v>V-064-06</v>
          </cell>
          <cell r="B1333" t="str">
            <v>Active</v>
          </cell>
          <cell r="C1333" t="str">
            <v>Meter-Uplander Cargo Van</v>
          </cell>
        </row>
        <row r="1334">
          <cell r="A1334" t="str">
            <v>V-065</v>
          </cell>
          <cell r="B1334" t="str">
            <v>Inactive</v>
          </cell>
          <cell r="C1334" t="str">
            <v>LINE - PICKUP</v>
          </cell>
        </row>
        <row r="1335">
          <cell r="A1335" t="str">
            <v>V-065-06</v>
          </cell>
          <cell r="B1335" t="str">
            <v>Active</v>
          </cell>
          <cell r="C1335" t="str">
            <v>Meter-Uplander Cargo Van</v>
          </cell>
        </row>
        <row r="1336">
          <cell r="A1336" t="str">
            <v>V-066-00</v>
          </cell>
          <cell r="B1336" t="str">
            <v>Inactive</v>
          </cell>
          <cell r="C1336" t="str">
            <v>U/G - DUMP TRUCK</v>
          </cell>
        </row>
        <row r="1337">
          <cell r="A1337" t="str">
            <v>V-067-00</v>
          </cell>
          <cell r="B1337" t="str">
            <v>Inactive</v>
          </cell>
          <cell r="C1337" t="str">
            <v>U/G - CUBE VAN</v>
          </cell>
        </row>
        <row r="1338">
          <cell r="A1338" t="str">
            <v>V-068-14</v>
          </cell>
          <cell r="B1338" t="str">
            <v>Active</v>
          </cell>
          <cell r="C1338" t="str">
            <v>2014 GMC VAN</v>
          </cell>
        </row>
        <row r="1339">
          <cell r="A1339" t="str">
            <v>V-069</v>
          </cell>
          <cell r="B1339" t="str">
            <v>Inactive</v>
          </cell>
          <cell r="C1339" t="str">
            <v>LINE - SINGLE BUCKET</v>
          </cell>
        </row>
        <row r="1340">
          <cell r="A1340" t="str">
            <v>V-069-15</v>
          </cell>
          <cell r="B1340" t="str">
            <v>Active</v>
          </cell>
          <cell r="C1340" t="str">
            <v>2015 CHEV 1/2 T 4X4</v>
          </cell>
        </row>
        <row r="1341">
          <cell r="A1341" t="str">
            <v>V-070-00</v>
          </cell>
          <cell r="B1341" t="str">
            <v>Inactive</v>
          </cell>
          <cell r="C1341" t="str">
            <v>METER - ASTRO VAN</v>
          </cell>
        </row>
        <row r="1342">
          <cell r="A1342" t="str">
            <v>V-072-00</v>
          </cell>
          <cell r="B1342" t="str">
            <v>Inactive</v>
          </cell>
          <cell r="C1342" t="str">
            <v>METER - SAFARI VAN</v>
          </cell>
        </row>
        <row r="1343">
          <cell r="A1343" t="str">
            <v>V-072-99</v>
          </cell>
          <cell r="B1343" t="str">
            <v>Inactive</v>
          </cell>
          <cell r="C1343" t="str">
            <v>METER - VAN</v>
          </cell>
        </row>
        <row r="1344">
          <cell r="A1344" t="str">
            <v>V-073-00</v>
          </cell>
          <cell r="B1344" t="str">
            <v>Inactive</v>
          </cell>
          <cell r="C1344" t="str">
            <v>METER- SAFARI VAN</v>
          </cell>
        </row>
        <row r="1345">
          <cell r="A1345" t="str">
            <v>V-073-99</v>
          </cell>
          <cell r="B1345" t="str">
            <v>Inactive</v>
          </cell>
          <cell r="C1345" t="str">
            <v>METER - VAN</v>
          </cell>
        </row>
        <row r="1346">
          <cell r="A1346" t="str">
            <v>V-074-00</v>
          </cell>
          <cell r="B1346" t="str">
            <v>Inactive</v>
          </cell>
          <cell r="C1346" t="str">
            <v>METER-CAVALIER-4 DOOR</v>
          </cell>
        </row>
        <row r="1347">
          <cell r="A1347" t="str">
            <v>V-074-99</v>
          </cell>
          <cell r="B1347" t="str">
            <v>Inactive</v>
          </cell>
          <cell r="C1347" t="str">
            <v>METER-CAVALIER-4 DOOR</v>
          </cell>
        </row>
        <row r="1348">
          <cell r="A1348" t="str">
            <v>V-075-00</v>
          </cell>
          <cell r="B1348" t="str">
            <v>Inactive</v>
          </cell>
          <cell r="C1348" t="str">
            <v>METER - CARGO VAN</v>
          </cell>
        </row>
        <row r="1349">
          <cell r="A1349" t="str">
            <v>V-075-99</v>
          </cell>
          <cell r="B1349" t="str">
            <v>Inactive</v>
          </cell>
          <cell r="C1349" t="str">
            <v>METER -CARGO VAN</v>
          </cell>
        </row>
        <row r="1350">
          <cell r="A1350" t="str">
            <v>V-076-99</v>
          </cell>
          <cell r="B1350" t="str">
            <v>Inactive</v>
          </cell>
          <cell r="C1350" t="str">
            <v>METER -CARGO VAN</v>
          </cell>
        </row>
        <row r="1351">
          <cell r="A1351" t="str">
            <v>V-078-00</v>
          </cell>
          <cell r="B1351" t="str">
            <v>Active</v>
          </cell>
          <cell r="C1351" t="str">
            <v>METER 1/2 TON EXT CAB PICKUP</v>
          </cell>
        </row>
        <row r="1352">
          <cell r="A1352" t="str">
            <v>V-500-05</v>
          </cell>
          <cell r="B1352" t="str">
            <v>Active</v>
          </cell>
          <cell r="C1352" t="str">
            <v>2005 Generator Nando Trailer</v>
          </cell>
        </row>
        <row r="1353">
          <cell r="A1353" t="str">
            <v>V-501-00</v>
          </cell>
          <cell r="B1353" t="str">
            <v>Inactive</v>
          </cell>
          <cell r="C1353" t="str">
            <v>MATERIAL CARRIER - PICK-UP</v>
          </cell>
        </row>
        <row r="1354">
          <cell r="A1354" t="str">
            <v>V-502-00</v>
          </cell>
          <cell r="B1354" t="str">
            <v>Active</v>
          </cell>
          <cell r="C1354" t="str">
            <v>POLE CARRIER - TRAILER</v>
          </cell>
        </row>
        <row r="1355">
          <cell r="A1355" t="str">
            <v>V-503-00</v>
          </cell>
          <cell r="B1355" t="str">
            <v>Inactive</v>
          </cell>
          <cell r="C1355" t="str">
            <v>TRANSFORMER TRAILER</v>
          </cell>
        </row>
        <row r="1356">
          <cell r="A1356" t="str">
            <v>V-504-10</v>
          </cell>
          <cell r="B1356" t="str">
            <v>Active</v>
          </cell>
          <cell r="C1356" t="str">
            <v>Trailer-SAUB</v>
          </cell>
        </row>
        <row r="1357">
          <cell r="A1357" t="str">
            <v>V-505-00</v>
          </cell>
          <cell r="B1357" t="str">
            <v>Active</v>
          </cell>
          <cell r="C1357" t="str">
            <v>OIL FILTER TRAILER</v>
          </cell>
        </row>
        <row r="1358">
          <cell r="A1358" t="str">
            <v>V-507-00</v>
          </cell>
          <cell r="B1358" t="str">
            <v>Active</v>
          </cell>
          <cell r="C1358" t="str">
            <v>REEL &amp; CARGO MATERIAL CARRIER</v>
          </cell>
        </row>
        <row r="1359">
          <cell r="A1359" t="str">
            <v>V-508-00</v>
          </cell>
          <cell r="B1359" t="str">
            <v>Inactive</v>
          </cell>
          <cell r="C1359" t="str">
            <v>CABLE REEL TRANSPORTER</v>
          </cell>
        </row>
        <row r="1360">
          <cell r="A1360" t="str">
            <v>V-510-00</v>
          </cell>
          <cell r="B1360" t="str">
            <v>Inactive</v>
          </cell>
          <cell r="C1360" t="str">
            <v>HOT LINE TOOLS ENCLOSED BOX</v>
          </cell>
        </row>
        <row r="1361">
          <cell r="A1361" t="str">
            <v>V-511</v>
          </cell>
          <cell r="B1361" t="str">
            <v>Inactive</v>
          </cell>
          <cell r="C1361" t="str">
            <v>TRANSFORMER TRAILER</v>
          </cell>
        </row>
        <row r="1362">
          <cell r="A1362" t="str">
            <v>V-512-00</v>
          </cell>
          <cell r="B1362" t="str">
            <v>Inactive</v>
          </cell>
          <cell r="C1362" t="str">
            <v>MATERIAL CARRIER BOX  TRAILER</v>
          </cell>
        </row>
        <row r="1363">
          <cell r="A1363" t="str">
            <v>V-513</v>
          </cell>
          <cell r="B1363" t="str">
            <v>Inactive</v>
          </cell>
          <cell r="C1363" t="str">
            <v>MATERIAL CARRIER BOX TRAILER</v>
          </cell>
        </row>
        <row r="1364">
          <cell r="A1364" t="str">
            <v>V-514-00</v>
          </cell>
          <cell r="B1364" t="str">
            <v>Active</v>
          </cell>
          <cell r="C1364" t="str">
            <v>POLE CARIER - TRAILER</v>
          </cell>
        </row>
        <row r="1365">
          <cell r="A1365" t="str">
            <v>V-515-00</v>
          </cell>
          <cell r="B1365" t="str">
            <v>Inactive</v>
          </cell>
          <cell r="C1365" t="str">
            <v>TANDEM AXLE TRANSFORMER</v>
          </cell>
        </row>
        <row r="1366">
          <cell r="A1366" t="str">
            <v>V-516-00</v>
          </cell>
          <cell r="B1366" t="str">
            <v>Inactive</v>
          </cell>
          <cell r="C1366" t="str">
            <v>TRANSFORMER TRAILER</v>
          </cell>
        </row>
        <row r="1367">
          <cell r="A1367" t="str">
            <v>V-518-00</v>
          </cell>
          <cell r="B1367" t="str">
            <v>Active</v>
          </cell>
          <cell r="C1367" t="str">
            <v>TRI-AXLE FLATBED</v>
          </cell>
        </row>
        <row r="1368">
          <cell r="A1368" t="str">
            <v>V-519</v>
          </cell>
          <cell r="B1368" t="str">
            <v>Inactive</v>
          </cell>
          <cell r="C1368" t="str">
            <v>HIGH PRESSURE WASHER</v>
          </cell>
        </row>
        <row r="1369">
          <cell r="A1369" t="str">
            <v>V-519-00</v>
          </cell>
          <cell r="B1369" t="str">
            <v>Inactive</v>
          </cell>
          <cell r="C1369" t="str">
            <v>HIGH PRESSURE WASHER</v>
          </cell>
        </row>
        <row r="1370">
          <cell r="A1370" t="str">
            <v>V-520-00</v>
          </cell>
          <cell r="B1370" t="str">
            <v>Active</v>
          </cell>
          <cell r="C1370" t="str">
            <v>SMALL BOX TRAILER</v>
          </cell>
        </row>
        <row r="1371">
          <cell r="A1371" t="str">
            <v>V-521-00</v>
          </cell>
          <cell r="B1371" t="str">
            <v>Inactive</v>
          </cell>
          <cell r="C1371" t="str">
            <v>DUAL AXLE TENSION MACHINE</v>
          </cell>
        </row>
        <row r="1372">
          <cell r="A1372" t="str">
            <v>V-522-00</v>
          </cell>
          <cell r="B1372" t="str">
            <v>Active</v>
          </cell>
          <cell r="C1372" t="str">
            <v>DUAL AXLE TENSION MACHINE</v>
          </cell>
        </row>
        <row r="1373">
          <cell r="A1373" t="str">
            <v>V-523-00</v>
          </cell>
          <cell r="B1373" t="str">
            <v>Inactive</v>
          </cell>
          <cell r="C1373" t="str">
            <v>SINGLE AXLE CHIPPER</v>
          </cell>
        </row>
        <row r="1374">
          <cell r="A1374" t="str">
            <v>V-524-00</v>
          </cell>
          <cell r="B1374" t="str">
            <v>Active</v>
          </cell>
          <cell r="C1374" t="str">
            <v>AIR COMPRESSION - TRAILER</v>
          </cell>
        </row>
        <row r="1375">
          <cell r="A1375" t="str">
            <v>V-524-11</v>
          </cell>
          <cell r="B1375" t="str">
            <v>Inactive</v>
          </cell>
          <cell r="C1375" t="str">
            <v>Timberland Tension Machine</v>
          </cell>
        </row>
        <row r="1376">
          <cell r="A1376" t="str">
            <v>V-525-00</v>
          </cell>
          <cell r="B1376" t="str">
            <v>Inactive</v>
          </cell>
          <cell r="C1376" t="str">
            <v>LANDSCAPE TRAILER</v>
          </cell>
        </row>
        <row r="1377">
          <cell r="A1377" t="str">
            <v>V-525-11</v>
          </cell>
          <cell r="B1377" t="str">
            <v>Active</v>
          </cell>
          <cell r="C1377" t="str">
            <v>Timberland Tension Machine</v>
          </cell>
        </row>
        <row r="1378">
          <cell r="A1378" t="str">
            <v>V-526-00</v>
          </cell>
          <cell r="B1378" t="str">
            <v>Active</v>
          </cell>
          <cell r="C1378" t="str">
            <v>RIDING MOWER</v>
          </cell>
        </row>
        <row r="1379">
          <cell r="A1379" t="str">
            <v>V-529-00</v>
          </cell>
          <cell r="B1379" t="str">
            <v>Inactive</v>
          </cell>
          <cell r="C1379" t="str">
            <v>TAMPER</v>
          </cell>
        </row>
        <row r="1380">
          <cell r="A1380" t="str">
            <v>V-530-11</v>
          </cell>
          <cell r="B1380" t="str">
            <v>Active</v>
          </cell>
          <cell r="C1380" t="str">
            <v>Timberland Tension Machine</v>
          </cell>
        </row>
        <row r="1381">
          <cell r="A1381" t="str">
            <v>V-531-12</v>
          </cell>
          <cell r="B1381" t="str">
            <v>Active</v>
          </cell>
          <cell r="C1381" t="str">
            <v>GALVANIZED POLE TRAILER</v>
          </cell>
        </row>
        <row r="1382">
          <cell r="A1382" t="str">
            <v>V-533-14</v>
          </cell>
          <cell r="B1382" t="str">
            <v>Active</v>
          </cell>
          <cell r="C1382" t="str">
            <v>Felling Hydraulic Reel Trailer</v>
          </cell>
        </row>
        <row r="1383">
          <cell r="A1383" t="str">
            <v>V-602-00</v>
          </cell>
          <cell r="B1383" t="str">
            <v>Active</v>
          </cell>
          <cell r="C1383" t="str">
            <v>GENERATOR</v>
          </cell>
        </row>
        <row r="1384">
          <cell r="A1384" t="str">
            <v>V-603-00</v>
          </cell>
          <cell r="B1384" t="str">
            <v>Active</v>
          </cell>
          <cell r="C1384" t="str">
            <v>COMPRESSOR</v>
          </cell>
        </row>
        <row r="1385">
          <cell r="A1385" t="str">
            <v>V-604-00</v>
          </cell>
          <cell r="B1385" t="str">
            <v>Active</v>
          </cell>
          <cell r="C1385" t="str">
            <v>GAS CAN - UNLEADED</v>
          </cell>
        </row>
        <row r="1386">
          <cell r="A1386" t="str">
            <v>V-605-00</v>
          </cell>
          <cell r="B1386" t="str">
            <v>Active</v>
          </cell>
          <cell r="C1386" t="str">
            <v>GAS CAN - DIESEL</v>
          </cell>
        </row>
        <row r="1387">
          <cell r="A1387" t="str">
            <v>V-606-00</v>
          </cell>
          <cell r="B1387" t="str">
            <v>Inactive</v>
          </cell>
          <cell r="C1387" t="str">
            <v>SNOW BLOWER</v>
          </cell>
        </row>
        <row r="1388">
          <cell r="A1388" t="str">
            <v>V-607-00</v>
          </cell>
          <cell r="B1388" t="str">
            <v>Active</v>
          </cell>
          <cell r="C1388" t="str">
            <v>TRUCK WASH MACHINE</v>
          </cell>
        </row>
        <row r="1389">
          <cell r="A1389" t="str">
            <v>V-608-00</v>
          </cell>
          <cell r="B1389" t="str">
            <v>Inactive</v>
          </cell>
          <cell r="C1389" t="str">
            <v>ELECTRIC GARAGE SWEEPER</v>
          </cell>
        </row>
        <row r="1390">
          <cell r="A1390" t="str">
            <v>V-610-00</v>
          </cell>
          <cell r="B1390" t="str">
            <v>Inactive</v>
          </cell>
          <cell r="C1390" t="str">
            <v>RENTAL VEHICLE</v>
          </cell>
        </row>
        <row r="1391">
          <cell r="A1391" t="str">
            <v>V-611-00</v>
          </cell>
          <cell r="B1391" t="str">
            <v>Active</v>
          </cell>
          <cell r="C1391" t="str">
            <v>CHAIN SAW</v>
          </cell>
        </row>
        <row r="1392">
          <cell r="A1392" t="str">
            <v>V-612-00</v>
          </cell>
          <cell r="B1392" t="str">
            <v>Inactive</v>
          </cell>
          <cell r="C1392" t="str">
            <v>RENTAL TRUCK</v>
          </cell>
        </row>
        <row r="1393">
          <cell r="A1393" t="str">
            <v>V-6194-00</v>
          </cell>
          <cell r="B1393" t="str">
            <v>Inactive</v>
          </cell>
          <cell r="C1393" t="str">
            <v>RENTAL DIGGER/DERRICK</v>
          </cell>
        </row>
        <row r="1394">
          <cell r="A1394" t="str">
            <v>V-641-00</v>
          </cell>
          <cell r="B1394" t="str">
            <v>Inactive</v>
          </cell>
          <cell r="C1394" t="str">
            <v>HIGH PRESSURE CLEANER</v>
          </cell>
        </row>
        <row r="1395">
          <cell r="A1395" t="str">
            <v>V-653-00</v>
          </cell>
          <cell r="B1395" t="str">
            <v>Inactive</v>
          </cell>
          <cell r="C1395" t="str">
            <v>RENTAL TRUCK</v>
          </cell>
        </row>
        <row r="1396">
          <cell r="A1396" t="str">
            <v>V-654-00</v>
          </cell>
          <cell r="B1396" t="str">
            <v>Inactive</v>
          </cell>
          <cell r="C1396" t="str">
            <v>RENTAL</v>
          </cell>
        </row>
        <row r="1397">
          <cell r="A1397" t="str">
            <v>V-655-00</v>
          </cell>
          <cell r="B1397" t="str">
            <v>Inactive</v>
          </cell>
          <cell r="C1397" t="str">
            <v>RENTAL DUMP TRUCK</v>
          </cell>
        </row>
        <row r="1398">
          <cell r="A1398" t="str">
            <v>V-656-00</v>
          </cell>
          <cell r="B1398" t="str">
            <v>Active</v>
          </cell>
          <cell r="C1398" t="str">
            <v>Facilities Generator</v>
          </cell>
        </row>
      </sheetData>
      <sheetData sheetId="2"/>
      <sheetData sheetId="3"/>
      <sheetData sheetId="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(H)"/>
      <sheetName val="Main Menu"/>
      <sheetName val="User Info (H)"/>
      <sheetName val="Client Profile"/>
      <sheetName val="Instructions"/>
      <sheetName val="Index"/>
      <sheetName val="Forms"/>
      <sheetName val="CT Lead"/>
      <sheetName val="FT Lead"/>
      <sheetName val="Tax Prov"/>
      <sheetName val="FS Notes"/>
      <sheetName val="Rate table"/>
      <sheetName val="Rates (H)"/>
      <sheetName val="CT Cont"/>
      <sheetName val="FTA"/>
      <sheetName val="FT Sch"/>
      <sheetName val="Cushion"/>
      <sheetName val="Filed-Provided"/>
      <sheetName val="Assessments"/>
      <sheetName val="Fixed Assets"/>
      <sheetName val="SRED"/>
      <sheetName val="Gen Ledger"/>
      <sheetName val="Journal entries"/>
      <sheetName val="Free Form"/>
      <sheetName val="SBD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</sheetNames>
    <sheetDataSet>
      <sheetData sheetId="0"/>
      <sheetData sheetId="1"/>
      <sheetData sheetId="2"/>
      <sheetData sheetId="3">
        <row r="2">
          <cell r="C2" t="str">
            <v>Test Co</v>
          </cell>
        </row>
        <row r="3">
          <cell r="I3" t="str">
            <v>Fraser</v>
          </cell>
        </row>
        <row r="5">
          <cell r="C5">
            <v>37621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 GL Detail F2014 FADEP"/>
      <sheetName val="Dep GL Summary F2014 FADEP"/>
      <sheetName val="list of new add or change jobs"/>
    </sheetNames>
    <sheetDataSet>
      <sheetData sheetId="0"/>
      <sheetData sheetId="1">
        <row r="56">
          <cell r="H56">
            <v>-278715.5500000001</v>
          </cell>
        </row>
      </sheetData>
      <sheetData sheetId="2">
        <row r="5">
          <cell r="E5" t="str">
            <v>AP 1010834587-1</v>
          </cell>
        </row>
        <row r="6">
          <cell r="E6" t="str">
            <v>AP 111494-1</v>
          </cell>
        </row>
        <row r="7">
          <cell r="E7" t="str">
            <v>AP 111547-1</v>
          </cell>
        </row>
        <row r="8">
          <cell r="E8" t="str">
            <v>AP 1234-1</v>
          </cell>
        </row>
        <row r="9">
          <cell r="E9" t="str">
            <v>AP 56542-1</v>
          </cell>
        </row>
        <row r="10">
          <cell r="E10" t="str">
            <v>C08-101A-1</v>
          </cell>
        </row>
        <row r="11">
          <cell r="E11" t="str">
            <v>C08-101A-2</v>
          </cell>
        </row>
        <row r="12">
          <cell r="E12" t="str">
            <v>C08-101A-3</v>
          </cell>
        </row>
        <row r="13">
          <cell r="E13" t="str">
            <v>C08-101A-4</v>
          </cell>
        </row>
        <row r="14">
          <cell r="E14" t="str">
            <v>C08-101A-5</v>
          </cell>
        </row>
        <row r="15">
          <cell r="E15" t="str">
            <v>C08-101A-6</v>
          </cell>
        </row>
        <row r="16">
          <cell r="E16" t="str">
            <v>C10-100A-1</v>
          </cell>
        </row>
        <row r="17">
          <cell r="E17" t="str">
            <v>C10-100A-2</v>
          </cell>
        </row>
        <row r="18">
          <cell r="E18" t="str">
            <v>C10-100A-3</v>
          </cell>
        </row>
        <row r="19">
          <cell r="E19" t="str">
            <v>C10-100A-4</v>
          </cell>
        </row>
        <row r="20">
          <cell r="E20" t="str">
            <v>C10-100A-5</v>
          </cell>
        </row>
        <row r="21">
          <cell r="E21" t="str">
            <v>C10-100A-6</v>
          </cell>
        </row>
        <row r="22">
          <cell r="E22" t="str">
            <v>C10-106-1</v>
          </cell>
        </row>
        <row r="23">
          <cell r="E23" t="str">
            <v>C10-106-10</v>
          </cell>
        </row>
        <row r="24">
          <cell r="E24" t="str">
            <v>C10-106-11</v>
          </cell>
        </row>
        <row r="25">
          <cell r="E25" t="str">
            <v>C10-106-2</v>
          </cell>
        </row>
        <row r="26">
          <cell r="E26" t="str">
            <v>C10-106-3</v>
          </cell>
        </row>
        <row r="27">
          <cell r="E27" t="str">
            <v>C10-106-31</v>
          </cell>
        </row>
        <row r="28">
          <cell r="E28" t="str">
            <v>C10-106-32</v>
          </cell>
        </row>
        <row r="29">
          <cell r="E29" t="str">
            <v>C10-106-33</v>
          </cell>
        </row>
        <row r="30">
          <cell r="E30" t="str">
            <v>C10-106-34</v>
          </cell>
        </row>
        <row r="31">
          <cell r="E31" t="str">
            <v>C10-106-35</v>
          </cell>
        </row>
        <row r="32">
          <cell r="E32" t="str">
            <v>C10-106-36</v>
          </cell>
        </row>
        <row r="33">
          <cell r="E33" t="str">
            <v>C10-106-37</v>
          </cell>
        </row>
        <row r="34">
          <cell r="E34" t="str">
            <v>C10-106-38</v>
          </cell>
        </row>
        <row r="35">
          <cell r="E35" t="str">
            <v>C10-106-4</v>
          </cell>
        </row>
        <row r="36">
          <cell r="E36" t="str">
            <v>C10-106-5</v>
          </cell>
        </row>
        <row r="37">
          <cell r="E37" t="str">
            <v>C10-106-6</v>
          </cell>
        </row>
        <row r="38">
          <cell r="E38" t="str">
            <v>C10-106-7</v>
          </cell>
        </row>
        <row r="39">
          <cell r="E39" t="str">
            <v>C10-106-8</v>
          </cell>
        </row>
        <row r="40">
          <cell r="E40" t="str">
            <v>C10-106-9</v>
          </cell>
        </row>
        <row r="41">
          <cell r="E41" t="str">
            <v>C10-106D-1</v>
          </cell>
        </row>
        <row r="42">
          <cell r="E42" t="str">
            <v>C10-213-1</v>
          </cell>
        </row>
        <row r="43">
          <cell r="E43" t="str">
            <v>C10-213-2</v>
          </cell>
        </row>
        <row r="44">
          <cell r="E44" t="str">
            <v>C10-213-3</v>
          </cell>
        </row>
        <row r="45">
          <cell r="E45" t="str">
            <v>C10-213-4</v>
          </cell>
        </row>
        <row r="46">
          <cell r="E46" t="str">
            <v>C10-213-5</v>
          </cell>
        </row>
        <row r="47">
          <cell r="E47" t="str">
            <v>C10-213-6</v>
          </cell>
        </row>
        <row r="48">
          <cell r="E48" t="str">
            <v>C10-213-7</v>
          </cell>
        </row>
        <row r="49">
          <cell r="E49" t="str">
            <v>C10-213-8</v>
          </cell>
        </row>
        <row r="50">
          <cell r="E50" t="str">
            <v>C10-369-1</v>
          </cell>
        </row>
        <row r="51">
          <cell r="E51" t="str">
            <v>C10-369-2</v>
          </cell>
        </row>
        <row r="52">
          <cell r="E52" t="str">
            <v>C10-369-3</v>
          </cell>
        </row>
        <row r="53">
          <cell r="E53" t="str">
            <v>C10-369-33</v>
          </cell>
        </row>
        <row r="54">
          <cell r="E54" t="str">
            <v>C10-369-37</v>
          </cell>
        </row>
        <row r="55">
          <cell r="E55" t="str">
            <v>C10-369-4</v>
          </cell>
        </row>
        <row r="56">
          <cell r="E56" t="str">
            <v>C10-369-5</v>
          </cell>
        </row>
        <row r="57">
          <cell r="E57" t="str">
            <v>C10-369-6</v>
          </cell>
        </row>
        <row r="58">
          <cell r="E58" t="str">
            <v>C10-369-7</v>
          </cell>
        </row>
        <row r="59">
          <cell r="E59" t="str">
            <v>C10-380-1</v>
          </cell>
        </row>
        <row r="60">
          <cell r="E60" t="str">
            <v>C10-380-10</v>
          </cell>
        </row>
        <row r="61">
          <cell r="E61" t="str">
            <v>C10-380-11</v>
          </cell>
        </row>
        <row r="62">
          <cell r="E62" t="str">
            <v>C10-380-12</v>
          </cell>
        </row>
        <row r="63">
          <cell r="E63" t="str">
            <v>C10-380-2</v>
          </cell>
        </row>
        <row r="64">
          <cell r="E64" t="str">
            <v>C10-380-3</v>
          </cell>
        </row>
        <row r="65">
          <cell r="E65" t="str">
            <v>C10-380-31</v>
          </cell>
        </row>
        <row r="66">
          <cell r="E66" t="str">
            <v>C10-380-32</v>
          </cell>
        </row>
        <row r="67">
          <cell r="E67" t="str">
            <v>C10-380-33</v>
          </cell>
        </row>
        <row r="68">
          <cell r="E68" t="str">
            <v>C10-380-34</v>
          </cell>
        </row>
        <row r="69">
          <cell r="E69" t="str">
            <v>C10-380-35</v>
          </cell>
        </row>
        <row r="70">
          <cell r="E70" t="str">
            <v>C10-380-36</v>
          </cell>
        </row>
        <row r="71">
          <cell r="E71" t="str">
            <v>C10-380-37</v>
          </cell>
        </row>
        <row r="72">
          <cell r="E72" t="str">
            <v>C10-380-38</v>
          </cell>
        </row>
        <row r="73">
          <cell r="E73" t="str">
            <v>C10-380-39</v>
          </cell>
        </row>
        <row r="74">
          <cell r="E74" t="str">
            <v>C10-380-4</v>
          </cell>
        </row>
        <row r="75">
          <cell r="E75" t="str">
            <v>C10-380-40</v>
          </cell>
        </row>
        <row r="76">
          <cell r="E76" t="str">
            <v>C10-380-41</v>
          </cell>
        </row>
        <row r="77">
          <cell r="E77" t="str">
            <v>C10-380-42</v>
          </cell>
        </row>
        <row r="78">
          <cell r="E78" t="str">
            <v>C10-380-43</v>
          </cell>
        </row>
        <row r="79">
          <cell r="E79" t="str">
            <v>C10-380-44</v>
          </cell>
        </row>
        <row r="80">
          <cell r="E80" t="str">
            <v>C10-380-45</v>
          </cell>
        </row>
        <row r="81">
          <cell r="E81" t="str">
            <v>C10-380-5</v>
          </cell>
        </row>
        <row r="82">
          <cell r="E82" t="str">
            <v>C10-380-6</v>
          </cell>
        </row>
        <row r="83">
          <cell r="E83" t="str">
            <v>C10-380-7</v>
          </cell>
        </row>
        <row r="84">
          <cell r="E84" t="str">
            <v>C10-380-8</v>
          </cell>
        </row>
        <row r="85">
          <cell r="E85" t="str">
            <v>C10-380-9</v>
          </cell>
        </row>
        <row r="86">
          <cell r="E86" t="str">
            <v>C10-393-1</v>
          </cell>
        </row>
        <row r="87">
          <cell r="E87" t="str">
            <v>C10-393-2</v>
          </cell>
        </row>
        <row r="88">
          <cell r="E88" t="str">
            <v>C10-393-3</v>
          </cell>
        </row>
        <row r="89">
          <cell r="E89" t="str">
            <v>C10-393-31</v>
          </cell>
        </row>
        <row r="90">
          <cell r="E90" t="str">
            <v>C10-393-32</v>
          </cell>
        </row>
        <row r="91">
          <cell r="E91" t="str">
            <v>C10-393-33</v>
          </cell>
        </row>
        <row r="92">
          <cell r="E92" t="str">
            <v>C10-393-34</v>
          </cell>
        </row>
        <row r="93">
          <cell r="E93" t="str">
            <v>C10-393-35</v>
          </cell>
        </row>
        <row r="94">
          <cell r="E94" t="str">
            <v>C10-393-36</v>
          </cell>
        </row>
        <row r="95">
          <cell r="E95" t="str">
            <v>C10-393-37</v>
          </cell>
        </row>
        <row r="96">
          <cell r="E96" t="str">
            <v>C10-393-38</v>
          </cell>
        </row>
        <row r="97">
          <cell r="E97" t="str">
            <v>C10-393-39</v>
          </cell>
        </row>
        <row r="98">
          <cell r="E98" t="str">
            <v>C10-393-4</v>
          </cell>
        </row>
        <row r="99">
          <cell r="E99" t="str">
            <v>C10-393-5</v>
          </cell>
        </row>
        <row r="100">
          <cell r="E100" t="str">
            <v>C10-393-6</v>
          </cell>
        </row>
        <row r="101">
          <cell r="E101" t="str">
            <v>C10-393-7</v>
          </cell>
        </row>
        <row r="102">
          <cell r="E102" t="str">
            <v>C10-393-8</v>
          </cell>
        </row>
        <row r="103">
          <cell r="E103" t="str">
            <v>C10-393-9</v>
          </cell>
        </row>
        <row r="104">
          <cell r="E104" t="str">
            <v>C10-767-1</v>
          </cell>
        </row>
        <row r="105">
          <cell r="E105" t="str">
            <v>C10-767-11</v>
          </cell>
        </row>
        <row r="106">
          <cell r="E106" t="str">
            <v>C10-767-31</v>
          </cell>
        </row>
        <row r="107">
          <cell r="E107" t="str">
            <v>C10-767-41</v>
          </cell>
        </row>
        <row r="108">
          <cell r="E108" t="str">
            <v>C11-105-1</v>
          </cell>
        </row>
        <row r="109">
          <cell r="E109" t="str">
            <v>C11-105-2</v>
          </cell>
        </row>
        <row r="110">
          <cell r="E110" t="str">
            <v>C11-105-3</v>
          </cell>
        </row>
        <row r="111">
          <cell r="E111" t="str">
            <v>C11-105-31</v>
          </cell>
        </row>
        <row r="112">
          <cell r="E112" t="str">
            <v>C11-105-32</v>
          </cell>
        </row>
        <row r="113">
          <cell r="E113" t="str">
            <v>C11-105-33</v>
          </cell>
        </row>
        <row r="114">
          <cell r="E114" t="str">
            <v>C11-105-34</v>
          </cell>
        </row>
        <row r="115">
          <cell r="E115" t="str">
            <v>C11-105-4</v>
          </cell>
        </row>
        <row r="116">
          <cell r="E116" t="str">
            <v>C11-106-1</v>
          </cell>
        </row>
        <row r="117">
          <cell r="E117" t="str">
            <v>C11-106-2</v>
          </cell>
        </row>
        <row r="118">
          <cell r="E118" t="str">
            <v>C11-106-3</v>
          </cell>
        </row>
        <row r="119">
          <cell r="E119" t="str">
            <v>C11-106-31</v>
          </cell>
        </row>
        <row r="120">
          <cell r="E120" t="str">
            <v>C11-106-32</v>
          </cell>
        </row>
        <row r="121">
          <cell r="E121" t="str">
            <v>C11-106-33</v>
          </cell>
        </row>
        <row r="122">
          <cell r="E122" t="str">
            <v>C11-106-34</v>
          </cell>
        </row>
        <row r="123">
          <cell r="E123" t="str">
            <v>C11-106-35</v>
          </cell>
        </row>
        <row r="124">
          <cell r="E124" t="str">
            <v>C11-106-36</v>
          </cell>
        </row>
        <row r="125">
          <cell r="E125" t="str">
            <v>C11-106-37</v>
          </cell>
        </row>
        <row r="126">
          <cell r="E126" t="str">
            <v>C11-106-4</v>
          </cell>
        </row>
        <row r="127">
          <cell r="E127" t="str">
            <v>C11-106-5</v>
          </cell>
        </row>
        <row r="128">
          <cell r="E128" t="str">
            <v>C11-106-6</v>
          </cell>
        </row>
        <row r="129">
          <cell r="E129" t="str">
            <v>C11-106-7</v>
          </cell>
        </row>
        <row r="130">
          <cell r="E130" t="str">
            <v>C11-106D-1</v>
          </cell>
        </row>
        <row r="131">
          <cell r="E131" t="str">
            <v>C11-107-1</v>
          </cell>
        </row>
        <row r="132">
          <cell r="E132" t="str">
            <v>C11-107-2</v>
          </cell>
        </row>
        <row r="133">
          <cell r="E133" t="str">
            <v>C11-107-3</v>
          </cell>
        </row>
        <row r="134">
          <cell r="E134" t="str">
            <v>C11-107-31</v>
          </cell>
        </row>
        <row r="135">
          <cell r="E135" t="str">
            <v>C11-107-32</v>
          </cell>
        </row>
        <row r="136">
          <cell r="E136" t="str">
            <v>C11-107-33</v>
          </cell>
        </row>
        <row r="137">
          <cell r="E137" t="str">
            <v>C11-107-34</v>
          </cell>
        </row>
        <row r="138">
          <cell r="E138" t="str">
            <v>C11-107-35</v>
          </cell>
        </row>
        <row r="139">
          <cell r="E139" t="str">
            <v>C11-107-36</v>
          </cell>
        </row>
        <row r="140">
          <cell r="E140" t="str">
            <v>C11-107-37</v>
          </cell>
        </row>
        <row r="141">
          <cell r="E141" t="str">
            <v>C11-107-4</v>
          </cell>
        </row>
        <row r="142">
          <cell r="E142" t="str">
            <v>C11-107-5</v>
          </cell>
        </row>
        <row r="143">
          <cell r="E143" t="str">
            <v>C11-107-6</v>
          </cell>
        </row>
        <row r="144">
          <cell r="E144" t="str">
            <v>C11-107-7</v>
          </cell>
        </row>
        <row r="145">
          <cell r="E145" t="str">
            <v>C11-107D-1</v>
          </cell>
        </row>
        <row r="146">
          <cell r="E146" t="str">
            <v>C11-212A-1</v>
          </cell>
        </row>
        <row r="147">
          <cell r="E147" t="str">
            <v>C12-103-1</v>
          </cell>
        </row>
        <row r="148">
          <cell r="E148" t="str">
            <v>C12-103-2</v>
          </cell>
        </row>
        <row r="149">
          <cell r="E149" t="str">
            <v>C12-103-3</v>
          </cell>
        </row>
        <row r="150">
          <cell r="E150" t="str">
            <v>C12-103-31</v>
          </cell>
        </row>
        <row r="151">
          <cell r="E151" t="str">
            <v>C12-103-32</v>
          </cell>
        </row>
        <row r="152">
          <cell r="E152" t="str">
            <v>C12-103-33</v>
          </cell>
        </row>
        <row r="153">
          <cell r="E153" t="str">
            <v>C12-103-34</v>
          </cell>
        </row>
        <row r="154">
          <cell r="E154" t="str">
            <v>C12-103-35</v>
          </cell>
        </row>
        <row r="155">
          <cell r="E155" t="str">
            <v>C12-103-36</v>
          </cell>
        </row>
        <row r="156">
          <cell r="E156" t="str">
            <v>C12-103-37</v>
          </cell>
        </row>
        <row r="157">
          <cell r="E157" t="str">
            <v>C12-103-38</v>
          </cell>
        </row>
        <row r="158">
          <cell r="E158" t="str">
            <v>C12-103-39</v>
          </cell>
        </row>
        <row r="159">
          <cell r="E159" t="str">
            <v>C12-103-4</v>
          </cell>
        </row>
        <row r="160">
          <cell r="E160" t="str">
            <v>C12-103-5</v>
          </cell>
        </row>
        <row r="161">
          <cell r="E161" t="str">
            <v>C12-103-6</v>
          </cell>
        </row>
        <row r="162">
          <cell r="E162" t="str">
            <v>C12-103-7</v>
          </cell>
        </row>
        <row r="163">
          <cell r="E163" t="str">
            <v>C12-103-8</v>
          </cell>
        </row>
        <row r="164">
          <cell r="E164" t="str">
            <v>C12-103-9</v>
          </cell>
        </row>
        <row r="165">
          <cell r="E165" t="str">
            <v>C12-104-1</v>
          </cell>
        </row>
        <row r="166">
          <cell r="E166" t="str">
            <v>C12-104-2</v>
          </cell>
        </row>
        <row r="167">
          <cell r="E167" t="str">
            <v>C12-104-3</v>
          </cell>
        </row>
        <row r="168">
          <cell r="E168" t="str">
            <v>C12-104-31</v>
          </cell>
        </row>
        <row r="169">
          <cell r="E169" t="str">
            <v>C12-104-32</v>
          </cell>
        </row>
        <row r="170">
          <cell r="E170" t="str">
            <v>C12-104-33</v>
          </cell>
        </row>
        <row r="171">
          <cell r="E171" t="str">
            <v>C12-104-34</v>
          </cell>
        </row>
        <row r="172">
          <cell r="E172" t="str">
            <v>C12-104-35</v>
          </cell>
        </row>
        <row r="173">
          <cell r="E173" t="str">
            <v>C12-104-4</v>
          </cell>
        </row>
        <row r="174">
          <cell r="E174" t="str">
            <v>C12-104-5</v>
          </cell>
        </row>
        <row r="175">
          <cell r="E175" t="str">
            <v>C12-104-6</v>
          </cell>
        </row>
        <row r="176">
          <cell r="E176" t="str">
            <v>C12-104D-1</v>
          </cell>
        </row>
        <row r="177">
          <cell r="E177" t="str">
            <v>C12-104D-2</v>
          </cell>
        </row>
        <row r="178">
          <cell r="E178" t="str">
            <v>C12-109-1</v>
          </cell>
        </row>
        <row r="179">
          <cell r="E179" t="str">
            <v>C12-109-10</v>
          </cell>
        </row>
        <row r="180">
          <cell r="E180" t="str">
            <v>C12-109-2</v>
          </cell>
        </row>
        <row r="181">
          <cell r="E181" t="str">
            <v>C12-109-3</v>
          </cell>
        </row>
        <row r="182">
          <cell r="E182" t="str">
            <v>C12-109-31</v>
          </cell>
        </row>
        <row r="183">
          <cell r="E183" t="str">
            <v>C12-109-32</v>
          </cell>
        </row>
        <row r="184">
          <cell r="E184" t="str">
            <v>C12-109-33</v>
          </cell>
        </row>
        <row r="185">
          <cell r="E185" t="str">
            <v>C12-109-34</v>
          </cell>
        </row>
        <row r="186">
          <cell r="E186" t="str">
            <v>C12-109-35</v>
          </cell>
        </row>
        <row r="187">
          <cell r="E187" t="str">
            <v>C12-109-36</v>
          </cell>
        </row>
        <row r="188">
          <cell r="E188" t="str">
            <v>C12-109-37</v>
          </cell>
        </row>
        <row r="189">
          <cell r="E189" t="str">
            <v>C12-109-38</v>
          </cell>
        </row>
        <row r="190">
          <cell r="E190" t="str">
            <v>C12-109-39</v>
          </cell>
        </row>
        <row r="191">
          <cell r="E191" t="str">
            <v>C12-109-4</v>
          </cell>
        </row>
        <row r="192">
          <cell r="E192" t="str">
            <v>C12-109-40</v>
          </cell>
        </row>
        <row r="193">
          <cell r="E193" t="str">
            <v>C12-109-5</v>
          </cell>
        </row>
        <row r="194">
          <cell r="E194" t="str">
            <v>C12-109-6</v>
          </cell>
        </row>
        <row r="195">
          <cell r="E195" t="str">
            <v>C12-109-7</v>
          </cell>
        </row>
        <row r="196">
          <cell r="E196" t="str">
            <v>C12-109-8</v>
          </cell>
        </row>
        <row r="197">
          <cell r="E197" t="str">
            <v>C12-109-9</v>
          </cell>
        </row>
        <row r="198">
          <cell r="E198" t="str">
            <v>C12-109D-1</v>
          </cell>
        </row>
        <row r="199">
          <cell r="E199" t="str">
            <v>C12-284-1</v>
          </cell>
        </row>
        <row r="200">
          <cell r="E200" t="str">
            <v>C12-284-2</v>
          </cell>
        </row>
        <row r="201">
          <cell r="E201" t="str">
            <v>C12-284-3</v>
          </cell>
        </row>
        <row r="202">
          <cell r="E202" t="str">
            <v>C12-284-31</v>
          </cell>
        </row>
        <row r="203">
          <cell r="E203" t="str">
            <v>C12-284-32</v>
          </cell>
        </row>
        <row r="204">
          <cell r="E204" t="str">
            <v>C12-284-33</v>
          </cell>
        </row>
        <row r="205">
          <cell r="E205" t="str">
            <v>C12-284-34</v>
          </cell>
        </row>
        <row r="206">
          <cell r="E206" t="str">
            <v>C12-284-35</v>
          </cell>
        </row>
        <row r="207">
          <cell r="E207" t="str">
            <v>C12-284-36</v>
          </cell>
        </row>
        <row r="208">
          <cell r="E208" t="str">
            <v>C12-284-37</v>
          </cell>
        </row>
        <row r="209">
          <cell r="E209" t="str">
            <v>C12-284-38</v>
          </cell>
        </row>
        <row r="210">
          <cell r="E210" t="str">
            <v>C12-284-4</v>
          </cell>
        </row>
        <row r="211">
          <cell r="E211" t="str">
            <v>C12-284-5</v>
          </cell>
        </row>
        <row r="212">
          <cell r="E212" t="str">
            <v>C12-284-6</v>
          </cell>
        </row>
        <row r="213">
          <cell r="E213" t="str">
            <v>C12-284-8</v>
          </cell>
        </row>
        <row r="214">
          <cell r="E214" t="str">
            <v>C12-511-1</v>
          </cell>
        </row>
        <row r="215">
          <cell r="E215" t="str">
            <v>C12-511-2</v>
          </cell>
        </row>
        <row r="216">
          <cell r="E216" t="str">
            <v>C12-511-3</v>
          </cell>
        </row>
        <row r="217">
          <cell r="E217" t="str">
            <v>C12-511-31</v>
          </cell>
        </row>
        <row r="218">
          <cell r="E218" t="str">
            <v>C12-511-32</v>
          </cell>
        </row>
        <row r="219">
          <cell r="E219" t="str">
            <v>C12-511-33</v>
          </cell>
        </row>
        <row r="220">
          <cell r="E220" t="str">
            <v>C12-511-34</v>
          </cell>
        </row>
        <row r="221">
          <cell r="E221" t="str">
            <v>C12-511-35</v>
          </cell>
        </row>
        <row r="222">
          <cell r="E222" t="str">
            <v>C12-511-36</v>
          </cell>
        </row>
        <row r="223">
          <cell r="E223" t="str">
            <v>C12-511-37</v>
          </cell>
        </row>
        <row r="224">
          <cell r="E224" t="str">
            <v>C12-511-4</v>
          </cell>
        </row>
        <row r="225">
          <cell r="E225" t="str">
            <v>C12-511-5</v>
          </cell>
        </row>
        <row r="226">
          <cell r="E226" t="str">
            <v>C12-511-6</v>
          </cell>
        </row>
        <row r="227">
          <cell r="E227" t="str">
            <v>C12-523-1</v>
          </cell>
        </row>
        <row r="228">
          <cell r="E228" t="str">
            <v>C12-523-2</v>
          </cell>
        </row>
        <row r="229">
          <cell r="E229" t="str">
            <v>C12-523-3</v>
          </cell>
        </row>
        <row r="230">
          <cell r="E230" t="str">
            <v>C12-523-31</v>
          </cell>
        </row>
        <row r="231">
          <cell r="E231" t="str">
            <v>C12-523-32</v>
          </cell>
        </row>
        <row r="232">
          <cell r="E232" t="str">
            <v>C12-523-33</v>
          </cell>
        </row>
        <row r="233">
          <cell r="E233" t="str">
            <v>C12-523-34</v>
          </cell>
        </row>
        <row r="234">
          <cell r="E234" t="str">
            <v>C12-523-35</v>
          </cell>
        </row>
        <row r="235">
          <cell r="E235" t="str">
            <v>C12-523-36</v>
          </cell>
        </row>
        <row r="236">
          <cell r="E236" t="str">
            <v>C12-523-4</v>
          </cell>
        </row>
        <row r="237">
          <cell r="E237" t="str">
            <v>C12-523-5</v>
          </cell>
        </row>
        <row r="238">
          <cell r="E238" t="str">
            <v>C12-523-6</v>
          </cell>
        </row>
        <row r="239">
          <cell r="E239" t="str">
            <v>C12-530-1</v>
          </cell>
        </row>
        <row r="240">
          <cell r="E240" t="str">
            <v>C12-530-2</v>
          </cell>
        </row>
        <row r="241">
          <cell r="E241" t="str">
            <v>C12-530-3</v>
          </cell>
        </row>
        <row r="242">
          <cell r="E242" t="str">
            <v>C12-530-31</v>
          </cell>
        </row>
        <row r="243">
          <cell r="E243" t="str">
            <v>C12-530-32</v>
          </cell>
        </row>
        <row r="244">
          <cell r="E244" t="str">
            <v>C12-530-33</v>
          </cell>
        </row>
        <row r="245">
          <cell r="E245" t="str">
            <v>C12-530-34</v>
          </cell>
        </row>
        <row r="246">
          <cell r="E246" t="str">
            <v>C12-530-35</v>
          </cell>
        </row>
        <row r="247">
          <cell r="E247" t="str">
            <v>C12-530-36</v>
          </cell>
        </row>
        <row r="248">
          <cell r="E248" t="str">
            <v>C12-530-37</v>
          </cell>
        </row>
        <row r="249">
          <cell r="E249" t="str">
            <v>C12-530-4</v>
          </cell>
        </row>
        <row r="250">
          <cell r="E250" t="str">
            <v>C12-530-5</v>
          </cell>
        </row>
        <row r="251">
          <cell r="E251" t="str">
            <v>C12-530-6</v>
          </cell>
        </row>
        <row r="252">
          <cell r="E252" t="str">
            <v>C12-530-7</v>
          </cell>
        </row>
        <row r="253">
          <cell r="E253" t="str">
            <v>C13-201-1</v>
          </cell>
        </row>
        <row r="254">
          <cell r="E254" t="str">
            <v>C13-201-2</v>
          </cell>
        </row>
        <row r="255">
          <cell r="E255" t="str">
            <v>C13-201-3</v>
          </cell>
        </row>
        <row r="256">
          <cell r="E256" t="str">
            <v>C13-201-4</v>
          </cell>
        </row>
        <row r="257">
          <cell r="E257" t="str">
            <v>C13-201-5</v>
          </cell>
        </row>
        <row r="258">
          <cell r="E258" t="str">
            <v>C13-201-6</v>
          </cell>
        </row>
        <row r="259">
          <cell r="E259" t="str">
            <v>C13-201-7</v>
          </cell>
        </row>
        <row r="260">
          <cell r="E260" t="str">
            <v>C13-201-8</v>
          </cell>
        </row>
        <row r="261">
          <cell r="E261" t="str">
            <v>C13-202-1</v>
          </cell>
        </row>
        <row r="262">
          <cell r="E262" t="str">
            <v>C13-202-2</v>
          </cell>
        </row>
        <row r="263">
          <cell r="E263" t="str">
            <v>C13-202-3</v>
          </cell>
        </row>
        <row r="264">
          <cell r="E264" t="str">
            <v>C13-202-4</v>
          </cell>
        </row>
        <row r="265">
          <cell r="E265" t="str">
            <v>C13-202-5</v>
          </cell>
        </row>
        <row r="266">
          <cell r="E266" t="str">
            <v>C13-202-6</v>
          </cell>
        </row>
        <row r="267">
          <cell r="E267" t="str">
            <v>C13-202-7</v>
          </cell>
        </row>
        <row r="268">
          <cell r="E268" t="str">
            <v>C13-204-1</v>
          </cell>
        </row>
        <row r="269">
          <cell r="E269" t="str">
            <v>C13-204-10</v>
          </cell>
        </row>
        <row r="270">
          <cell r="E270" t="str">
            <v>C13-204-11</v>
          </cell>
        </row>
        <row r="271">
          <cell r="E271" t="str">
            <v>C13-204-2</v>
          </cell>
        </row>
        <row r="272">
          <cell r="E272" t="str">
            <v>C13-204-3</v>
          </cell>
        </row>
        <row r="273">
          <cell r="E273" t="str">
            <v>C13-204-4</v>
          </cell>
        </row>
        <row r="274">
          <cell r="E274" t="str">
            <v>C13-204-5</v>
          </cell>
        </row>
        <row r="275">
          <cell r="E275" t="str">
            <v>C13-204-6</v>
          </cell>
        </row>
        <row r="276">
          <cell r="E276" t="str">
            <v>C13-204-7</v>
          </cell>
        </row>
        <row r="277">
          <cell r="E277" t="str">
            <v>C13-204-8</v>
          </cell>
        </row>
        <row r="278">
          <cell r="E278" t="str">
            <v>C13-204-9</v>
          </cell>
        </row>
        <row r="279">
          <cell r="E279" t="str">
            <v>C13-206-1</v>
          </cell>
        </row>
        <row r="280">
          <cell r="E280" t="str">
            <v>C13-206-2</v>
          </cell>
        </row>
        <row r="281">
          <cell r="E281" t="str">
            <v>C13-206-3</v>
          </cell>
        </row>
        <row r="282">
          <cell r="E282" t="str">
            <v>C13-206-4</v>
          </cell>
        </row>
        <row r="283">
          <cell r="E283" t="str">
            <v>C13-206-5</v>
          </cell>
        </row>
        <row r="284">
          <cell r="E284" t="str">
            <v>C13-206-6</v>
          </cell>
        </row>
        <row r="285">
          <cell r="E285" t="str">
            <v>C13-207-1</v>
          </cell>
        </row>
        <row r="286">
          <cell r="E286" t="str">
            <v>C13-207-2</v>
          </cell>
        </row>
        <row r="287">
          <cell r="E287" t="str">
            <v>C13-207-3</v>
          </cell>
        </row>
        <row r="288">
          <cell r="E288" t="str">
            <v>C13-207-4</v>
          </cell>
        </row>
        <row r="289">
          <cell r="E289" t="str">
            <v>C13-207-5</v>
          </cell>
        </row>
        <row r="290">
          <cell r="E290" t="str">
            <v>C13-212-1</v>
          </cell>
        </row>
        <row r="291">
          <cell r="E291" t="str">
            <v>C13-212-2</v>
          </cell>
        </row>
        <row r="292">
          <cell r="E292" t="str">
            <v>C13-212-3</v>
          </cell>
        </row>
        <row r="293">
          <cell r="E293" t="str">
            <v>C13-212-31</v>
          </cell>
        </row>
        <row r="294">
          <cell r="E294" t="str">
            <v>C13-212-32</v>
          </cell>
        </row>
        <row r="295">
          <cell r="E295" t="str">
            <v>C13-212-33</v>
          </cell>
        </row>
        <row r="296">
          <cell r="E296" t="str">
            <v>C13-212-34</v>
          </cell>
        </row>
        <row r="297">
          <cell r="E297" t="str">
            <v>C13-212-35</v>
          </cell>
        </row>
        <row r="298">
          <cell r="E298" t="str">
            <v>C13-212-36</v>
          </cell>
        </row>
        <row r="299">
          <cell r="E299" t="str">
            <v>C13-212-4</v>
          </cell>
        </row>
        <row r="300">
          <cell r="E300" t="str">
            <v>C13-212-5</v>
          </cell>
        </row>
        <row r="301">
          <cell r="E301" t="str">
            <v>C13-212-6</v>
          </cell>
        </row>
        <row r="302">
          <cell r="E302" t="str">
            <v>C13-230-1</v>
          </cell>
        </row>
        <row r="303">
          <cell r="E303" t="str">
            <v>C13-230-2</v>
          </cell>
        </row>
        <row r="304">
          <cell r="E304" t="str">
            <v>C13-230-3</v>
          </cell>
        </row>
        <row r="305">
          <cell r="E305" t="str">
            <v>C13-230-4</v>
          </cell>
        </row>
        <row r="306">
          <cell r="E306" t="str">
            <v>C13-230-5</v>
          </cell>
        </row>
        <row r="307">
          <cell r="E307" t="str">
            <v>C13-230-6</v>
          </cell>
        </row>
        <row r="308">
          <cell r="E308" t="str">
            <v>C13-235-1</v>
          </cell>
        </row>
        <row r="309">
          <cell r="E309" t="str">
            <v>C13-235-2</v>
          </cell>
        </row>
        <row r="310">
          <cell r="E310" t="str">
            <v>C13-235-3</v>
          </cell>
        </row>
        <row r="311">
          <cell r="E311" t="str">
            <v>C13-240-1</v>
          </cell>
        </row>
        <row r="312">
          <cell r="E312" t="str">
            <v>C13-240-10</v>
          </cell>
        </row>
        <row r="313">
          <cell r="E313" t="str">
            <v>C13-240-2</v>
          </cell>
        </row>
        <row r="314">
          <cell r="E314" t="str">
            <v>C13-240-3</v>
          </cell>
        </row>
        <row r="315">
          <cell r="E315" t="str">
            <v>C13-240-4</v>
          </cell>
        </row>
        <row r="316">
          <cell r="E316" t="str">
            <v>C13-240-5</v>
          </cell>
        </row>
        <row r="317">
          <cell r="E317" t="str">
            <v>C13-240-6</v>
          </cell>
        </row>
        <row r="318">
          <cell r="E318" t="str">
            <v>C13-240-7</v>
          </cell>
        </row>
        <row r="319">
          <cell r="E319" t="str">
            <v>C13-240-8</v>
          </cell>
        </row>
        <row r="320">
          <cell r="E320" t="str">
            <v>C13-240-9</v>
          </cell>
        </row>
        <row r="321">
          <cell r="E321" t="str">
            <v>C13-242-1</v>
          </cell>
        </row>
        <row r="322">
          <cell r="E322" t="str">
            <v>C13-242-10</v>
          </cell>
        </row>
        <row r="323">
          <cell r="E323" t="str">
            <v>C13-242-11</v>
          </cell>
        </row>
        <row r="324">
          <cell r="E324" t="str">
            <v>C13-242-2</v>
          </cell>
        </row>
        <row r="325">
          <cell r="E325" t="str">
            <v>C13-242-3</v>
          </cell>
        </row>
        <row r="326">
          <cell r="E326" t="str">
            <v>C13-242-4</v>
          </cell>
        </row>
        <row r="327">
          <cell r="E327" t="str">
            <v>C13-242-5</v>
          </cell>
        </row>
        <row r="328">
          <cell r="E328" t="str">
            <v>C13-242-6</v>
          </cell>
        </row>
        <row r="329">
          <cell r="E329" t="str">
            <v>C13-242-7</v>
          </cell>
        </row>
        <row r="330">
          <cell r="E330" t="str">
            <v>C13-242-8</v>
          </cell>
        </row>
        <row r="331">
          <cell r="E331" t="str">
            <v>C13-242-9</v>
          </cell>
        </row>
        <row r="332">
          <cell r="E332" t="str">
            <v>C13-243-1</v>
          </cell>
        </row>
        <row r="333">
          <cell r="E333" t="str">
            <v>C13-243-2</v>
          </cell>
        </row>
        <row r="334">
          <cell r="E334" t="str">
            <v>C13-244-1</v>
          </cell>
        </row>
        <row r="335">
          <cell r="E335" t="str">
            <v>C13-244-2</v>
          </cell>
        </row>
        <row r="336">
          <cell r="E336" t="str">
            <v>C13-244-3</v>
          </cell>
        </row>
        <row r="337">
          <cell r="E337" t="str">
            <v>C13-245-1</v>
          </cell>
        </row>
        <row r="338">
          <cell r="E338" t="str">
            <v>C13-245-2</v>
          </cell>
        </row>
        <row r="339">
          <cell r="E339" t="str">
            <v>C13-254-1</v>
          </cell>
        </row>
        <row r="340">
          <cell r="E340" t="str">
            <v>C13-254-2</v>
          </cell>
        </row>
        <row r="341">
          <cell r="E341" t="str">
            <v>C13-254-3</v>
          </cell>
        </row>
        <row r="342">
          <cell r="E342" t="str">
            <v>C13-254-31</v>
          </cell>
        </row>
        <row r="343">
          <cell r="E343" t="str">
            <v>C13-254-32</v>
          </cell>
        </row>
        <row r="344">
          <cell r="E344" t="str">
            <v>C13-254-33</v>
          </cell>
        </row>
        <row r="345">
          <cell r="E345" t="str">
            <v>C13-254-34</v>
          </cell>
        </row>
        <row r="346">
          <cell r="E346" t="str">
            <v>C13-254-35</v>
          </cell>
        </row>
        <row r="347">
          <cell r="E347" t="str">
            <v>C13-254-4</v>
          </cell>
        </row>
        <row r="348">
          <cell r="E348" t="str">
            <v>C13-254-5</v>
          </cell>
        </row>
        <row r="349">
          <cell r="E349" t="str">
            <v>C13-255-1</v>
          </cell>
        </row>
        <row r="350">
          <cell r="E350" t="str">
            <v>C13-255-10</v>
          </cell>
        </row>
        <row r="351">
          <cell r="E351" t="str">
            <v>C13-255-2</v>
          </cell>
        </row>
        <row r="352">
          <cell r="E352" t="str">
            <v>C13-255-3</v>
          </cell>
        </row>
        <row r="353">
          <cell r="E353" t="str">
            <v>C13-255-31</v>
          </cell>
        </row>
        <row r="354">
          <cell r="E354" t="str">
            <v>C13-255-32</v>
          </cell>
        </row>
        <row r="355">
          <cell r="E355" t="str">
            <v>C13-255-33</v>
          </cell>
        </row>
        <row r="356">
          <cell r="E356" t="str">
            <v>C13-255-34</v>
          </cell>
        </row>
        <row r="357">
          <cell r="E357" t="str">
            <v>C13-255-35</v>
          </cell>
        </row>
        <row r="358">
          <cell r="E358" t="str">
            <v>C13-255-36</v>
          </cell>
        </row>
        <row r="359">
          <cell r="E359" t="str">
            <v>C13-255-37</v>
          </cell>
        </row>
        <row r="360">
          <cell r="E360" t="str">
            <v>C13-255-38</v>
          </cell>
        </row>
        <row r="361">
          <cell r="E361" t="str">
            <v>C13-255-39</v>
          </cell>
        </row>
        <row r="362">
          <cell r="E362" t="str">
            <v>C13-255-4</v>
          </cell>
        </row>
        <row r="363">
          <cell r="E363" t="str">
            <v>C13-255-40</v>
          </cell>
        </row>
        <row r="364">
          <cell r="E364" t="str">
            <v>C13-255-5</v>
          </cell>
        </row>
        <row r="365">
          <cell r="E365" t="str">
            <v>C13-255-6</v>
          </cell>
        </row>
        <row r="366">
          <cell r="E366" t="str">
            <v>C13-255-7</v>
          </cell>
        </row>
        <row r="367">
          <cell r="E367" t="str">
            <v>C13-255-8</v>
          </cell>
        </row>
        <row r="368">
          <cell r="E368" t="str">
            <v>C13-255-9</v>
          </cell>
        </row>
        <row r="369">
          <cell r="E369" t="str">
            <v>C13-256-1</v>
          </cell>
        </row>
        <row r="370">
          <cell r="E370" t="str">
            <v>C13-256-2</v>
          </cell>
        </row>
        <row r="371">
          <cell r="E371" t="str">
            <v>C13-256-3</v>
          </cell>
        </row>
        <row r="372">
          <cell r="E372" t="str">
            <v>C13-256-4</v>
          </cell>
        </row>
        <row r="373">
          <cell r="E373" t="str">
            <v>C13-256-5</v>
          </cell>
        </row>
        <row r="374">
          <cell r="E374" t="str">
            <v>C13-270-10</v>
          </cell>
        </row>
        <row r="375">
          <cell r="E375" t="str">
            <v>C13-270-2</v>
          </cell>
        </row>
        <row r="376">
          <cell r="E376" t="str">
            <v>C13-270-3</v>
          </cell>
        </row>
        <row r="377">
          <cell r="E377" t="str">
            <v>C13-270-4</v>
          </cell>
        </row>
        <row r="378">
          <cell r="E378" t="str">
            <v>C13-270-5</v>
          </cell>
        </row>
        <row r="379">
          <cell r="E379" t="str">
            <v>C13-270-6</v>
          </cell>
        </row>
        <row r="380">
          <cell r="E380" t="str">
            <v>C13-270-7</v>
          </cell>
        </row>
        <row r="381">
          <cell r="E381" t="str">
            <v>C13-270-8</v>
          </cell>
        </row>
        <row r="382">
          <cell r="E382" t="str">
            <v>C13-270-9</v>
          </cell>
        </row>
        <row r="383">
          <cell r="E383" t="str">
            <v>C13-271-1</v>
          </cell>
        </row>
        <row r="384">
          <cell r="E384" t="str">
            <v>C13-271-2</v>
          </cell>
        </row>
        <row r="385">
          <cell r="E385" t="str">
            <v>C13-271-3</v>
          </cell>
        </row>
        <row r="386">
          <cell r="E386" t="str">
            <v>C13-271-4</v>
          </cell>
        </row>
        <row r="387">
          <cell r="E387" t="str">
            <v>C13-273-1</v>
          </cell>
        </row>
        <row r="388">
          <cell r="E388" t="str">
            <v>C13-273-10</v>
          </cell>
        </row>
        <row r="389">
          <cell r="E389" t="str">
            <v>C13-273-2</v>
          </cell>
        </row>
        <row r="390">
          <cell r="E390" t="str">
            <v>C13-273-3</v>
          </cell>
        </row>
        <row r="391">
          <cell r="E391" t="str">
            <v>C13-273-4</v>
          </cell>
        </row>
        <row r="392">
          <cell r="E392" t="str">
            <v>C13-273-5</v>
          </cell>
        </row>
        <row r="393">
          <cell r="E393" t="str">
            <v>C13-273-6</v>
          </cell>
        </row>
        <row r="394">
          <cell r="E394" t="str">
            <v>C13-273-7</v>
          </cell>
        </row>
        <row r="395">
          <cell r="E395" t="str">
            <v>C13-273-8</v>
          </cell>
        </row>
        <row r="396">
          <cell r="E396" t="str">
            <v>C13-273-9</v>
          </cell>
        </row>
        <row r="397">
          <cell r="E397" t="str">
            <v>C13-276-1</v>
          </cell>
        </row>
        <row r="398">
          <cell r="E398" t="str">
            <v>C13-276-2</v>
          </cell>
        </row>
        <row r="399">
          <cell r="E399" t="str">
            <v>C13-276-3</v>
          </cell>
        </row>
        <row r="400">
          <cell r="E400" t="str">
            <v>C13-276-4</v>
          </cell>
        </row>
        <row r="401">
          <cell r="E401" t="str">
            <v>C13-276-5</v>
          </cell>
        </row>
        <row r="402">
          <cell r="E402" t="str">
            <v>C13-276-6</v>
          </cell>
        </row>
        <row r="403">
          <cell r="E403" t="str">
            <v>C13-276-7</v>
          </cell>
        </row>
        <row r="404">
          <cell r="E404" t="str">
            <v>C13-276-8</v>
          </cell>
        </row>
        <row r="405">
          <cell r="E405" t="str">
            <v>C13-276-9</v>
          </cell>
        </row>
        <row r="406">
          <cell r="E406" t="str">
            <v>C13-279-1</v>
          </cell>
        </row>
        <row r="407">
          <cell r="E407" t="str">
            <v>C13-279-10</v>
          </cell>
        </row>
        <row r="408">
          <cell r="E408" t="str">
            <v>C13-279-2</v>
          </cell>
        </row>
        <row r="409">
          <cell r="E409" t="str">
            <v>C13-279-3</v>
          </cell>
        </row>
        <row r="410">
          <cell r="E410" t="str">
            <v>C13-279-4</v>
          </cell>
        </row>
        <row r="411">
          <cell r="E411" t="str">
            <v>C13-279-5</v>
          </cell>
        </row>
        <row r="412">
          <cell r="E412" t="str">
            <v>C13-279-6</v>
          </cell>
        </row>
        <row r="413">
          <cell r="E413" t="str">
            <v>C13-279-7</v>
          </cell>
        </row>
        <row r="414">
          <cell r="E414" t="str">
            <v>C13-279-8</v>
          </cell>
        </row>
        <row r="415">
          <cell r="E415" t="str">
            <v>C13-279-9</v>
          </cell>
        </row>
        <row r="416">
          <cell r="E416" t="str">
            <v>C13-281-1</v>
          </cell>
        </row>
        <row r="417">
          <cell r="E417" t="str">
            <v>C13-281-10</v>
          </cell>
        </row>
        <row r="418">
          <cell r="E418" t="str">
            <v>C13-281-11</v>
          </cell>
        </row>
        <row r="419">
          <cell r="E419" t="str">
            <v>C13-281-12</v>
          </cell>
        </row>
        <row r="420">
          <cell r="E420" t="str">
            <v>C13-281-2</v>
          </cell>
        </row>
        <row r="421">
          <cell r="E421" t="str">
            <v>C13-281-3</v>
          </cell>
        </row>
        <row r="422">
          <cell r="E422" t="str">
            <v>C13-281-4</v>
          </cell>
        </row>
        <row r="423">
          <cell r="E423" t="str">
            <v>C13-281-5</v>
          </cell>
        </row>
        <row r="424">
          <cell r="E424" t="str">
            <v>C13-281-6</v>
          </cell>
        </row>
        <row r="425">
          <cell r="E425" t="str">
            <v>C13-281-7</v>
          </cell>
        </row>
        <row r="426">
          <cell r="E426" t="str">
            <v>C13-281-8</v>
          </cell>
        </row>
        <row r="427">
          <cell r="E427" t="str">
            <v>C13-281-9</v>
          </cell>
        </row>
        <row r="428">
          <cell r="E428" t="str">
            <v>C13-283-1</v>
          </cell>
        </row>
        <row r="429">
          <cell r="E429" t="str">
            <v>C13-283-2</v>
          </cell>
        </row>
        <row r="430">
          <cell r="E430" t="str">
            <v>C13-283-3</v>
          </cell>
        </row>
        <row r="431">
          <cell r="E431" t="str">
            <v>C13-283-4</v>
          </cell>
        </row>
        <row r="432">
          <cell r="E432" t="str">
            <v>C13-283-5</v>
          </cell>
        </row>
        <row r="433">
          <cell r="E433" t="str">
            <v>C13-283-6</v>
          </cell>
        </row>
        <row r="434">
          <cell r="E434" t="str">
            <v>C13-284-1</v>
          </cell>
        </row>
        <row r="435">
          <cell r="E435" t="str">
            <v>C13-284-2</v>
          </cell>
        </row>
        <row r="436">
          <cell r="E436" t="str">
            <v>C13-285-1</v>
          </cell>
        </row>
        <row r="437">
          <cell r="E437" t="str">
            <v>C13-285-2</v>
          </cell>
        </row>
        <row r="438">
          <cell r="E438" t="str">
            <v>C13-285-3</v>
          </cell>
        </row>
        <row r="439">
          <cell r="E439" t="str">
            <v>C13-285-4</v>
          </cell>
        </row>
        <row r="440">
          <cell r="E440" t="str">
            <v>C13-285-5</v>
          </cell>
        </row>
        <row r="441">
          <cell r="E441" t="str">
            <v>C13-285-6</v>
          </cell>
        </row>
        <row r="442">
          <cell r="E442" t="str">
            <v>C13-285-7</v>
          </cell>
        </row>
        <row r="443">
          <cell r="E443" t="str">
            <v>C13-285-8</v>
          </cell>
        </row>
        <row r="444">
          <cell r="E444" t="str">
            <v>C13-285-9</v>
          </cell>
        </row>
        <row r="445">
          <cell r="E445" t="str">
            <v>C13-288-1</v>
          </cell>
        </row>
        <row r="446">
          <cell r="E446" t="str">
            <v>C13-288-2</v>
          </cell>
        </row>
        <row r="447">
          <cell r="E447" t="str">
            <v>C13-345-1</v>
          </cell>
        </row>
        <row r="448">
          <cell r="E448" t="str">
            <v>C13-345-2</v>
          </cell>
        </row>
        <row r="449">
          <cell r="E449" t="str">
            <v>C13-345-31</v>
          </cell>
        </row>
        <row r="450">
          <cell r="E450" t="str">
            <v>C13-345-32</v>
          </cell>
        </row>
        <row r="451">
          <cell r="E451" t="str">
            <v>C13-355-1</v>
          </cell>
        </row>
        <row r="452">
          <cell r="E452" t="str">
            <v>C13-355-2</v>
          </cell>
        </row>
        <row r="453">
          <cell r="E453" t="str">
            <v>C13-355-31</v>
          </cell>
        </row>
        <row r="454">
          <cell r="E454" t="str">
            <v>C13-355-32</v>
          </cell>
        </row>
        <row r="455">
          <cell r="E455" t="str">
            <v>C13-507-1</v>
          </cell>
        </row>
        <row r="456">
          <cell r="E456" t="str">
            <v>C13-507-2</v>
          </cell>
        </row>
        <row r="457">
          <cell r="E457" t="str">
            <v>C13-507-3</v>
          </cell>
        </row>
        <row r="458">
          <cell r="E458" t="str">
            <v>C13-507-31</v>
          </cell>
        </row>
        <row r="459">
          <cell r="E459" t="str">
            <v>C13-507-32</v>
          </cell>
        </row>
        <row r="460">
          <cell r="E460" t="str">
            <v>C13-507-33</v>
          </cell>
        </row>
        <row r="461">
          <cell r="E461" t="str">
            <v>C13-507-34</v>
          </cell>
        </row>
        <row r="462">
          <cell r="E462" t="str">
            <v>C13-507-35</v>
          </cell>
        </row>
        <row r="463">
          <cell r="E463" t="str">
            <v>C13-507-36</v>
          </cell>
        </row>
        <row r="464">
          <cell r="E464" t="str">
            <v>C13-507-37</v>
          </cell>
        </row>
        <row r="465">
          <cell r="E465" t="str">
            <v>C13-507-38</v>
          </cell>
        </row>
        <row r="466">
          <cell r="E466" t="str">
            <v>C13-507-4</v>
          </cell>
        </row>
        <row r="467">
          <cell r="E467" t="str">
            <v>C13-507-5</v>
          </cell>
        </row>
        <row r="468">
          <cell r="E468" t="str">
            <v>C13-507-6</v>
          </cell>
        </row>
        <row r="469">
          <cell r="E469" t="str">
            <v>C13-507-7</v>
          </cell>
        </row>
        <row r="470">
          <cell r="E470" t="str">
            <v>C13-507-8</v>
          </cell>
        </row>
        <row r="471">
          <cell r="E471" t="str">
            <v>C13-508-1</v>
          </cell>
        </row>
        <row r="472">
          <cell r="E472" t="str">
            <v>C13-508-31</v>
          </cell>
        </row>
        <row r="473">
          <cell r="E473" t="str">
            <v>C13-514-31</v>
          </cell>
        </row>
        <row r="474">
          <cell r="E474" t="str">
            <v>C13-517-1</v>
          </cell>
        </row>
        <row r="475">
          <cell r="E475" t="str">
            <v>C13-517-31</v>
          </cell>
        </row>
        <row r="476">
          <cell r="E476" t="str">
            <v>C13-519-1</v>
          </cell>
        </row>
        <row r="477">
          <cell r="E477" t="str">
            <v>C13-519-2</v>
          </cell>
        </row>
        <row r="478">
          <cell r="E478" t="str">
            <v>C13-519-31</v>
          </cell>
        </row>
        <row r="479">
          <cell r="E479" t="str">
            <v>C13-519-32</v>
          </cell>
        </row>
        <row r="480">
          <cell r="E480" t="str">
            <v>C13-522-1</v>
          </cell>
        </row>
        <row r="481">
          <cell r="E481" t="str">
            <v>C13-522-2</v>
          </cell>
        </row>
        <row r="482">
          <cell r="E482" t="str">
            <v>C13-522-3</v>
          </cell>
        </row>
        <row r="483">
          <cell r="E483" t="str">
            <v>C13-522-31</v>
          </cell>
        </row>
        <row r="484">
          <cell r="E484" t="str">
            <v>C13-522-32</v>
          </cell>
        </row>
        <row r="485">
          <cell r="E485" t="str">
            <v>C13-522-33</v>
          </cell>
        </row>
        <row r="486">
          <cell r="E486" t="str">
            <v>C13-522-34</v>
          </cell>
        </row>
        <row r="487">
          <cell r="E487" t="str">
            <v>C13-522-35</v>
          </cell>
        </row>
        <row r="488">
          <cell r="E488" t="str">
            <v>C13-522-4</v>
          </cell>
        </row>
        <row r="489">
          <cell r="E489" t="str">
            <v>C13-522-5</v>
          </cell>
        </row>
        <row r="490">
          <cell r="E490" t="str">
            <v>C13-523-1</v>
          </cell>
        </row>
        <row r="491">
          <cell r="E491" t="str">
            <v>C13-523-2</v>
          </cell>
        </row>
        <row r="492">
          <cell r="E492" t="str">
            <v>C13-523-3</v>
          </cell>
        </row>
        <row r="493">
          <cell r="E493" t="str">
            <v>C13-523-31</v>
          </cell>
        </row>
        <row r="494">
          <cell r="E494" t="str">
            <v>C13-523-32</v>
          </cell>
        </row>
        <row r="495">
          <cell r="E495" t="str">
            <v>C13-523-33</v>
          </cell>
        </row>
        <row r="496">
          <cell r="E496" t="str">
            <v>C13-523-34</v>
          </cell>
        </row>
        <row r="497">
          <cell r="E497" t="str">
            <v>C13-523-35</v>
          </cell>
        </row>
        <row r="498">
          <cell r="E498" t="str">
            <v>C13-523-4</v>
          </cell>
        </row>
        <row r="499">
          <cell r="E499" t="str">
            <v>C13-523-5</v>
          </cell>
        </row>
        <row r="500">
          <cell r="E500" t="str">
            <v>C13-523-6</v>
          </cell>
        </row>
        <row r="501">
          <cell r="E501" t="str">
            <v>C13-526-1</v>
          </cell>
        </row>
        <row r="502">
          <cell r="E502" t="str">
            <v>C13-526-2</v>
          </cell>
        </row>
        <row r="503">
          <cell r="E503" t="str">
            <v>C13-526-3</v>
          </cell>
        </row>
        <row r="504">
          <cell r="E504" t="str">
            <v>C13-526-31</v>
          </cell>
        </row>
        <row r="505">
          <cell r="E505" t="str">
            <v>C13-526-32</v>
          </cell>
        </row>
        <row r="506">
          <cell r="E506" t="str">
            <v>C13-526-33</v>
          </cell>
        </row>
        <row r="507">
          <cell r="E507" t="str">
            <v>C13-526-34</v>
          </cell>
        </row>
        <row r="508">
          <cell r="E508" t="str">
            <v>C13-526-35</v>
          </cell>
        </row>
        <row r="509">
          <cell r="E509" t="str">
            <v>C13-526-36</v>
          </cell>
        </row>
        <row r="510">
          <cell r="E510" t="str">
            <v>C13-526-37</v>
          </cell>
        </row>
        <row r="511">
          <cell r="E511" t="str">
            <v>C13-526-38</v>
          </cell>
        </row>
        <row r="512">
          <cell r="E512" t="str">
            <v>C13-526-4</v>
          </cell>
        </row>
        <row r="513">
          <cell r="E513" t="str">
            <v>C13-526-5</v>
          </cell>
        </row>
        <row r="514">
          <cell r="E514" t="str">
            <v>C13-526-6</v>
          </cell>
        </row>
        <row r="515">
          <cell r="E515" t="str">
            <v>C13-526-7</v>
          </cell>
        </row>
        <row r="516">
          <cell r="E516" t="str">
            <v>C13-526-8</v>
          </cell>
        </row>
        <row r="517">
          <cell r="E517" t="str">
            <v>C13-528-1</v>
          </cell>
        </row>
        <row r="518">
          <cell r="E518" t="str">
            <v>C13-528-31</v>
          </cell>
        </row>
        <row r="519">
          <cell r="E519" t="str">
            <v>C13-531-1</v>
          </cell>
        </row>
        <row r="520">
          <cell r="E520" t="str">
            <v>C13-531-31</v>
          </cell>
        </row>
        <row r="521">
          <cell r="E521" t="str">
            <v>C13-532-1</v>
          </cell>
        </row>
        <row r="522">
          <cell r="E522" t="str">
            <v>C13-532-31</v>
          </cell>
        </row>
        <row r="523">
          <cell r="E523" t="str">
            <v>C13-534-1</v>
          </cell>
        </row>
        <row r="524">
          <cell r="E524" t="str">
            <v>C13-534-31</v>
          </cell>
        </row>
        <row r="525">
          <cell r="E525" t="str">
            <v>C13-535-1</v>
          </cell>
        </row>
        <row r="526">
          <cell r="E526" t="str">
            <v>C13-535-2</v>
          </cell>
        </row>
        <row r="527">
          <cell r="E527" t="str">
            <v>C13-535-3</v>
          </cell>
        </row>
        <row r="528">
          <cell r="E528" t="str">
            <v>C13-535-31</v>
          </cell>
        </row>
        <row r="529">
          <cell r="E529" t="str">
            <v>C13-535-32</v>
          </cell>
        </row>
        <row r="530">
          <cell r="E530" t="str">
            <v>C13-535-33</v>
          </cell>
        </row>
        <row r="531">
          <cell r="E531" t="str">
            <v>C13-535-34</v>
          </cell>
        </row>
        <row r="532">
          <cell r="E532" t="str">
            <v>C13-535-35</v>
          </cell>
        </row>
        <row r="533">
          <cell r="E533" t="str">
            <v>C13-535-36</v>
          </cell>
        </row>
        <row r="534">
          <cell r="E534" t="str">
            <v>C13-535-37</v>
          </cell>
        </row>
        <row r="535">
          <cell r="E535" t="str">
            <v>C13-535-38</v>
          </cell>
        </row>
        <row r="536">
          <cell r="E536" t="str">
            <v>C13-535-4</v>
          </cell>
        </row>
        <row r="537">
          <cell r="E537" t="str">
            <v>C13-535-5</v>
          </cell>
        </row>
        <row r="538">
          <cell r="E538" t="str">
            <v>C13-535-6</v>
          </cell>
        </row>
        <row r="539">
          <cell r="E539" t="str">
            <v>C13-535-7</v>
          </cell>
        </row>
        <row r="540">
          <cell r="E540" t="str">
            <v>C13-538-1</v>
          </cell>
        </row>
        <row r="541">
          <cell r="E541" t="str">
            <v>C13-538-2</v>
          </cell>
        </row>
        <row r="542">
          <cell r="E542" t="str">
            <v>C13-538-31</v>
          </cell>
        </row>
        <row r="543">
          <cell r="E543" t="str">
            <v>C13-538-32</v>
          </cell>
        </row>
        <row r="544">
          <cell r="E544" t="str">
            <v>C13-539-1</v>
          </cell>
        </row>
        <row r="545">
          <cell r="E545" t="str">
            <v>C13-539-2</v>
          </cell>
        </row>
        <row r="546">
          <cell r="E546" t="str">
            <v>C13-539-31</v>
          </cell>
        </row>
        <row r="547">
          <cell r="E547" t="str">
            <v>C13-539-32</v>
          </cell>
        </row>
        <row r="548">
          <cell r="E548" t="str">
            <v>C13-544-1</v>
          </cell>
        </row>
        <row r="549">
          <cell r="E549" t="str">
            <v>C13-544-31</v>
          </cell>
        </row>
        <row r="550">
          <cell r="E550" t="str">
            <v>C13-546-1</v>
          </cell>
        </row>
        <row r="551">
          <cell r="E551" t="str">
            <v>C13-546-2</v>
          </cell>
        </row>
        <row r="552">
          <cell r="E552" t="str">
            <v>C13-546-3</v>
          </cell>
        </row>
        <row r="553">
          <cell r="E553" t="str">
            <v>C13-546-31</v>
          </cell>
        </row>
        <row r="554">
          <cell r="E554" t="str">
            <v>C13-546-32</v>
          </cell>
        </row>
        <row r="555">
          <cell r="E555" t="str">
            <v>C13-546-33</v>
          </cell>
        </row>
        <row r="556">
          <cell r="E556" t="str">
            <v>C13-546-34</v>
          </cell>
        </row>
        <row r="557">
          <cell r="E557" t="str">
            <v>C13-546-35</v>
          </cell>
        </row>
        <row r="558">
          <cell r="E558" t="str">
            <v>C13-546-36</v>
          </cell>
        </row>
        <row r="559">
          <cell r="E559" t="str">
            <v>C13-546-37</v>
          </cell>
        </row>
        <row r="560">
          <cell r="E560" t="str">
            <v>C13-546-38</v>
          </cell>
        </row>
        <row r="561">
          <cell r="E561" t="str">
            <v>C13-546-4</v>
          </cell>
        </row>
        <row r="562">
          <cell r="E562" t="str">
            <v>C13-546-5</v>
          </cell>
        </row>
        <row r="563">
          <cell r="E563" t="str">
            <v>C13-546-6</v>
          </cell>
        </row>
        <row r="564">
          <cell r="E564" t="str">
            <v>C13-546-7</v>
          </cell>
        </row>
        <row r="565">
          <cell r="E565" t="str">
            <v>C13-546-8</v>
          </cell>
        </row>
        <row r="566">
          <cell r="E566" t="str">
            <v>C13-547-1</v>
          </cell>
        </row>
        <row r="567">
          <cell r="E567" t="str">
            <v>C13-547-31</v>
          </cell>
        </row>
        <row r="568">
          <cell r="E568" t="str">
            <v>C13-549-1</v>
          </cell>
        </row>
        <row r="569">
          <cell r="E569" t="str">
            <v>C13-549-31</v>
          </cell>
        </row>
        <row r="570">
          <cell r="E570" t="str">
            <v>C13-552-1</v>
          </cell>
        </row>
        <row r="571">
          <cell r="E571" t="str">
            <v>C13-552-2</v>
          </cell>
        </row>
        <row r="572">
          <cell r="E572" t="str">
            <v>C13-552-3</v>
          </cell>
        </row>
        <row r="573">
          <cell r="E573" t="str">
            <v>C13-552-31</v>
          </cell>
        </row>
        <row r="574">
          <cell r="E574" t="str">
            <v>C13-552-32</v>
          </cell>
        </row>
        <row r="575">
          <cell r="E575" t="str">
            <v>C13-552-33</v>
          </cell>
        </row>
        <row r="576">
          <cell r="E576" t="str">
            <v>C13-552-34</v>
          </cell>
        </row>
        <row r="577">
          <cell r="E577" t="str">
            <v>C13-552-35</v>
          </cell>
        </row>
        <row r="578">
          <cell r="E578" t="str">
            <v>C13-552-4</v>
          </cell>
        </row>
        <row r="579">
          <cell r="E579" t="str">
            <v>C13-552-5</v>
          </cell>
        </row>
        <row r="580">
          <cell r="E580" t="str">
            <v>C13-600-1</v>
          </cell>
        </row>
        <row r="581">
          <cell r="E581" t="str">
            <v>C13-600-2</v>
          </cell>
        </row>
        <row r="582">
          <cell r="E582" t="str">
            <v>C13-600-3</v>
          </cell>
        </row>
        <row r="583">
          <cell r="E583" t="str">
            <v>C13-605-1</v>
          </cell>
        </row>
        <row r="584">
          <cell r="E584" t="str">
            <v>C13-605-2</v>
          </cell>
        </row>
        <row r="585">
          <cell r="E585" t="str">
            <v>C13-605-3</v>
          </cell>
        </row>
        <row r="586">
          <cell r="E586" t="str">
            <v>C13-605-4</v>
          </cell>
        </row>
        <row r="587">
          <cell r="E587" t="str">
            <v>C13-605-5</v>
          </cell>
        </row>
        <row r="588">
          <cell r="E588" t="str">
            <v>C13-610-1</v>
          </cell>
        </row>
        <row r="589">
          <cell r="E589" t="str">
            <v>C13-610-2</v>
          </cell>
        </row>
        <row r="590">
          <cell r="E590" t="str">
            <v>C13-610-3</v>
          </cell>
        </row>
        <row r="591">
          <cell r="E591" t="str">
            <v>C13-762-31</v>
          </cell>
        </row>
        <row r="592">
          <cell r="E592" t="str">
            <v>C13-771-1</v>
          </cell>
        </row>
        <row r="593">
          <cell r="E593" t="str">
            <v>C13-771-31</v>
          </cell>
        </row>
        <row r="594">
          <cell r="E594" t="str">
            <v>C13-803-1</v>
          </cell>
        </row>
        <row r="595">
          <cell r="E595" t="str">
            <v>C13-808-1</v>
          </cell>
        </row>
        <row r="596">
          <cell r="E596" t="str">
            <v>C13-808-2</v>
          </cell>
        </row>
        <row r="597">
          <cell r="E597" t="str">
            <v>C13-808-3</v>
          </cell>
        </row>
        <row r="598">
          <cell r="E598" t="str">
            <v>C13-814-1</v>
          </cell>
        </row>
        <row r="599">
          <cell r="E599" t="str">
            <v>C14-200-1</v>
          </cell>
        </row>
        <row r="600">
          <cell r="E600" t="str">
            <v>C14-200-10</v>
          </cell>
        </row>
        <row r="601">
          <cell r="E601" t="str">
            <v>C14-200-11</v>
          </cell>
        </row>
        <row r="602">
          <cell r="E602" t="str">
            <v>C14-200-2</v>
          </cell>
        </row>
        <row r="603">
          <cell r="E603" t="str">
            <v>C14-200-3</v>
          </cell>
        </row>
        <row r="604">
          <cell r="E604" t="str">
            <v>C14-200-4</v>
          </cell>
        </row>
        <row r="605">
          <cell r="E605" t="str">
            <v>C14-200-5</v>
          </cell>
        </row>
        <row r="606">
          <cell r="E606" t="str">
            <v>C14-200-6</v>
          </cell>
        </row>
        <row r="607">
          <cell r="E607" t="str">
            <v>C14-200-7</v>
          </cell>
        </row>
        <row r="608">
          <cell r="E608" t="str">
            <v>C14-200-8</v>
          </cell>
        </row>
        <row r="609">
          <cell r="E609" t="str">
            <v>C14-200-9</v>
          </cell>
        </row>
        <row r="610">
          <cell r="E610" t="str">
            <v>C14-201-1</v>
          </cell>
        </row>
        <row r="611">
          <cell r="E611" t="str">
            <v>C14-201-10</v>
          </cell>
        </row>
        <row r="612">
          <cell r="E612" t="str">
            <v>C14-201-11</v>
          </cell>
        </row>
        <row r="613">
          <cell r="E613" t="str">
            <v>C14-201-2</v>
          </cell>
        </row>
        <row r="614">
          <cell r="E614" t="str">
            <v>C14-201-3</v>
          </cell>
        </row>
        <row r="615">
          <cell r="E615" t="str">
            <v>C14-201-4</v>
          </cell>
        </row>
        <row r="616">
          <cell r="E616" t="str">
            <v>C14-201-5</v>
          </cell>
        </row>
        <row r="617">
          <cell r="E617" t="str">
            <v>C14-201-6</v>
          </cell>
        </row>
        <row r="618">
          <cell r="E618" t="str">
            <v>C14-201-7</v>
          </cell>
        </row>
        <row r="619">
          <cell r="E619" t="str">
            <v>C14-201-8</v>
          </cell>
        </row>
        <row r="620">
          <cell r="E620" t="str">
            <v>C14-201-9</v>
          </cell>
        </row>
        <row r="621">
          <cell r="E621" t="str">
            <v>C14-202-1</v>
          </cell>
        </row>
        <row r="622">
          <cell r="E622" t="str">
            <v>C14-202-2</v>
          </cell>
        </row>
        <row r="623">
          <cell r="E623" t="str">
            <v>C14-202-3</v>
          </cell>
        </row>
        <row r="624">
          <cell r="E624" t="str">
            <v>C14-203-1</v>
          </cell>
        </row>
        <row r="625">
          <cell r="E625" t="str">
            <v>C14-203-2</v>
          </cell>
        </row>
        <row r="626">
          <cell r="E626" t="str">
            <v>C14-203-3</v>
          </cell>
        </row>
        <row r="627">
          <cell r="E627" t="str">
            <v>C14-203-4</v>
          </cell>
        </row>
        <row r="628">
          <cell r="E628" t="str">
            <v>C14-227-1</v>
          </cell>
        </row>
        <row r="629">
          <cell r="E629" t="str">
            <v>C14-230-1</v>
          </cell>
        </row>
        <row r="630">
          <cell r="E630" t="str">
            <v>C14-230-2</v>
          </cell>
        </row>
        <row r="631">
          <cell r="E631" t="str">
            <v>C14-230-3</v>
          </cell>
        </row>
        <row r="632">
          <cell r="E632" t="str">
            <v>C14-230-4</v>
          </cell>
        </row>
        <row r="633">
          <cell r="E633" t="str">
            <v>C14-230-5</v>
          </cell>
        </row>
        <row r="634">
          <cell r="E634" t="str">
            <v>C14-230-6</v>
          </cell>
        </row>
        <row r="635">
          <cell r="E635" t="str">
            <v>C14-230-7</v>
          </cell>
        </row>
        <row r="636">
          <cell r="E636" t="str">
            <v>C14-235-1</v>
          </cell>
        </row>
        <row r="637">
          <cell r="E637" t="str">
            <v>C14-235-2</v>
          </cell>
        </row>
        <row r="638">
          <cell r="E638" t="str">
            <v>C14-235-3</v>
          </cell>
        </row>
        <row r="639">
          <cell r="E639" t="str">
            <v>C14-235-4</v>
          </cell>
        </row>
        <row r="640">
          <cell r="E640" t="str">
            <v>C14-235-5</v>
          </cell>
        </row>
        <row r="641">
          <cell r="E641" t="str">
            <v>C14-240-1</v>
          </cell>
        </row>
        <row r="642">
          <cell r="E642" t="str">
            <v>C14-240-10</v>
          </cell>
        </row>
        <row r="643">
          <cell r="E643" t="str">
            <v>C14-240-11</v>
          </cell>
        </row>
        <row r="644">
          <cell r="E644" t="str">
            <v>C14-240-12</v>
          </cell>
        </row>
        <row r="645">
          <cell r="E645" t="str">
            <v>C14-240-2</v>
          </cell>
        </row>
        <row r="646">
          <cell r="E646" t="str">
            <v>C14-240-3</v>
          </cell>
        </row>
        <row r="647">
          <cell r="E647" t="str">
            <v>C14-240-4</v>
          </cell>
        </row>
        <row r="648">
          <cell r="E648" t="str">
            <v>C14-240-5</v>
          </cell>
        </row>
        <row r="649">
          <cell r="E649" t="str">
            <v>C14-240-6</v>
          </cell>
        </row>
        <row r="650">
          <cell r="E650" t="str">
            <v>C14-240-7</v>
          </cell>
        </row>
        <row r="651">
          <cell r="E651" t="str">
            <v>C14-240-8</v>
          </cell>
        </row>
        <row r="652">
          <cell r="E652" t="str">
            <v>C14-240-9</v>
          </cell>
        </row>
        <row r="653">
          <cell r="E653" t="str">
            <v>C14-241-1</v>
          </cell>
        </row>
        <row r="654">
          <cell r="E654" t="str">
            <v>C14-241-2</v>
          </cell>
        </row>
        <row r="655">
          <cell r="E655" t="str">
            <v>C14-242-1</v>
          </cell>
        </row>
        <row r="656">
          <cell r="E656" t="str">
            <v>C14-242-2</v>
          </cell>
        </row>
        <row r="657">
          <cell r="E657" t="str">
            <v>C14-242-3</v>
          </cell>
        </row>
        <row r="658">
          <cell r="E658" t="str">
            <v>C14-242-4</v>
          </cell>
        </row>
        <row r="659">
          <cell r="E659" t="str">
            <v>C14-242-5</v>
          </cell>
        </row>
        <row r="660">
          <cell r="E660" t="str">
            <v>C14-242-6</v>
          </cell>
        </row>
        <row r="661">
          <cell r="E661" t="str">
            <v>C14-242-7</v>
          </cell>
        </row>
        <row r="662">
          <cell r="E662" t="str">
            <v>C14-242-8</v>
          </cell>
        </row>
        <row r="663">
          <cell r="E663" t="str">
            <v>C14-243-1</v>
          </cell>
        </row>
        <row r="664">
          <cell r="E664" t="str">
            <v>C14-243-2</v>
          </cell>
        </row>
        <row r="665">
          <cell r="E665" t="str">
            <v>C14-244-1</v>
          </cell>
        </row>
        <row r="666">
          <cell r="E666" t="str">
            <v>C14-245-1</v>
          </cell>
        </row>
        <row r="667">
          <cell r="E667" t="str">
            <v>C14-250-1</v>
          </cell>
        </row>
        <row r="668">
          <cell r="E668" t="str">
            <v>C14-260-1</v>
          </cell>
        </row>
        <row r="669">
          <cell r="E669" t="str">
            <v>C14-260-2</v>
          </cell>
        </row>
        <row r="670">
          <cell r="E670" t="str">
            <v>C14-261-1</v>
          </cell>
        </row>
        <row r="671">
          <cell r="E671" t="str">
            <v>C14-261-2</v>
          </cell>
        </row>
        <row r="672">
          <cell r="E672" t="str">
            <v>C14-261-3</v>
          </cell>
        </row>
        <row r="673">
          <cell r="E673" t="str">
            <v>C14-270-1</v>
          </cell>
        </row>
        <row r="674">
          <cell r="E674" t="str">
            <v>C14-270-2</v>
          </cell>
        </row>
        <row r="675">
          <cell r="E675" t="str">
            <v>C14-270-3</v>
          </cell>
        </row>
        <row r="676">
          <cell r="E676" t="str">
            <v>C14-270-4</v>
          </cell>
        </row>
        <row r="677">
          <cell r="E677" t="str">
            <v>C14-270-5</v>
          </cell>
        </row>
        <row r="678">
          <cell r="E678" t="str">
            <v>C14-270-6</v>
          </cell>
        </row>
        <row r="679">
          <cell r="E679" t="str">
            <v>C14-270-7</v>
          </cell>
        </row>
        <row r="680">
          <cell r="E680" t="str">
            <v>C14-270-8</v>
          </cell>
        </row>
        <row r="681">
          <cell r="E681" t="str">
            <v>C14-270-9</v>
          </cell>
        </row>
        <row r="682">
          <cell r="E682" t="str">
            <v>C14-271-1</v>
          </cell>
        </row>
        <row r="683">
          <cell r="E683" t="str">
            <v>C14-271-2</v>
          </cell>
        </row>
        <row r="684">
          <cell r="E684" t="str">
            <v>C14-271-3</v>
          </cell>
        </row>
        <row r="685">
          <cell r="E685" t="str">
            <v>C14-271-4</v>
          </cell>
        </row>
        <row r="686">
          <cell r="E686" t="str">
            <v>C14-271-5</v>
          </cell>
        </row>
        <row r="687">
          <cell r="E687" t="str">
            <v>C14-272-1</v>
          </cell>
        </row>
        <row r="688">
          <cell r="E688" t="str">
            <v>C14-272-2</v>
          </cell>
        </row>
        <row r="689">
          <cell r="E689" t="str">
            <v>C14-272-3</v>
          </cell>
        </row>
        <row r="690">
          <cell r="E690" t="str">
            <v>C14-274-1</v>
          </cell>
        </row>
        <row r="691">
          <cell r="E691" t="str">
            <v>C14-274-31</v>
          </cell>
        </row>
        <row r="692">
          <cell r="E692" t="str">
            <v>C14-277-1</v>
          </cell>
        </row>
        <row r="693">
          <cell r="E693" t="str">
            <v>C14-279-1</v>
          </cell>
        </row>
        <row r="694">
          <cell r="E694" t="str">
            <v>C14-279-31</v>
          </cell>
        </row>
        <row r="695">
          <cell r="E695" t="str">
            <v>C14-316-1</v>
          </cell>
        </row>
        <row r="696">
          <cell r="E696" t="str">
            <v>C14-316-31</v>
          </cell>
        </row>
        <row r="697">
          <cell r="E697" t="str">
            <v>C14-317-1</v>
          </cell>
        </row>
        <row r="698">
          <cell r="E698" t="str">
            <v>C14-317-31</v>
          </cell>
        </row>
        <row r="699">
          <cell r="E699" t="str">
            <v>C14-330-1</v>
          </cell>
        </row>
        <row r="700">
          <cell r="E700" t="str">
            <v>C14-330-31</v>
          </cell>
        </row>
        <row r="701">
          <cell r="E701" t="str">
            <v>C14-500-1</v>
          </cell>
        </row>
        <row r="702">
          <cell r="E702" t="str">
            <v>C14-500-31</v>
          </cell>
        </row>
        <row r="703">
          <cell r="E703" t="str">
            <v>C14-502-1</v>
          </cell>
        </row>
        <row r="704">
          <cell r="E704" t="str">
            <v>C14-502-2</v>
          </cell>
        </row>
        <row r="705">
          <cell r="E705" t="str">
            <v>C14-502-3</v>
          </cell>
        </row>
        <row r="706">
          <cell r="E706" t="str">
            <v>C14-502-31</v>
          </cell>
        </row>
        <row r="707">
          <cell r="E707" t="str">
            <v>C14-502-32</v>
          </cell>
        </row>
        <row r="708">
          <cell r="E708" t="str">
            <v>C14-502-33</v>
          </cell>
        </row>
        <row r="709">
          <cell r="E709" t="str">
            <v>C14-502-34</v>
          </cell>
        </row>
        <row r="710">
          <cell r="E710" t="str">
            <v>C14-502-35</v>
          </cell>
        </row>
        <row r="711">
          <cell r="E711" t="str">
            <v>C14-502-36</v>
          </cell>
        </row>
        <row r="712">
          <cell r="E712" t="str">
            <v>C14-502-4</v>
          </cell>
        </row>
        <row r="713">
          <cell r="E713" t="str">
            <v>C14-502-5</v>
          </cell>
        </row>
        <row r="714">
          <cell r="E714" t="str">
            <v>C14-502-6</v>
          </cell>
        </row>
        <row r="715">
          <cell r="E715" t="str">
            <v>C14-504-1</v>
          </cell>
        </row>
        <row r="716">
          <cell r="E716" t="str">
            <v>C14-504-31</v>
          </cell>
        </row>
        <row r="717">
          <cell r="E717" t="str">
            <v>C14-505-1</v>
          </cell>
        </row>
        <row r="718">
          <cell r="E718" t="str">
            <v>C14-505-2</v>
          </cell>
        </row>
        <row r="719">
          <cell r="E719" t="str">
            <v>C14-505-3</v>
          </cell>
        </row>
        <row r="720">
          <cell r="E720" t="str">
            <v>C14-505-31</v>
          </cell>
        </row>
        <row r="721">
          <cell r="E721" t="str">
            <v>C14-505-32</v>
          </cell>
        </row>
        <row r="722">
          <cell r="E722" t="str">
            <v>C14-505-33</v>
          </cell>
        </row>
        <row r="723">
          <cell r="E723" t="str">
            <v>C14-505-34</v>
          </cell>
        </row>
        <row r="724">
          <cell r="E724" t="str">
            <v>C14-505-35</v>
          </cell>
        </row>
        <row r="725">
          <cell r="E725" t="str">
            <v>C14-505-4</v>
          </cell>
        </row>
        <row r="726">
          <cell r="E726" t="str">
            <v>C14-505-5</v>
          </cell>
        </row>
        <row r="727">
          <cell r="E727" t="str">
            <v>C14-506-1</v>
          </cell>
        </row>
        <row r="728">
          <cell r="E728" t="str">
            <v>C14-506-2</v>
          </cell>
        </row>
        <row r="729">
          <cell r="E729" t="str">
            <v>C14-506-3</v>
          </cell>
        </row>
        <row r="730">
          <cell r="E730" t="str">
            <v>C14-506-31</v>
          </cell>
        </row>
        <row r="731">
          <cell r="E731" t="str">
            <v>C14-506-32</v>
          </cell>
        </row>
        <row r="732">
          <cell r="E732" t="str">
            <v>C14-506-33</v>
          </cell>
        </row>
        <row r="733">
          <cell r="E733" t="str">
            <v>C14-506-34</v>
          </cell>
        </row>
        <row r="734">
          <cell r="E734" t="str">
            <v>C14-506-35</v>
          </cell>
        </row>
        <row r="735">
          <cell r="E735" t="str">
            <v>C14-506-36</v>
          </cell>
        </row>
        <row r="736">
          <cell r="E736" t="str">
            <v>C14-506-37</v>
          </cell>
        </row>
        <row r="737">
          <cell r="E737" t="str">
            <v>C14-506-4</v>
          </cell>
        </row>
        <row r="738">
          <cell r="E738" t="str">
            <v>C14-506-5</v>
          </cell>
        </row>
        <row r="739">
          <cell r="E739" t="str">
            <v>C14-506-6</v>
          </cell>
        </row>
        <row r="740">
          <cell r="E740" t="str">
            <v>C14-506-7</v>
          </cell>
        </row>
        <row r="741">
          <cell r="E741" t="str">
            <v>C14-508-1</v>
          </cell>
        </row>
        <row r="742">
          <cell r="E742" t="str">
            <v>C14-508-31</v>
          </cell>
        </row>
        <row r="743">
          <cell r="E743" t="str">
            <v>C14-509-1</v>
          </cell>
        </row>
        <row r="744">
          <cell r="E744" t="str">
            <v>C14-509-31</v>
          </cell>
        </row>
        <row r="745">
          <cell r="E745" t="str">
            <v>C14-510-1</v>
          </cell>
        </row>
        <row r="746">
          <cell r="E746" t="str">
            <v>C14-510-31</v>
          </cell>
        </row>
        <row r="747">
          <cell r="E747" t="str">
            <v>C14-518-1</v>
          </cell>
        </row>
        <row r="748">
          <cell r="E748" t="str">
            <v>C14-518-31</v>
          </cell>
        </row>
        <row r="749">
          <cell r="E749" t="str">
            <v>C14-522-1</v>
          </cell>
        </row>
        <row r="750">
          <cell r="E750" t="str">
            <v>C14-522-31</v>
          </cell>
        </row>
        <row r="751">
          <cell r="E751" t="str">
            <v>C14-533-1</v>
          </cell>
        </row>
        <row r="752">
          <cell r="E752" t="str">
            <v>C14-533-31</v>
          </cell>
        </row>
        <row r="753">
          <cell r="E753" t="str">
            <v>C14-613-1</v>
          </cell>
        </row>
        <row r="754">
          <cell r="E754" t="str">
            <v>C14-613-2</v>
          </cell>
        </row>
        <row r="755">
          <cell r="E755" t="str">
            <v>C14-613-3</v>
          </cell>
        </row>
        <row r="756">
          <cell r="E756" t="str">
            <v>C14-613-4</v>
          </cell>
        </row>
        <row r="757">
          <cell r="E757" t="str">
            <v>C14-700-1</v>
          </cell>
        </row>
        <row r="758">
          <cell r="E758" t="str">
            <v>C14-753-1</v>
          </cell>
        </row>
        <row r="759">
          <cell r="E759" t="str">
            <v>C14-753-31</v>
          </cell>
        </row>
        <row r="760">
          <cell r="E760" t="str">
            <v>C14-755-1</v>
          </cell>
        </row>
        <row r="761">
          <cell r="E761" t="str">
            <v>C14-755-31</v>
          </cell>
        </row>
        <row r="762">
          <cell r="E762" t="str">
            <v>C14-756-1</v>
          </cell>
        </row>
        <row r="763">
          <cell r="E763" t="str">
            <v>C14-756-31</v>
          </cell>
        </row>
        <row r="764">
          <cell r="E764" t="str">
            <v>C14-800-1</v>
          </cell>
        </row>
        <row r="765">
          <cell r="E765" t="str">
            <v>F14-124-1</v>
          </cell>
        </row>
        <row r="766">
          <cell r="E766" t="str">
            <v>F14-124-31</v>
          </cell>
        </row>
        <row r="767">
          <cell r="E767" t="str">
            <v>INV ADJ-1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4 Continuity Schedule"/>
      <sheetName val="6. Billing Det. for Def-Var"/>
      <sheetName val="6. hidden"/>
      <sheetName val="7. Allocating Def-Var Balances"/>
      <sheetName val="8. Calculation of Def-Var RR"/>
      <sheetName val="9. Rev2Cost_GDPIPI"/>
      <sheetName val="9. hidden"/>
      <sheetName val="10. Other Charges &amp; LF"/>
      <sheetName val="11. Proposed Rates"/>
      <sheetName val="11. Hidden"/>
      <sheetName val="12. Summary Sheet"/>
      <sheetName val="13. Final Tariff Schedule"/>
      <sheetName val="14. Bill Impacts"/>
      <sheetName val="14. Bill Impacts1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DISTRIBUTED GENERATION [DGEN]</v>
          </cell>
        </row>
        <row r="2">
          <cell r="A2" t="str">
            <v>EMBEDDED DISTRIBUTOR</v>
          </cell>
        </row>
        <row r="3">
          <cell r="A3" t="str">
            <v>EMBEDDED DISTRIBUTOR</v>
          </cell>
        </row>
        <row r="4">
          <cell r="A4" t="str">
            <v>FARMS - SINGLE PHASE ENERGY-BILLED [F1]</v>
          </cell>
        </row>
        <row r="5">
          <cell r="A5" t="str">
            <v>FARMS - THREE PHASE ENERGY-BILLED [F3]</v>
          </cell>
        </row>
        <row r="6">
          <cell r="A6" t="str">
            <v>GENERAL SERVICE - COMMERCIAL</v>
          </cell>
        </row>
        <row r="7">
          <cell r="A7" t="str">
            <v>GENERAL SERVICE - INSTITUTIONAL</v>
          </cell>
        </row>
        <row r="8">
          <cell r="A8" t="str">
            <v>GENERAL SERVICE 1,000 TO 2,999 KW</v>
          </cell>
        </row>
        <row r="9">
          <cell r="A9" t="str">
            <v>GENERAL SERVICE 1,000 TO 4,999 KW - INTERVAL METERS</v>
          </cell>
        </row>
        <row r="10">
          <cell r="A10" t="str">
            <v>GENERAL SERVICE 1,000 TO 4,999 KW (CO-GENERATION)</v>
          </cell>
        </row>
        <row r="11">
          <cell r="A11" t="str">
            <v>GENERAL SERVICE 1,000 TO 4,999 KW</v>
          </cell>
        </row>
        <row r="12">
          <cell r="A12" t="str">
            <v>GENERAL SERVICE 1,500 TO 4,999 KW</v>
          </cell>
        </row>
        <row r="13">
          <cell r="A13" t="str">
            <v>GENERAL SERVICE 2,500 TO 4,999 KW</v>
          </cell>
        </row>
        <row r="14">
          <cell r="A14" t="str">
            <v>GENERAL SERVICE 3,000 TO 4,999 KW - INTERMEDIATE USE</v>
          </cell>
        </row>
        <row r="15">
          <cell r="A15" t="str">
            <v>GENERAL SERVICE 3,000 TO 4,999 KW - INTERVAL METERED</v>
          </cell>
        </row>
        <row r="16">
          <cell r="A16" t="str">
            <v>GENERAL SERVICE 3,000 TO 4,999 KW - TIME OF USE</v>
          </cell>
        </row>
        <row r="17">
          <cell r="A17" t="str">
            <v>GENERAL SERVICE 3,000 TO 4,999 KW</v>
          </cell>
        </row>
        <row r="18">
          <cell r="A18" t="str">
            <v>GENERAL SERVICE 50 TO 1,000 KW - INTERVAL METERS</v>
          </cell>
        </row>
        <row r="19">
          <cell r="A19" t="str">
            <v>GENERAL SERVICE 50 TO 1,000 KW - NON INTERVAL METERS</v>
          </cell>
        </row>
        <row r="20">
          <cell r="A20" t="str">
            <v>GENERAL SERVICE 50 TO 1,000 KW</v>
          </cell>
        </row>
        <row r="21">
          <cell r="A21" t="str">
            <v>GENERAL SERVICE 50 TO 1,499 KW - INTERVAL METERED</v>
          </cell>
        </row>
        <row r="22">
          <cell r="A22" t="str">
            <v>GENERAL SERVICE 50 TO 1,499 KW</v>
          </cell>
        </row>
        <row r="23">
          <cell r="A23" t="str">
            <v>GENERAL SERVICE 50 TO 2,499 KW</v>
          </cell>
        </row>
        <row r="24">
          <cell r="A24" t="str">
            <v>GENERAL SERVICE 50 TO 2,999 KW - INTERVAL METERED</v>
          </cell>
        </row>
        <row r="25">
          <cell r="A25" t="str">
            <v>GENERAL SERVICE 50 TO 2,999 KW - TIME OF USE</v>
          </cell>
        </row>
        <row r="26">
          <cell r="A26" t="str">
            <v>GENERAL SERVICE 50 TO 2,999 KW</v>
          </cell>
        </row>
        <row r="27">
          <cell r="A27" t="str">
            <v>GENERAL SERVICE 50 TO 4,999 KW - INTERVAL METERED</v>
          </cell>
        </row>
        <row r="28">
          <cell r="A28" t="str">
            <v>GENERAL SERVICE 50 TO 4,999 KW - TIME OF USE</v>
          </cell>
        </row>
        <row r="29">
          <cell r="A29" t="str">
            <v>GENERAL SERVICE 50 TO 4,999 KW (COGENERATION)</v>
          </cell>
        </row>
        <row r="30">
          <cell r="A30" t="str">
            <v>GENERAL SERVICE 50 TO 4,999 KW (FORMERLY TIME OF USE)</v>
          </cell>
        </row>
        <row r="31">
          <cell r="A31" t="str">
            <v>GENERAL SERVICE 50 TO 4,999 KW</v>
          </cell>
        </row>
        <row r="32">
          <cell r="A32" t="str">
            <v>GENERAL SERVICE 50 TO 499 KW</v>
          </cell>
        </row>
        <row r="33">
          <cell r="A33" t="str">
            <v>GENERAL SERVICE 50 TO 699 KW</v>
          </cell>
        </row>
        <row r="34">
          <cell r="A34" t="str">
            <v>GENERAL SERVICE 50 TO 999 KW - INTERVAL METERED</v>
          </cell>
        </row>
        <row r="35">
          <cell r="A35" t="str">
            <v>GENERAL SERVICE 50 TO 999 KW</v>
          </cell>
        </row>
        <row r="36">
          <cell r="A36" t="str">
            <v>GENERAL SERVICE 500 TO 4,999 KW</v>
          </cell>
        </row>
        <row r="37">
          <cell r="A37" t="str">
            <v>GENERAL SERVICE 700 TO 4,999 KW</v>
          </cell>
        </row>
        <row r="38">
          <cell r="A38" t="str">
            <v>GENERAL SERVICE DEMAND BILLED (50 KW AND ABOVE) [GSD]</v>
          </cell>
        </row>
        <row r="39">
          <cell r="A39" t="str">
            <v>GENERAL SERVICE ENERGY BILLED (LESS THAN 50 KW) [GSE-METERED]</v>
          </cell>
        </row>
        <row r="40">
          <cell r="A40" t="str">
            <v>GENERAL SERVICE ENERGY BILLED (LESS THAN TO 50 KW) [GSE-UNMETERED]</v>
          </cell>
        </row>
        <row r="41">
          <cell r="A41" t="str">
            <v>GENERAL SERVICE EQUAL TO OR GREATER THAN 1,500 KW - INTERVAL METERED</v>
          </cell>
        </row>
        <row r="42">
          <cell r="A42" t="str">
            <v>GENERAL SERVICE EQUAL TO OR GREATER THAN 1,500 KW</v>
          </cell>
        </row>
        <row r="43">
          <cell r="A43" t="str">
            <v>GENERAL SERVICE GREATER THAN 1,000 KW</v>
          </cell>
        </row>
        <row r="44">
          <cell r="A44" t="str">
            <v>GENERAL SERVICE INTERMEDIATE 1,000 TO 4,999 KW</v>
          </cell>
        </row>
        <row r="45">
          <cell r="A45" t="str">
            <v>GENERAL SERVICE INTERMEDIATE RATE CLASS 1,000 TO 4,999 KW (FORMERLY GENERAL SERVICE &gt; 50 KW CUSTOMERS)</v>
          </cell>
        </row>
        <row r="46">
          <cell r="A46" t="str">
            <v>GENERAL SERVICE INTERMEDIATE RATE CLASS 1,000 TO 4,999 KW (FORMERLY LARGE USE CUSTOMERS)</v>
          </cell>
        </row>
        <row r="47">
          <cell r="A47" t="str">
            <v>GENERAL SERVICE LESS THAN 50 KW - SINGLE PHASE ENERGY-BILLED [G1]</v>
          </cell>
        </row>
        <row r="48">
          <cell r="A48" t="str">
            <v>GENERAL SERVICE LESS THAN 50 KW - THREE PHASE ENERGY-BILLED [G3]</v>
          </cell>
        </row>
        <row r="49">
          <cell r="A49" t="str">
            <v>GENERAL SERVICE LESS THAN 50 KW - TRANSMISSION CLASS ENERGY-BILLED [T]</v>
          </cell>
        </row>
        <row r="50">
          <cell r="A50" t="str">
            <v>GENERAL SERVICE LESS THAN 50 KW - URBAN ENERGY-BILLED [UG]</v>
          </cell>
        </row>
        <row r="51">
          <cell r="A51" t="str">
            <v>GENERAL SERVICE LESS THAN 50 KW</v>
          </cell>
        </row>
        <row r="52">
          <cell r="A52" t="str">
            <v>GENERAL SERVICE SINGLE PHASE - G1</v>
          </cell>
        </row>
        <row r="53">
          <cell r="A53" t="str">
            <v>GENERAL SERVICE THREE PHASE - G3</v>
          </cell>
        </row>
        <row r="54">
          <cell r="A54" t="str">
            <v>INTERMEDIATE USERS</v>
          </cell>
        </row>
        <row r="55">
          <cell r="A55" t="str">
            <v>INTERMEDIATE WITH SELF GENERATION</v>
          </cell>
        </row>
        <row r="56">
          <cell r="A56" t="str">
            <v>LARGE USE - 3TS</v>
          </cell>
        </row>
        <row r="57">
          <cell r="A57" t="str">
            <v>LARGE USE - FORD ANNEX</v>
          </cell>
        </row>
        <row r="58">
          <cell r="A58" t="str">
            <v>LARGE USE - REGULAR</v>
          </cell>
        </row>
        <row r="59">
          <cell r="A59" t="str">
            <v>LARGE USE &gt; 5000 KW</v>
          </cell>
        </row>
        <row r="60">
          <cell r="A60" t="str">
            <v>LARGE USE</v>
          </cell>
        </row>
        <row r="61">
          <cell r="A61" t="str">
            <v>microFIT</v>
          </cell>
        </row>
        <row r="62">
          <cell r="A62" t="str">
            <v>RESIDENTIAL - HENSALL</v>
          </cell>
        </row>
        <row r="63">
          <cell r="A63" t="str">
            <v>RESIDENTIAL - HIGH DENSITY [R1]</v>
          </cell>
        </row>
        <row r="64">
          <cell r="A64" t="str">
            <v>RESIDENTIAL - LOW DENSITY [R2]</v>
          </cell>
        </row>
        <row r="65">
          <cell r="A65" t="str">
            <v>RESIDENTIAL - MEDIUM DENSITY [R1]</v>
          </cell>
        </row>
        <row r="66">
          <cell r="A66" t="str">
            <v>RESIDENTIAL - NORMAL DENSITY [R2]</v>
          </cell>
        </row>
        <row r="67">
          <cell r="A67" t="str">
            <v>RESIDENTIAL - TIME OF USE</v>
          </cell>
        </row>
        <row r="68">
          <cell r="A68" t="str">
            <v>RESIDENTIAL - URBAN [UR]</v>
          </cell>
        </row>
        <row r="69">
          <cell r="A69" t="str">
            <v>RESIDENTIAL REGULAR</v>
          </cell>
        </row>
        <row r="70">
          <cell r="A70" t="str">
            <v>RESIDENTIAL</v>
          </cell>
        </row>
        <row r="71">
          <cell r="A71" t="str">
            <v>RESIDENTIAL SUBURBAN SEASONAL</v>
          </cell>
        </row>
        <row r="72">
          <cell r="A72" t="str">
            <v>RESIDENTIAL SUBURBAN</v>
          </cell>
        </row>
        <row r="73">
          <cell r="A73" t="str">
            <v>RESIDENTIAL SUBURBAN YEAR ROUND</v>
          </cell>
        </row>
        <row r="74">
          <cell r="A74" t="str">
            <v>RESIDENTIAL URBAN</v>
          </cell>
        </row>
        <row r="75">
          <cell r="A75" t="str">
            <v>RESIDENTIAL URBAN YEAR-ROUND</v>
          </cell>
        </row>
        <row r="76">
          <cell r="A76" t="str">
            <v>SEASONAL RESIDENTIAL - HIGH DENSITY [R3]</v>
          </cell>
        </row>
        <row r="77">
          <cell r="A77" t="str">
            <v>SEASONAL RESIDENTIAL - NORMAL DENSITY [R4]</v>
          </cell>
        </row>
        <row r="78">
          <cell r="A78" t="str">
            <v>SEASONAL RESIDENTIAL</v>
          </cell>
        </row>
        <row r="79">
          <cell r="A79" t="str">
            <v>SENTINEL LIGHTING</v>
          </cell>
        </row>
        <row r="80">
          <cell r="A80" t="str">
            <v>SMALL COMMERCIAL AND USL - PER CONNECTION</v>
          </cell>
        </row>
        <row r="81">
          <cell r="A81" t="str">
            <v>SMALL COMMERCIAL AND USL - PER METER</v>
          </cell>
        </row>
        <row r="82">
          <cell r="A82" t="str">
            <v>STANDARD A GENERAL SERVICE AIR ACCESS</v>
          </cell>
        </row>
        <row r="83">
          <cell r="A83" t="str">
            <v>STANDARD A GENERAL SERVICE ROAD/RAIL</v>
          </cell>
        </row>
        <row r="84">
          <cell r="A84" t="str">
            <v>STANDARD A RESIDENTIAL AIR ACCESS</v>
          </cell>
        </row>
        <row r="85">
          <cell r="A85" t="str">
            <v>STANDARD A RESIDENTIAL ROAD/RAIL</v>
          </cell>
        </row>
        <row r="86">
          <cell r="A86" t="str">
            <v>STANDBY - GENERAL SERVICE 1,000 - 5,000 KW</v>
          </cell>
        </row>
        <row r="87">
          <cell r="A87" t="str">
            <v>STANDBY - GENERAL SERVICE 50 - 1,000 KW</v>
          </cell>
        </row>
        <row r="88">
          <cell r="A88" t="str">
            <v>STANDBY - LARGE USE</v>
          </cell>
        </row>
        <row r="89">
          <cell r="A89" t="str">
            <v>STANDBY DISTRIBUTION SERVICE</v>
          </cell>
        </row>
        <row r="90">
          <cell r="A90" t="str">
            <v>STANDBY POWER - APPROVED ON AN INTERIM BASIS</v>
          </cell>
        </row>
        <row r="91">
          <cell r="A91" t="str">
            <v>STANDBY POWER GENERAL SERVICE 1,500 TO 4,999 KW</v>
          </cell>
        </row>
        <row r="92">
          <cell r="A92" t="str">
            <v>STANDBY POWER GENERAL SERVICE 50 TO 1,499 KW</v>
          </cell>
        </row>
        <row r="93">
          <cell r="A93" t="str">
            <v>STANDBY POWER GENERAL SERVICE LARGE USE</v>
          </cell>
        </row>
        <row r="94">
          <cell r="A94" t="str">
            <v>STANDBY POWER</v>
          </cell>
        </row>
        <row r="95">
          <cell r="A95" t="str">
            <v>STREET LIGHTING</v>
          </cell>
        </row>
        <row r="96">
          <cell r="A96" t="str">
            <v>SUB TRANSMISSION [ST]</v>
          </cell>
        </row>
        <row r="97">
          <cell r="A97" t="str">
            <v>UNMETERED SCATTERED LOAD</v>
          </cell>
        </row>
        <row r="98">
          <cell r="A98" t="str">
            <v>URBAN GENERAL SERVICE DEMAND BILLED (50 KW AND ABOVE) [UGD]</v>
          </cell>
        </row>
        <row r="99">
          <cell r="A99" t="str">
            <v>URBAN GENERAL SERVICE ENERGY BILLED (LESS THAN 50 KW) [UGE]</v>
          </cell>
        </row>
        <row r="100">
          <cell r="A100" t="str">
            <v>WESTPORT SEWAGE TREATMENT PLANT</v>
          </cell>
        </row>
        <row r="101">
          <cell r="A101" t="str">
            <v>YEAR-ROUND RESIDENTIAL - R2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 Data"/>
      <sheetName val="FA Continuity Schedule 2019"/>
      <sheetName val="Retirements"/>
      <sheetName val="Sum of RET's by Category"/>
      <sheetName val="1P&amp;L Board Dec.31.19 V2"/>
      <sheetName val="1 BS Board Dec.31.19"/>
      <sheetName val="1P&amp;L Board Dec.31.19"/>
      <sheetName val="Networks TB Dec.31"/>
      <sheetName val="1 BS Board Oct.31.19"/>
      <sheetName val="1P&amp;L Board Oct.31.19"/>
      <sheetName val="1 BS Board Mar.26.19"/>
      <sheetName val="1 BS Board Mar.07.19"/>
      <sheetName val="1 PL Bud Ran Mar.07.19"/>
      <sheetName val="TB - Networks 31-Oct-2019"/>
      <sheetName val="TB Networks Ran Mar.07"/>
      <sheetName val="Software Breakdown"/>
      <sheetName val="Analysis"/>
      <sheetName val="1 BS Board Mar.04.19"/>
      <sheetName val="1P&amp;L Bud Mar.04.19"/>
      <sheetName val="TB Networks Ran Mar.05.19"/>
      <sheetName val="1 BS Board Apr.05.18"/>
      <sheetName val="1 BS Board Mar.15.18"/>
      <sheetName val="1P&amp;L Budget Mar.15.18"/>
      <sheetName val="TB Networks YE 2017 ran Mar.15"/>
      <sheetName val="1 BS Board Mar.10.18"/>
      <sheetName val="1P&amp;L Budget YE 2017"/>
      <sheetName val="TB Networks YE 2017 ran Mar.10"/>
      <sheetName val="1BS BOARD Mar.21.17"/>
      <sheetName val="TB NETWORKS Mar.21.17"/>
      <sheetName val="1P&amp;L BUDGET"/>
      <sheetName val="Reconcile FA to GL"/>
      <sheetName val="Summary of entries"/>
      <sheetName val="FA 2 GL Ran Mar.21"/>
      <sheetName val="FA To GL Reconciliation Mar.16"/>
      <sheetName val="pivot FA Data 2016"/>
      <sheetName val="Pivot Depr Exp GL Data 2016"/>
      <sheetName val="Pivot Enhanc Rev"/>
      <sheetName val="Pivot 2070"/>
      <sheetName val="Sheet2"/>
      <sheetName val="Compare JE Lists"/>
      <sheetName val="1BS BOARD Mar.17.17"/>
      <sheetName val="TB NETWORKS Mar17.17"/>
      <sheetName val="1BS BOARD Mar.16.2017"/>
      <sheetName val="TB NETWORKS Mar.16.2017"/>
      <sheetName val="1BS BOARD Ran Mar.23.16"/>
      <sheetName val="TB YE2015 Ran Mar.23.16"/>
      <sheetName val="Ann GL Trans 2015 FA ran Mar.4 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9">
          <cell r="B19" t="str">
            <v>100-1001-10</v>
          </cell>
          <cell r="C19" t="str">
            <v>1005 TD Bank Accounts</v>
          </cell>
          <cell r="D19">
            <v>-965843014.38</v>
          </cell>
          <cell r="E19">
            <v>39635623.630000003</v>
          </cell>
          <cell r="F19">
            <v>202520922.38999999</v>
          </cell>
          <cell r="G19">
            <v>-162885298.75999999</v>
          </cell>
          <cell r="H19">
            <v>-1128728313.1400001</v>
          </cell>
        </row>
        <row r="20">
          <cell r="B20" t="str">
            <v>100-1002-10</v>
          </cell>
          <cell r="C20" t="str">
            <v>1005 TD Bank Clearing Acct</v>
          </cell>
          <cell r="D20">
            <v>972252561.02999997</v>
          </cell>
          <cell r="E20">
            <v>156876515.75999999</v>
          </cell>
          <cell r="F20">
            <v>1334260.19</v>
          </cell>
          <cell r="G20">
            <v>155542255.56999999</v>
          </cell>
          <cell r="H20">
            <v>1127794816.5999999</v>
          </cell>
        </row>
        <row r="21">
          <cell r="B21" t="str">
            <v>100-1003-10</v>
          </cell>
          <cell r="C21" t="str">
            <v>1005 TD-Ontario Price Credit</v>
          </cell>
          <cell r="D21">
            <v>1.75</v>
          </cell>
          <cell r="E21">
            <v>0</v>
          </cell>
          <cell r="F21">
            <v>0</v>
          </cell>
          <cell r="G21">
            <v>0</v>
          </cell>
          <cell r="H21">
            <v>1.75</v>
          </cell>
        </row>
        <row r="22">
          <cell r="B22" t="str">
            <v>100-1004-10</v>
          </cell>
          <cell r="C22" t="str">
            <v>1005 TD US Bank Account</v>
          </cell>
          <cell r="D22">
            <v>850.94</v>
          </cell>
          <cell r="E22">
            <v>517396.64</v>
          </cell>
          <cell r="F22">
            <v>486459.85</v>
          </cell>
          <cell r="G22">
            <v>30936.79</v>
          </cell>
          <cell r="H22">
            <v>31787.73</v>
          </cell>
        </row>
        <row r="23">
          <cell r="B23" t="str">
            <v>100-1060-10</v>
          </cell>
          <cell r="C23" t="str">
            <v>1010 Petty Cash</v>
          </cell>
          <cell r="D23">
            <v>1400</v>
          </cell>
          <cell r="E23">
            <v>0</v>
          </cell>
          <cell r="F23">
            <v>0</v>
          </cell>
          <cell r="G23">
            <v>0</v>
          </cell>
          <cell r="H23">
            <v>1400</v>
          </cell>
        </row>
        <row r="24">
          <cell r="B24" t="str">
            <v>100-1061-10</v>
          </cell>
          <cell r="C24" t="str">
            <v>1010 Petty Cash (US $)</v>
          </cell>
          <cell r="D24">
            <v>610.86</v>
          </cell>
          <cell r="E24">
            <v>0</v>
          </cell>
          <cell r="F24">
            <v>0</v>
          </cell>
          <cell r="G24">
            <v>0</v>
          </cell>
          <cell r="H24">
            <v>610.86</v>
          </cell>
        </row>
        <row r="25">
          <cell r="B25" t="str">
            <v>100-1080-10</v>
          </cell>
          <cell r="C25" t="str">
            <v>1100 Accounts Rec.-Electrical Energy</v>
          </cell>
          <cell r="D25">
            <v>9649757.9100000001</v>
          </cell>
          <cell r="E25">
            <v>181113976.69</v>
          </cell>
          <cell r="F25">
            <v>179952867.43000001</v>
          </cell>
          <cell r="G25">
            <v>1161109.26</v>
          </cell>
          <cell r="H25">
            <v>10810867.17</v>
          </cell>
        </row>
        <row r="26">
          <cell r="B26" t="str">
            <v>100-1081-10</v>
          </cell>
          <cell r="C26" t="str">
            <v>1100 Accounts Receivable - Retailers</v>
          </cell>
          <cell r="D26">
            <v>-29548.68</v>
          </cell>
          <cell r="E26">
            <v>1111543.9099999999</v>
          </cell>
          <cell r="F26">
            <v>1121222.96</v>
          </cell>
          <cell r="G26">
            <v>-9679.0499999999993</v>
          </cell>
          <cell r="H26">
            <v>-39227.730000000003</v>
          </cell>
        </row>
        <row r="27">
          <cell r="B27" t="str">
            <v>100-1082-10</v>
          </cell>
          <cell r="C27" t="str">
            <v>1100 Accounts Rec.-Harris/GP Timing Diffs</v>
          </cell>
          <cell r="D27">
            <v>4888.54</v>
          </cell>
          <cell r="E27">
            <v>410087.54</v>
          </cell>
          <cell r="F27">
            <v>392747.96</v>
          </cell>
          <cell r="G27">
            <v>17339.580000000002</v>
          </cell>
          <cell r="H27">
            <v>22228.12</v>
          </cell>
        </row>
        <row r="28">
          <cell r="B28" t="str">
            <v>100-1090-10</v>
          </cell>
          <cell r="C28" t="str">
            <v>1200 Due from -Oshawa Power &amp; Utilities Corp</v>
          </cell>
          <cell r="D28">
            <v>-6378217.0499999998</v>
          </cell>
          <cell r="E28">
            <v>1008675.75</v>
          </cell>
          <cell r="F28">
            <v>427945</v>
          </cell>
          <cell r="G28">
            <v>580730.75</v>
          </cell>
          <cell r="H28">
            <v>-5797486.2999999998</v>
          </cell>
        </row>
        <row r="29">
          <cell r="B29" t="str">
            <v>100-1091-10</v>
          </cell>
          <cell r="C29" t="str">
            <v>1200 Due from Oshawa PUC Services</v>
          </cell>
          <cell r="D29">
            <v>52327.040000000001</v>
          </cell>
          <cell r="E29">
            <v>2513.6999999999998</v>
          </cell>
          <cell r="F29">
            <v>52327.040000000001</v>
          </cell>
          <cell r="G29">
            <v>-49813.34</v>
          </cell>
          <cell r="H29">
            <v>2513.6999999999998</v>
          </cell>
        </row>
        <row r="30">
          <cell r="B30" t="str">
            <v>100-1092-10</v>
          </cell>
          <cell r="C30" t="str">
            <v>1200 Due from PUC Energy Services</v>
          </cell>
          <cell r="D30">
            <v>217960.43</v>
          </cell>
          <cell r="E30">
            <v>67993.47</v>
          </cell>
          <cell r="F30">
            <v>258662.53</v>
          </cell>
          <cell r="G30">
            <v>-190669.06</v>
          </cell>
          <cell r="H30">
            <v>27291.37</v>
          </cell>
        </row>
        <row r="31">
          <cell r="B31" t="str">
            <v>100-1093-10</v>
          </cell>
          <cell r="C31" t="str">
            <v>1200 Due from 2252112 Ontario Inc</v>
          </cell>
          <cell r="D31">
            <v>421194.43</v>
          </cell>
          <cell r="E31">
            <v>2513.6999999999998</v>
          </cell>
          <cell r="F31">
            <v>421194.43</v>
          </cell>
          <cell r="G31">
            <v>-418680.73</v>
          </cell>
          <cell r="H31">
            <v>2513.6999999999998</v>
          </cell>
        </row>
        <row r="32">
          <cell r="B32" t="str">
            <v>100-1110-10</v>
          </cell>
          <cell r="C32" t="str">
            <v>1105 Accounts Rec-Sundry</v>
          </cell>
          <cell r="D32">
            <v>-67994.899999999994</v>
          </cell>
          <cell r="E32">
            <v>4064869.36</v>
          </cell>
          <cell r="F32">
            <v>3995724.68</v>
          </cell>
          <cell r="G32">
            <v>69144.679999999993</v>
          </cell>
          <cell r="H32">
            <v>1149.77</v>
          </cell>
        </row>
        <row r="33">
          <cell r="B33" t="str">
            <v>100-1115-10</v>
          </cell>
          <cell r="C33" t="str">
            <v>1110 Late Payment Penalty Clearing Account</v>
          </cell>
          <cell r="D33">
            <v>-2968.88</v>
          </cell>
          <cell r="E33">
            <v>0</v>
          </cell>
          <cell r="F33">
            <v>0</v>
          </cell>
          <cell r="G33">
            <v>0</v>
          </cell>
          <cell r="H33">
            <v>-2968.88</v>
          </cell>
        </row>
        <row r="34">
          <cell r="B34" t="str">
            <v>100-1120-10</v>
          </cell>
          <cell r="C34" t="str">
            <v>1104 Accounts Rec-Recoverable Work</v>
          </cell>
          <cell r="D34">
            <v>860551.12</v>
          </cell>
          <cell r="E34">
            <v>9736908.4100000001</v>
          </cell>
          <cell r="F34">
            <v>7000962.29</v>
          </cell>
          <cell r="G34">
            <v>2735946.12</v>
          </cell>
          <cell r="H34">
            <v>3596497.24</v>
          </cell>
        </row>
        <row r="35">
          <cell r="B35" t="str">
            <v>100-1130-10</v>
          </cell>
          <cell r="C35" t="str">
            <v>2290 Input Tax Credit-GST</v>
          </cell>
          <cell r="D35">
            <v>0</v>
          </cell>
          <cell r="E35">
            <v>38.700000000000003</v>
          </cell>
          <cell r="F35">
            <v>38.700000000000003</v>
          </cell>
          <cell r="G35">
            <v>0</v>
          </cell>
          <cell r="H35">
            <v>0</v>
          </cell>
        </row>
        <row r="36">
          <cell r="B36" t="str">
            <v>100-1131-10</v>
          </cell>
          <cell r="C36" t="str">
            <v>2290 Input Tax Credit - HST</v>
          </cell>
          <cell r="D36">
            <v>1685477.39</v>
          </cell>
          <cell r="E36">
            <v>18558958.260000002</v>
          </cell>
          <cell r="F36">
            <v>18160853.98</v>
          </cell>
          <cell r="G36">
            <v>398104.28</v>
          </cell>
          <cell r="H36">
            <v>2083581.67</v>
          </cell>
        </row>
        <row r="37">
          <cell r="B37" t="str">
            <v>100-1140-10</v>
          </cell>
          <cell r="C37" t="str">
            <v>1130 Allowance for Doubtful Accounts</v>
          </cell>
          <cell r="D37">
            <v>-688241.71</v>
          </cell>
          <cell r="E37">
            <v>700818.13</v>
          </cell>
          <cell r="F37">
            <v>577052.49</v>
          </cell>
          <cell r="G37">
            <v>123765.64</v>
          </cell>
          <cell r="H37">
            <v>-564476.06999999995</v>
          </cell>
        </row>
        <row r="38">
          <cell r="B38" t="str">
            <v>100-1145-10</v>
          </cell>
          <cell r="C38" t="str">
            <v>1140 Interest &amp; Dividends Rec'ble</v>
          </cell>
          <cell r="D38">
            <v>14519.64</v>
          </cell>
          <cell r="E38">
            <v>92121.75</v>
          </cell>
          <cell r="F38">
            <v>92710.58</v>
          </cell>
          <cell r="G38">
            <v>-588.83000000000004</v>
          </cell>
          <cell r="H38">
            <v>13930.81</v>
          </cell>
        </row>
        <row r="39">
          <cell r="B39" t="str">
            <v>100-1170-10</v>
          </cell>
          <cell r="C39" t="str">
            <v>2055 Open Jobs-Billings</v>
          </cell>
          <cell r="D39">
            <v>-1694124.57</v>
          </cell>
          <cell r="E39">
            <v>9409600.5</v>
          </cell>
          <cell r="F39">
            <v>9780481.4299999997</v>
          </cell>
          <cell r="G39">
            <v>-370880.93</v>
          </cell>
          <cell r="H39">
            <v>-2065005.5</v>
          </cell>
        </row>
        <row r="40">
          <cell r="B40" t="str">
            <v>100-1172-10</v>
          </cell>
          <cell r="C40" t="str">
            <v>1340 Non Capital Open Jobs-Billings</v>
          </cell>
          <cell r="D40">
            <v>-883732.25</v>
          </cell>
          <cell r="E40">
            <v>139271.45000000001</v>
          </cell>
          <cell r="F40">
            <v>212949.07</v>
          </cell>
          <cell r="G40">
            <v>-73677.62</v>
          </cell>
          <cell r="H40">
            <v>-957409.87</v>
          </cell>
        </row>
        <row r="41">
          <cell r="B41" t="str">
            <v>100-1175-10</v>
          </cell>
          <cell r="C41" t="str">
            <v>1120 Unbilled Estimate Revenue</v>
          </cell>
          <cell r="D41">
            <v>10159465.99</v>
          </cell>
          <cell r="E41">
            <v>168100954.28999999</v>
          </cell>
          <cell r="F41">
            <v>163370441.63999999</v>
          </cell>
          <cell r="G41">
            <v>4730512.6500000004</v>
          </cell>
          <cell r="H41">
            <v>14889978.640000001</v>
          </cell>
        </row>
        <row r="42">
          <cell r="B42" t="str">
            <v>100-1176-10</v>
          </cell>
          <cell r="C42" t="str">
            <v>1120 Unbilled Readings Revenue</v>
          </cell>
          <cell r="D42">
            <v>0.63</v>
          </cell>
          <cell r="E42">
            <v>0</v>
          </cell>
          <cell r="F42">
            <v>0</v>
          </cell>
          <cell r="G42">
            <v>0</v>
          </cell>
          <cell r="H42">
            <v>0.63</v>
          </cell>
        </row>
        <row r="43">
          <cell r="B43" t="str">
            <v>100-1177-10</v>
          </cell>
          <cell r="C43" t="str">
            <v>1120 Unbilled Distribution Revenues</v>
          </cell>
          <cell r="D43">
            <v>2361429</v>
          </cell>
          <cell r="E43">
            <v>34079486</v>
          </cell>
          <cell r="F43">
            <v>33963872</v>
          </cell>
          <cell r="G43">
            <v>115614</v>
          </cell>
          <cell r="H43">
            <v>2477043</v>
          </cell>
        </row>
        <row r="44">
          <cell r="B44" t="str">
            <v>100-1180-10</v>
          </cell>
          <cell r="C44" t="str">
            <v>1180 Prepaid Expenses</v>
          </cell>
          <cell r="D44">
            <v>273093.78999999998</v>
          </cell>
          <cell r="E44">
            <v>896461.51</v>
          </cell>
          <cell r="F44">
            <v>801427.35</v>
          </cell>
          <cell r="G44">
            <v>95034.16</v>
          </cell>
          <cell r="H44">
            <v>368127.95</v>
          </cell>
        </row>
        <row r="45">
          <cell r="B45" t="str">
            <v>100-1182-10</v>
          </cell>
          <cell r="C45" t="str">
            <v>1180 Prepaid Insurance</v>
          </cell>
          <cell r="D45">
            <v>317918.62</v>
          </cell>
          <cell r="E45">
            <v>343722.75</v>
          </cell>
          <cell r="F45">
            <v>327525.92</v>
          </cell>
          <cell r="G45">
            <v>16196.83</v>
          </cell>
          <cell r="H45">
            <v>334115.45</v>
          </cell>
        </row>
        <row r="46">
          <cell r="B46" t="str">
            <v>100-1190-10</v>
          </cell>
          <cell r="C46" t="str">
            <v>1330 Inventory</v>
          </cell>
          <cell r="D46">
            <v>2808899.1</v>
          </cell>
          <cell r="E46">
            <v>5062297.0599999996</v>
          </cell>
          <cell r="F46">
            <v>6302753.2800000003</v>
          </cell>
          <cell r="G46">
            <v>-1240456.22</v>
          </cell>
          <cell r="H46">
            <v>1568442.88</v>
          </cell>
        </row>
        <row r="47">
          <cell r="B47" t="str">
            <v>100-1191-10</v>
          </cell>
          <cell r="C47" t="str">
            <v>1330 Inventory - Spare Transformers</v>
          </cell>
          <cell r="D47">
            <v>-2551217.09</v>
          </cell>
          <cell r="E47">
            <v>2709957.21</v>
          </cell>
          <cell r="F47">
            <v>2311501.21</v>
          </cell>
          <cell r="G47">
            <v>398456</v>
          </cell>
          <cell r="H47">
            <v>-2152761.09</v>
          </cell>
        </row>
        <row r="48">
          <cell r="B48" t="str">
            <v>100-1194-10</v>
          </cell>
          <cell r="C48" t="str">
            <v>1330 Inventory - Spare Transformers (Reserve)</v>
          </cell>
          <cell r="D48">
            <v>-185600</v>
          </cell>
          <cell r="E48">
            <v>185600</v>
          </cell>
          <cell r="F48">
            <v>0</v>
          </cell>
          <cell r="G48">
            <v>185600</v>
          </cell>
          <cell r="H48">
            <v>0</v>
          </cell>
        </row>
        <row r="49">
          <cell r="B49" t="str">
            <v>100-1200-10</v>
          </cell>
          <cell r="C49" t="str">
            <v>1330 Inventory-Reels</v>
          </cell>
          <cell r="D49">
            <v>48112.35</v>
          </cell>
          <cell r="E49">
            <v>102290.47</v>
          </cell>
          <cell r="F49">
            <v>100974.01</v>
          </cell>
          <cell r="G49">
            <v>1316.46</v>
          </cell>
          <cell r="H49">
            <v>49428.81</v>
          </cell>
        </row>
        <row r="50">
          <cell r="B50" t="str">
            <v>100-1250-10</v>
          </cell>
          <cell r="C50" t="str">
            <v>1340 Work In Process - Billable</v>
          </cell>
          <cell r="D50">
            <v>839587.89</v>
          </cell>
          <cell r="E50">
            <v>191677.12</v>
          </cell>
          <cell r="F50">
            <v>73548.679999999993</v>
          </cell>
          <cell r="G50">
            <v>118128.43</v>
          </cell>
          <cell r="H50">
            <v>957716.32</v>
          </cell>
        </row>
        <row r="51">
          <cell r="B51" t="str">
            <v>100-1251-10</v>
          </cell>
          <cell r="C51" t="str">
            <v>2055 Work In Process - Meter Services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</row>
        <row r="52">
          <cell r="B52" t="str">
            <v>100-1253-10</v>
          </cell>
          <cell r="C52" t="str">
            <v>2055 Work In Process - Energy</v>
          </cell>
          <cell r="D52">
            <v>-0.01</v>
          </cell>
          <cell r="E52">
            <v>0</v>
          </cell>
          <cell r="F52">
            <v>0</v>
          </cell>
          <cell r="G52">
            <v>0</v>
          </cell>
          <cell r="H52">
            <v>-0.01</v>
          </cell>
        </row>
        <row r="53">
          <cell r="B53" t="str">
            <v>100-1255-10</v>
          </cell>
          <cell r="C53" t="str">
            <v>2055 Work In Process - Capital Jobs Fixed Assets</v>
          </cell>
          <cell r="D53">
            <v>16692846.4</v>
          </cell>
          <cell r="E53">
            <v>75439817.75</v>
          </cell>
          <cell r="F53">
            <v>81904662.689999998</v>
          </cell>
          <cell r="G53">
            <v>-6464844.9400000004</v>
          </cell>
          <cell r="H53">
            <v>10228001.449999999</v>
          </cell>
        </row>
        <row r="54">
          <cell r="B54" t="str">
            <v>100-1256-10</v>
          </cell>
          <cell r="C54" t="str">
            <v>2055 Work in Process - Other</v>
          </cell>
          <cell r="D54">
            <v>0</v>
          </cell>
          <cell r="E54">
            <v>2016071.71</v>
          </cell>
          <cell r="F54">
            <v>2016071.71</v>
          </cell>
          <cell r="G54">
            <v>0</v>
          </cell>
          <cell r="H54">
            <v>0</v>
          </cell>
        </row>
        <row r="55">
          <cell r="B55" t="str">
            <v>100-1257-10</v>
          </cell>
          <cell r="C55" t="str">
            <v>2055 Work In Process - MicroFit</v>
          </cell>
          <cell r="D55">
            <v>35890.81</v>
          </cell>
          <cell r="E55">
            <v>0</v>
          </cell>
          <cell r="F55">
            <v>0</v>
          </cell>
          <cell r="G55">
            <v>0</v>
          </cell>
          <cell r="H55">
            <v>35890.81</v>
          </cell>
        </row>
        <row r="56">
          <cell r="B56" t="str">
            <v>100-1258-10</v>
          </cell>
          <cell r="C56" t="str">
            <v>2055 Work In Process - TC Jobs</v>
          </cell>
          <cell r="D56">
            <v>248401.11</v>
          </cell>
          <cell r="E56">
            <v>357270.88</v>
          </cell>
          <cell r="F56">
            <v>75413.39</v>
          </cell>
          <cell r="G56">
            <v>281857.49</v>
          </cell>
          <cell r="H56">
            <v>530258.6</v>
          </cell>
        </row>
        <row r="57">
          <cell r="B57" t="str">
            <v>100-1259-10</v>
          </cell>
          <cell r="C57" t="str">
            <v>2055 Work In Process - Digin Contributions</v>
          </cell>
          <cell r="D57">
            <v>-621414.72</v>
          </cell>
          <cell r="E57">
            <v>396250</v>
          </cell>
          <cell r="F57">
            <v>60500</v>
          </cell>
          <cell r="G57">
            <v>335750</v>
          </cell>
          <cell r="H57">
            <v>-285664.71999999997</v>
          </cell>
        </row>
        <row r="58">
          <cell r="B58" t="str">
            <v>100-1301-10</v>
          </cell>
          <cell r="C58" t="str">
            <v>1565 C&amp;DM Exp. &amp; Recoveries</v>
          </cell>
          <cell r="D58">
            <v>-0.02</v>
          </cell>
          <cell r="E58">
            <v>0</v>
          </cell>
          <cell r="F58">
            <v>0</v>
          </cell>
          <cell r="G58">
            <v>0</v>
          </cell>
          <cell r="H58">
            <v>-0.02</v>
          </cell>
        </row>
        <row r="59">
          <cell r="B59" t="str">
            <v>100-1302-10</v>
          </cell>
          <cell r="C59" t="str">
            <v>1566 CDM Regulatory Asset</v>
          </cell>
          <cell r="D59">
            <v>0.02</v>
          </cell>
          <cell r="E59">
            <v>0</v>
          </cell>
          <cell r="F59">
            <v>0</v>
          </cell>
          <cell r="G59">
            <v>0</v>
          </cell>
          <cell r="H59">
            <v>0.02</v>
          </cell>
        </row>
        <row r="60">
          <cell r="B60" t="str">
            <v>100-1303-10</v>
          </cell>
          <cell r="C60" t="str">
            <v>1508 OEB Cost Assessment Variance</v>
          </cell>
          <cell r="D60">
            <v>280885.45</v>
          </cell>
          <cell r="E60">
            <v>98633</v>
          </cell>
          <cell r="F60">
            <v>0</v>
          </cell>
          <cell r="G60">
            <v>98633</v>
          </cell>
          <cell r="H60">
            <v>379518.45</v>
          </cell>
        </row>
        <row r="61">
          <cell r="B61" t="str">
            <v>100-1305-10</v>
          </cell>
          <cell r="C61" t="str">
            <v>1595 Recovery of Regulatory Assets - GA</v>
          </cell>
          <cell r="D61">
            <v>-1347417.15</v>
          </cell>
          <cell r="E61">
            <v>2568.91</v>
          </cell>
          <cell r="F61">
            <v>465844.03</v>
          </cell>
          <cell r="G61">
            <v>-463275.12</v>
          </cell>
          <cell r="H61">
            <v>-1810692.27</v>
          </cell>
        </row>
        <row r="62">
          <cell r="B62" t="str">
            <v>100-1307-10</v>
          </cell>
          <cell r="C62" t="str">
            <v>1595 Regulatory Asset Recovery Account</v>
          </cell>
          <cell r="D62">
            <v>499806.93</v>
          </cell>
          <cell r="E62">
            <v>0</v>
          </cell>
          <cell r="F62">
            <v>0</v>
          </cell>
          <cell r="G62">
            <v>0</v>
          </cell>
          <cell r="H62">
            <v>499806.93</v>
          </cell>
        </row>
        <row r="63">
          <cell r="B63" t="str">
            <v>100-1309-10</v>
          </cell>
          <cell r="C63" t="str">
            <v>1180 Deferral Acct (Fibre,Financing)</v>
          </cell>
          <cell r="D63">
            <v>292706.84000000003</v>
          </cell>
          <cell r="E63">
            <v>0</v>
          </cell>
          <cell r="F63">
            <v>30279.96</v>
          </cell>
          <cell r="G63">
            <v>-30279.96</v>
          </cell>
          <cell r="H63">
            <v>262426.88</v>
          </cell>
        </row>
        <row r="64">
          <cell r="B64" t="str">
            <v>100-1311-10</v>
          </cell>
          <cell r="C64" t="str">
            <v>1190 Negate IBR Direct</v>
          </cell>
          <cell r="D64">
            <v>-6.1</v>
          </cell>
          <cell r="E64">
            <v>0</v>
          </cell>
          <cell r="F64">
            <v>0</v>
          </cell>
          <cell r="G64">
            <v>0</v>
          </cell>
          <cell r="H64">
            <v>-6.1</v>
          </cell>
        </row>
        <row r="65">
          <cell r="B65" t="str">
            <v>100-1313-10</v>
          </cell>
          <cell r="C65" t="str">
            <v>1190 Negate IBR OESC</v>
          </cell>
          <cell r="D65">
            <v>1133.32</v>
          </cell>
          <cell r="E65">
            <v>0</v>
          </cell>
          <cell r="F65">
            <v>0</v>
          </cell>
          <cell r="G65">
            <v>0</v>
          </cell>
          <cell r="H65">
            <v>1133.32</v>
          </cell>
        </row>
        <row r="66">
          <cell r="B66" t="str">
            <v>100-1321-10</v>
          </cell>
          <cell r="C66" t="str">
            <v>1595 Disp &amp; Recovery of Reg Balances -Reg Interest</v>
          </cell>
          <cell r="D66">
            <v>137967.74</v>
          </cell>
          <cell r="E66">
            <v>6694.37</v>
          </cell>
          <cell r="F66">
            <v>3994.07</v>
          </cell>
          <cell r="G66">
            <v>2700.3</v>
          </cell>
          <cell r="H66">
            <v>140668.04</v>
          </cell>
        </row>
        <row r="67">
          <cell r="B67" t="str">
            <v>100-1322-10</v>
          </cell>
          <cell r="C67" t="str">
            <v>1580 RSVA - WMS Variance</v>
          </cell>
          <cell r="D67">
            <v>-2222052.11</v>
          </cell>
          <cell r="E67">
            <v>3104491.89</v>
          </cell>
          <cell r="F67">
            <v>2587597.0299999998</v>
          </cell>
          <cell r="G67">
            <v>516894.86</v>
          </cell>
          <cell r="H67">
            <v>-1705157.25</v>
          </cell>
        </row>
        <row r="68">
          <cell r="B68" t="str">
            <v>100-1323-10</v>
          </cell>
          <cell r="C68" t="str">
            <v>1588 RSVA - Power Purchased</v>
          </cell>
          <cell r="D68">
            <v>676367.26</v>
          </cell>
          <cell r="E68">
            <v>6583523.9900000002</v>
          </cell>
          <cell r="F68">
            <v>9353724.0299999993</v>
          </cell>
          <cell r="G68">
            <v>-2770200.04</v>
          </cell>
          <cell r="H68">
            <v>-2093832.78</v>
          </cell>
        </row>
        <row r="69">
          <cell r="B69" t="str">
            <v>100-1324-10</v>
          </cell>
          <cell r="C69" t="str">
            <v>1584 RSVA - Network Variance</v>
          </cell>
          <cell r="D69">
            <v>2158692.5099999998</v>
          </cell>
          <cell r="E69">
            <v>1693048.98</v>
          </cell>
          <cell r="F69">
            <v>335868.54</v>
          </cell>
          <cell r="G69">
            <v>1357180.44</v>
          </cell>
          <cell r="H69">
            <v>3515872.95</v>
          </cell>
        </row>
        <row r="70">
          <cell r="B70" t="str">
            <v>100-1325-10</v>
          </cell>
          <cell r="C70" t="str">
            <v>1586 RSVA - Connection Variance</v>
          </cell>
          <cell r="D70">
            <v>-2306783.41</v>
          </cell>
          <cell r="E70">
            <v>401976.18</v>
          </cell>
          <cell r="F70">
            <v>1747772.13</v>
          </cell>
          <cell r="G70">
            <v>-1345795.95</v>
          </cell>
          <cell r="H70">
            <v>-3652579.36</v>
          </cell>
        </row>
        <row r="71">
          <cell r="B71" t="str">
            <v>100-1326-10</v>
          </cell>
          <cell r="C71" t="str">
            <v>1582 RSVA - One Time Variance</v>
          </cell>
          <cell r="D71">
            <v>-1</v>
          </cell>
          <cell r="E71">
            <v>0</v>
          </cell>
          <cell r="F71">
            <v>0</v>
          </cell>
          <cell r="G71">
            <v>0</v>
          </cell>
          <cell r="H71">
            <v>-1</v>
          </cell>
        </row>
        <row r="72">
          <cell r="B72" t="str">
            <v>100-1328-10</v>
          </cell>
          <cell r="C72" t="str">
            <v>1595 Recovery of Regulatory Assets</v>
          </cell>
          <cell r="D72">
            <v>265468.83</v>
          </cell>
          <cell r="E72">
            <v>106092.35</v>
          </cell>
          <cell r="F72">
            <v>579156.21</v>
          </cell>
          <cell r="G72">
            <v>-473063.86</v>
          </cell>
          <cell r="H72">
            <v>-207595.03</v>
          </cell>
        </row>
        <row r="73">
          <cell r="B73" t="str">
            <v>100-1331-10</v>
          </cell>
          <cell r="C73" t="str">
            <v>1588 RSVA - Power (RPP Billing Diff FP v WAP)</v>
          </cell>
          <cell r="D73">
            <v>-35.340000000000003</v>
          </cell>
          <cell r="E73">
            <v>0</v>
          </cell>
          <cell r="F73">
            <v>0</v>
          </cell>
          <cell r="G73">
            <v>0</v>
          </cell>
          <cell r="H73">
            <v>-35.340000000000003</v>
          </cell>
        </row>
        <row r="74">
          <cell r="B74" t="str">
            <v>100-1332-10</v>
          </cell>
          <cell r="C74" t="str">
            <v>1589 RSVAGA</v>
          </cell>
          <cell r="D74">
            <v>0.22</v>
          </cell>
          <cell r="E74">
            <v>0</v>
          </cell>
          <cell r="F74">
            <v>0</v>
          </cell>
          <cell r="G74">
            <v>0</v>
          </cell>
          <cell r="H74">
            <v>0.22</v>
          </cell>
        </row>
        <row r="75">
          <cell r="B75" t="str">
            <v>100-1333-10</v>
          </cell>
          <cell r="C75" t="str">
            <v>1580 RSVA WMS : Regulatory Interest</v>
          </cell>
          <cell r="D75">
            <v>-45314.79</v>
          </cell>
          <cell r="E75">
            <v>67497.19</v>
          </cell>
          <cell r="F75">
            <v>77156.98</v>
          </cell>
          <cell r="G75">
            <v>-9659.7900000000009</v>
          </cell>
          <cell r="H75">
            <v>-54974.58</v>
          </cell>
        </row>
        <row r="76">
          <cell r="B76" t="str">
            <v>100-1334-10</v>
          </cell>
          <cell r="C76" t="str">
            <v>1582 RSVA One-time : Regulatory Interest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B77" t="str">
            <v>100-1335-10</v>
          </cell>
          <cell r="C77" t="str">
            <v>1584 RSVA NW - Regulatory Interest</v>
          </cell>
          <cell r="D77">
            <v>33287.81</v>
          </cell>
          <cell r="E77">
            <v>79726.570000000007</v>
          </cell>
          <cell r="F77">
            <v>18367.939999999999</v>
          </cell>
          <cell r="G77">
            <v>61358.63</v>
          </cell>
          <cell r="H77">
            <v>94646.44</v>
          </cell>
        </row>
        <row r="78">
          <cell r="B78" t="str">
            <v>100-1336-10</v>
          </cell>
          <cell r="C78" t="str">
            <v>1586 RSVA CN - Regulatory Interest</v>
          </cell>
          <cell r="D78">
            <v>-41580.85</v>
          </cell>
          <cell r="E78">
            <v>18604.52</v>
          </cell>
          <cell r="F78">
            <v>84775.94</v>
          </cell>
          <cell r="G78">
            <v>-66171.42</v>
          </cell>
          <cell r="H78">
            <v>-107752.27</v>
          </cell>
        </row>
        <row r="79">
          <cell r="B79" t="str">
            <v>100-1337-10</v>
          </cell>
          <cell r="C79" t="str">
            <v>1588 RSVA Power - Regulatory Interest</v>
          </cell>
          <cell r="D79">
            <v>2935.57</v>
          </cell>
          <cell r="E79">
            <v>34820.46</v>
          </cell>
          <cell r="F79">
            <v>67276.649999999994</v>
          </cell>
          <cell r="G79">
            <v>-32456.19</v>
          </cell>
          <cell r="H79">
            <v>-29520.62</v>
          </cell>
        </row>
        <row r="80">
          <cell r="B80" t="str">
            <v>100-1338-10</v>
          </cell>
          <cell r="C80" t="str">
            <v>1589 RSVAGA - Regulatory Interest</v>
          </cell>
          <cell r="D80">
            <v>43955.839999999997</v>
          </cell>
          <cell r="E80">
            <v>125572.24</v>
          </cell>
          <cell r="F80">
            <v>251262.63</v>
          </cell>
          <cell r="G80">
            <v>-125690.39</v>
          </cell>
          <cell r="H80">
            <v>-81734.55</v>
          </cell>
        </row>
        <row r="81">
          <cell r="B81" t="str">
            <v>100-1339-10</v>
          </cell>
          <cell r="C81" t="str">
            <v>1508 Balance for future disposition (EB 2009 0240)</v>
          </cell>
          <cell r="D81">
            <v>-0.03</v>
          </cell>
          <cell r="E81">
            <v>0</v>
          </cell>
          <cell r="F81">
            <v>0</v>
          </cell>
          <cell r="G81">
            <v>0</v>
          </cell>
          <cell r="H81">
            <v>-0.03</v>
          </cell>
        </row>
        <row r="82">
          <cell r="B82" t="str">
            <v>100-1340-10</v>
          </cell>
          <cell r="C82" t="str">
            <v>1100 Retail Sales Diff - Direct</v>
          </cell>
          <cell r="D82">
            <v>0</v>
          </cell>
          <cell r="E82">
            <v>36769.120000000003</v>
          </cell>
          <cell r="F82">
            <v>36769.120000000003</v>
          </cell>
          <cell r="G82">
            <v>0</v>
          </cell>
          <cell r="H82">
            <v>0</v>
          </cell>
        </row>
        <row r="83">
          <cell r="B83" t="str">
            <v>100-1342-10</v>
          </cell>
          <cell r="C83" t="str">
            <v>1100 Retail Sales Diff. - OESC</v>
          </cell>
          <cell r="D83">
            <v>15.15</v>
          </cell>
          <cell r="E83">
            <v>397529.23</v>
          </cell>
          <cell r="F83">
            <v>397545.53</v>
          </cell>
          <cell r="G83">
            <v>-16.3</v>
          </cell>
          <cell r="H83">
            <v>-1.1499999999999999</v>
          </cell>
        </row>
        <row r="84">
          <cell r="B84" t="str">
            <v>100-1344-10</v>
          </cell>
          <cell r="C84" t="str">
            <v>1100 AR Offset - OPG</v>
          </cell>
          <cell r="D84">
            <v>0</v>
          </cell>
          <cell r="E84">
            <v>159499.64000000001</v>
          </cell>
          <cell r="F84">
            <v>159499.64000000001</v>
          </cell>
          <cell r="G84">
            <v>0</v>
          </cell>
          <cell r="H84">
            <v>0</v>
          </cell>
        </row>
        <row r="85">
          <cell r="B85" t="str">
            <v>100-1346-10</v>
          </cell>
          <cell r="C85" t="str">
            <v>1100 Retail Sales Diff - CORE/ Constellation</v>
          </cell>
          <cell r="D85">
            <v>61.12</v>
          </cell>
          <cell r="E85">
            <v>467133.72</v>
          </cell>
          <cell r="F85">
            <v>467198.28</v>
          </cell>
          <cell r="G85">
            <v>-64.56</v>
          </cell>
          <cell r="H85">
            <v>-3.44</v>
          </cell>
        </row>
        <row r="86">
          <cell r="B86" t="str">
            <v>100-1347-10</v>
          </cell>
          <cell r="C86" t="str">
            <v>1460 Deferred Charges (2015 CostOfService)</v>
          </cell>
          <cell r="D86">
            <v>237804.25</v>
          </cell>
          <cell r="E86">
            <v>0</v>
          </cell>
          <cell r="F86">
            <v>249738.96</v>
          </cell>
          <cell r="G86">
            <v>-249738.96</v>
          </cell>
          <cell r="H86">
            <v>-11934.71</v>
          </cell>
        </row>
        <row r="87">
          <cell r="B87" t="str">
            <v>100-1348-10</v>
          </cell>
          <cell r="C87" t="str">
            <v>1460 Deferred Charges (2020/2021 RateApp)</v>
          </cell>
          <cell r="D87">
            <v>33287.25</v>
          </cell>
          <cell r="E87">
            <v>46739.47</v>
          </cell>
          <cell r="F87">
            <v>0</v>
          </cell>
          <cell r="G87">
            <v>46739.47</v>
          </cell>
          <cell r="H87">
            <v>80026.720000000001</v>
          </cell>
        </row>
        <row r="88">
          <cell r="B88" t="str">
            <v>100-1351-10</v>
          </cell>
          <cell r="C88" t="str">
            <v>1508 OESP - 2020 lump sum adjustments</v>
          </cell>
          <cell r="D88">
            <v>1.02</v>
          </cell>
          <cell r="E88">
            <v>0</v>
          </cell>
          <cell r="F88">
            <v>0</v>
          </cell>
          <cell r="G88">
            <v>0</v>
          </cell>
          <cell r="H88">
            <v>1.02</v>
          </cell>
        </row>
        <row r="89">
          <cell r="B89" t="str">
            <v>100-1352-10</v>
          </cell>
          <cell r="C89" t="str">
            <v>1508 Other Reg Assets :Regulatory Interest</v>
          </cell>
          <cell r="D89">
            <v>40388.65</v>
          </cell>
          <cell r="E89">
            <v>23122.45</v>
          </cell>
          <cell r="F89">
            <v>10247.35</v>
          </cell>
          <cell r="G89">
            <v>12875.1</v>
          </cell>
          <cell r="H89">
            <v>53263.75</v>
          </cell>
        </row>
        <row r="90">
          <cell r="B90" t="str">
            <v>100-1354-10</v>
          </cell>
          <cell r="C90" t="str">
            <v>1595 Recovery of Reg Assets :Regulatory Interest</v>
          </cell>
          <cell r="D90">
            <v>-4586.3599999999997</v>
          </cell>
          <cell r="E90">
            <v>0</v>
          </cell>
          <cell r="F90">
            <v>0</v>
          </cell>
          <cell r="G90">
            <v>0</v>
          </cell>
          <cell r="H90">
            <v>-4586.3599999999997</v>
          </cell>
        </row>
        <row r="91">
          <cell r="B91" t="str">
            <v>100-1356-10</v>
          </cell>
          <cell r="C91" t="str">
            <v>1521 SPC Carrying Charges</v>
          </cell>
          <cell r="D91">
            <v>1.39</v>
          </cell>
          <cell r="E91">
            <v>0</v>
          </cell>
          <cell r="F91">
            <v>0</v>
          </cell>
          <cell r="G91">
            <v>0</v>
          </cell>
          <cell r="H91">
            <v>1.39</v>
          </cell>
        </row>
        <row r="92">
          <cell r="B92" t="str">
            <v>100-1357-10</v>
          </cell>
          <cell r="C92" t="str">
            <v>1595 EB-2011-0073 Principal Balances Disposed</v>
          </cell>
          <cell r="D92">
            <v>1042579</v>
          </cell>
          <cell r="E92">
            <v>0</v>
          </cell>
          <cell r="F92">
            <v>0</v>
          </cell>
          <cell r="G92">
            <v>0</v>
          </cell>
          <cell r="H92">
            <v>1042579</v>
          </cell>
        </row>
        <row r="93">
          <cell r="B93" t="str">
            <v>100-1359-10</v>
          </cell>
          <cell r="C93" t="str">
            <v>1555 Smart Meters Cap &amp; Recovery :Reg Interest</v>
          </cell>
          <cell r="D93">
            <v>-324.10000000000002</v>
          </cell>
          <cell r="E93">
            <v>43.56</v>
          </cell>
          <cell r="F93">
            <v>223.25</v>
          </cell>
          <cell r="G93">
            <v>-179.69</v>
          </cell>
          <cell r="H93">
            <v>-503.79</v>
          </cell>
        </row>
        <row r="94">
          <cell r="B94" t="str">
            <v>100-1360-10</v>
          </cell>
          <cell r="C94" t="str">
            <v>1595 EB-2011-0073 Interest Balances Disposed</v>
          </cell>
          <cell r="D94">
            <v>-10719</v>
          </cell>
          <cell r="E94">
            <v>0</v>
          </cell>
          <cell r="F94">
            <v>0</v>
          </cell>
          <cell r="G94">
            <v>0</v>
          </cell>
          <cell r="H94">
            <v>-10719</v>
          </cell>
        </row>
        <row r="95">
          <cell r="B95" t="str">
            <v>100-1362-10</v>
          </cell>
          <cell r="C95" t="str">
            <v>1551 SME Charge - Variance</v>
          </cell>
          <cell r="D95">
            <v>-57694.82</v>
          </cell>
          <cell r="E95">
            <v>72892.210000000006</v>
          </cell>
          <cell r="F95">
            <v>92528</v>
          </cell>
          <cell r="G95">
            <v>-19635.79</v>
          </cell>
          <cell r="H95">
            <v>-77330.61</v>
          </cell>
        </row>
        <row r="96">
          <cell r="B96" t="str">
            <v>100-1363-10</v>
          </cell>
          <cell r="C96" t="str">
            <v>1551 SME - Regulatory Interest</v>
          </cell>
          <cell r="D96">
            <v>-1788.02</v>
          </cell>
          <cell r="E96">
            <v>583.1</v>
          </cell>
          <cell r="F96">
            <v>2742.8</v>
          </cell>
          <cell r="G96">
            <v>-2159.6999999999998</v>
          </cell>
          <cell r="H96">
            <v>-3947.72</v>
          </cell>
        </row>
        <row r="97">
          <cell r="B97" t="str">
            <v>100-1366-10</v>
          </cell>
          <cell r="C97" t="str">
            <v>1568 LRAM Unmetered</v>
          </cell>
          <cell r="D97">
            <v>0</v>
          </cell>
          <cell r="E97">
            <v>0</v>
          </cell>
          <cell r="F97">
            <v>2631</v>
          </cell>
          <cell r="G97">
            <v>-2631</v>
          </cell>
          <cell r="H97">
            <v>-2631</v>
          </cell>
        </row>
        <row r="98">
          <cell r="B98" t="str">
            <v>100-1370-10</v>
          </cell>
          <cell r="C98" t="str">
            <v>1595 Shared Tax Savings due RatePayers</v>
          </cell>
          <cell r="D98">
            <v>1620</v>
          </cell>
          <cell r="E98">
            <v>0</v>
          </cell>
          <cell r="F98">
            <v>0</v>
          </cell>
          <cell r="G98">
            <v>0</v>
          </cell>
          <cell r="H98">
            <v>1620</v>
          </cell>
        </row>
        <row r="99">
          <cell r="B99" t="str">
            <v>100-1371-10</v>
          </cell>
          <cell r="C99" t="str">
            <v>1595 Recovery of Reg Assets Grp 2</v>
          </cell>
          <cell r="D99">
            <v>55862.45</v>
          </cell>
          <cell r="E99">
            <v>128.21</v>
          </cell>
          <cell r="F99">
            <v>85129.52</v>
          </cell>
          <cell r="G99">
            <v>-85001.31</v>
          </cell>
          <cell r="H99">
            <v>-29138.86</v>
          </cell>
        </row>
        <row r="100">
          <cell r="B100" t="str">
            <v>100-1372-10</v>
          </cell>
          <cell r="C100" t="str">
            <v>1595 Recovery of Foregone Revenue</v>
          </cell>
          <cell r="D100">
            <v>-10886.05</v>
          </cell>
          <cell r="E100">
            <v>40.020000000000003</v>
          </cell>
          <cell r="F100">
            <v>37.68</v>
          </cell>
          <cell r="G100">
            <v>2.34</v>
          </cell>
          <cell r="H100">
            <v>-10883.71</v>
          </cell>
        </row>
        <row r="101">
          <cell r="B101" t="str">
            <v>100-1373-10</v>
          </cell>
          <cell r="C101" t="str">
            <v>1508 OPEB Deferral Acocunt</v>
          </cell>
          <cell r="D101">
            <v>259411.92</v>
          </cell>
          <cell r="E101">
            <v>60247</v>
          </cell>
          <cell r="F101">
            <v>0</v>
          </cell>
          <cell r="G101">
            <v>60247</v>
          </cell>
          <cell r="H101">
            <v>319658.92</v>
          </cell>
        </row>
        <row r="102">
          <cell r="B102" t="str">
            <v>100-1376-10</v>
          </cell>
          <cell r="C102" t="str">
            <v>1555 Smart Meter Capital VA</v>
          </cell>
          <cell r="D102">
            <v>-7994.3</v>
          </cell>
          <cell r="E102">
            <v>24.3</v>
          </cell>
          <cell r="F102">
            <v>24.33</v>
          </cell>
          <cell r="G102">
            <v>-0.03</v>
          </cell>
          <cell r="H102">
            <v>-7994.33</v>
          </cell>
        </row>
        <row r="103">
          <cell r="B103" t="str">
            <v>100-1377-10</v>
          </cell>
          <cell r="C103" t="str">
            <v>1556 Smart Meter OM&amp;A VA</v>
          </cell>
          <cell r="D103">
            <v>-0.15</v>
          </cell>
          <cell r="E103">
            <v>1528</v>
          </cell>
          <cell r="F103">
            <v>1528</v>
          </cell>
          <cell r="G103">
            <v>0</v>
          </cell>
          <cell r="H103">
            <v>-0.15</v>
          </cell>
        </row>
        <row r="104">
          <cell r="B104" t="str">
            <v>100-1378-10</v>
          </cell>
          <cell r="C104" t="str">
            <v>1555 - Recovery of Stranded Meters Cost</v>
          </cell>
          <cell r="D104">
            <v>-46104.83</v>
          </cell>
          <cell r="E104">
            <v>27.33</v>
          </cell>
          <cell r="F104">
            <v>27.33</v>
          </cell>
          <cell r="G104">
            <v>0</v>
          </cell>
          <cell r="H104">
            <v>-46104.83</v>
          </cell>
        </row>
        <row r="105">
          <cell r="B105" t="str">
            <v>100-1379-10</v>
          </cell>
          <cell r="C105" t="str">
            <v>1589 RSVAGA</v>
          </cell>
          <cell r="D105">
            <v>5261306</v>
          </cell>
          <cell r="E105">
            <v>13690605.35</v>
          </cell>
          <cell r="F105">
            <v>21143330.260000002</v>
          </cell>
          <cell r="G105">
            <v>-7452724.9100000001</v>
          </cell>
          <cell r="H105">
            <v>-2191418.91</v>
          </cell>
        </row>
        <row r="106">
          <cell r="B106" t="str">
            <v>100-1380-10</v>
          </cell>
          <cell r="C106" t="str">
            <v>1568 LRAM Residential</v>
          </cell>
          <cell r="D106">
            <v>-0.06</v>
          </cell>
          <cell r="E106">
            <v>232908</v>
          </cell>
          <cell r="F106">
            <v>0</v>
          </cell>
          <cell r="G106">
            <v>232908</v>
          </cell>
          <cell r="H106">
            <v>232907.94</v>
          </cell>
        </row>
        <row r="107">
          <cell r="B107" t="str">
            <v>100-1381-10</v>
          </cell>
          <cell r="C107" t="str">
            <v>1568 LRAM Commercial &lt;50kw</v>
          </cell>
          <cell r="D107">
            <v>0</v>
          </cell>
          <cell r="E107">
            <v>39168</v>
          </cell>
          <cell r="F107">
            <v>0</v>
          </cell>
          <cell r="G107">
            <v>39168</v>
          </cell>
          <cell r="H107">
            <v>39168</v>
          </cell>
        </row>
        <row r="108">
          <cell r="B108" t="str">
            <v>100-1382-10</v>
          </cell>
          <cell r="C108" t="str">
            <v>1568 LRAM Ind 50-999kw</v>
          </cell>
          <cell r="D108">
            <v>0</v>
          </cell>
          <cell r="E108">
            <v>0</v>
          </cell>
          <cell r="F108">
            <v>123753</v>
          </cell>
          <cell r="G108">
            <v>-123753</v>
          </cell>
          <cell r="H108">
            <v>-123753</v>
          </cell>
        </row>
        <row r="109">
          <cell r="B109" t="str">
            <v>100-1383-10</v>
          </cell>
          <cell r="C109" t="str">
            <v>1589 RSVAGA V - OE</v>
          </cell>
          <cell r="D109">
            <v>311.18</v>
          </cell>
          <cell r="E109">
            <v>0</v>
          </cell>
          <cell r="F109">
            <v>0</v>
          </cell>
          <cell r="G109">
            <v>0</v>
          </cell>
          <cell r="H109">
            <v>311.18</v>
          </cell>
        </row>
        <row r="110">
          <cell r="B110" t="str">
            <v>100-1384-10</v>
          </cell>
          <cell r="C110" t="str">
            <v>1568 LRAM Ind 1000-5000kw</v>
          </cell>
          <cell r="D110">
            <v>0</v>
          </cell>
          <cell r="E110">
            <v>55533</v>
          </cell>
          <cell r="F110">
            <v>0</v>
          </cell>
          <cell r="G110">
            <v>55533</v>
          </cell>
          <cell r="H110">
            <v>55533</v>
          </cell>
        </row>
        <row r="111">
          <cell r="B111" t="str">
            <v>100-1385-10</v>
          </cell>
          <cell r="C111" t="str">
            <v>1568 LRAM Ind &gt;5000kw</v>
          </cell>
          <cell r="D111">
            <v>0</v>
          </cell>
          <cell r="E111">
            <v>0</v>
          </cell>
          <cell r="F111">
            <v>10673</v>
          </cell>
          <cell r="G111">
            <v>-10673</v>
          </cell>
          <cell r="H111">
            <v>-10673</v>
          </cell>
        </row>
        <row r="112">
          <cell r="B112" t="str">
            <v>100-1386-10</v>
          </cell>
          <cell r="C112" t="str">
            <v>1568 LRAM Street Lights</v>
          </cell>
          <cell r="D112">
            <v>0</v>
          </cell>
          <cell r="E112">
            <v>240737</v>
          </cell>
          <cell r="F112">
            <v>240737</v>
          </cell>
          <cell r="G112">
            <v>0</v>
          </cell>
          <cell r="H112">
            <v>0</v>
          </cell>
        </row>
        <row r="113">
          <cell r="B113" t="str">
            <v>100-1387-10</v>
          </cell>
          <cell r="C113" t="str">
            <v>1568 LRAM Sentinel Lights</v>
          </cell>
          <cell r="D113">
            <v>0</v>
          </cell>
          <cell r="E113">
            <v>0</v>
          </cell>
          <cell r="F113">
            <v>40</v>
          </cell>
          <cell r="G113">
            <v>-40</v>
          </cell>
          <cell r="H113">
            <v>-40</v>
          </cell>
        </row>
        <row r="114">
          <cell r="B114" t="str">
            <v>100-1390-10</v>
          </cell>
          <cell r="C114" t="str">
            <v>1508 Ontario Electricity Rebate</v>
          </cell>
          <cell r="D114">
            <v>0</v>
          </cell>
          <cell r="E114">
            <v>6687809.1600000001</v>
          </cell>
          <cell r="F114">
            <v>6687809.1600000001</v>
          </cell>
          <cell r="G114">
            <v>0</v>
          </cell>
          <cell r="H114">
            <v>0</v>
          </cell>
        </row>
        <row r="115">
          <cell r="B115" t="str">
            <v>100-1391-10</v>
          </cell>
          <cell r="C115" t="str">
            <v>1508 IFRS Implementation Costs</v>
          </cell>
          <cell r="D115">
            <v>0.12</v>
          </cell>
          <cell r="E115">
            <v>0</v>
          </cell>
          <cell r="F115">
            <v>0</v>
          </cell>
          <cell r="G115">
            <v>0</v>
          </cell>
          <cell r="H115">
            <v>0.12</v>
          </cell>
        </row>
        <row r="116">
          <cell r="B116" t="str">
            <v>100-1392-10</v>
          </cell>
          <cell r="C116" t="str">
            <v>1508 OESP Payments</v>
          </cell>
          <cell r="D116">
            <v>0.14000000000000001</v>
          </cell>
          <cell r="E116">
            <v>3616259.39</v>
          </cell>
          <cell r="F116">
            <v>3616258.79</v>
          </cell>
          <cell r="G116">
            <v>0.6</v>
          </cell>
          <cell r="H116">
            <v>0.74</v>
          </cell>
        </row>
        <row r="117">
          <cell r="B117" t="str">
            <v>100-1393-10</v>
          </cell>
          <cell r="C117" t="str">
            <v>1508 Ont Clean Energy Benefit Payments</v>
          </cell>
          <cell r="D117">
            <v>0</v>
          </cell>
          <cell r="E117">
            <v>751.59</v>
          </cell>
          <cell r="F117">
            <v>751.59</v>
          </cell>
          <cell r="G117">
            <v>0</v>
          </cell>
          <cell r="H117">
            <v>0</v>
          </cell>
        </row>
        <row r="118">
          <cell r="B118" t="str">
            <v>100-1394-10</v>
          </cell>
          <cell r="C118" t="str">
            <v>1508 Ontario Rebate for Electricity Consumers</v>
          </cell>
          <cell r="D118">
            <v>0.01</v>
          </cell>
          <cell r="E118">
            <v>18257228.079999998</v>
          </cell>
          <cell r="F118">
            <v>18257228.239999998</v>
          </cell>
          <cell r="G118">
            <v>-0.16</v>
          </cell>
          <cell r="H118">
            <v>-0.15</v>
          </cell>
        </row>
        <row r="119">
          <cell r="B119" t="str">
            <v>100-1395-10</v>
          </cell>
          <cell r="C119" t="str">
            <v>2220 Deferred Rate Impact Amounts</v>
          </cell>
          <cell r="D119">
            <v>-46.37</v>
          </cell>
          <cell r="E119">
            <v>1.47</v>
          </cell>
          <cell r="F119">
            <v>1.48</v>
          </cell>
          <cell r="G119">
            <v>-0.01</v>
          </cell>
          <cell r="H119">
            <v>-46.38</v>
          </cell>
        </row>
        <row r="120">
          <cell r="B120" t="str">
            <v>100-1396-10</v>
          </cell>
          <cell r="C120" t="str">
            <v>1508 Dep'n Exp Deferral Acct</v>
          </cell>
          <cell r="D120">
            <v>7.0000000000000007E-2</v>
          </cell>
          <cell r="E120">
            <v>0</v>
          </cell>
          <cell r="F120">
            <v>0</v>
          </cell>
          <cell r="G120">
            <v>0</v>
          </cell>
          <cell r="H120">
            <v>7.0000000000000007E-2</v>
          </cell>
        </row>
        <row r="121">
          <cell r="B121" t="str">
            <v>100-1397-10</v>
          </cell>
          <cell r="C121" t="str">
            <v>1508 OFHP - GA Modifier Credit</v>
          </cell>
          <cell r="D121">
            <v>0</v>
          </cell>
          <cell r="E121">
            <v>26215878.039999999</v>
          </cell>
          <cell r="F121">
            <v>26215878</v>
          </cell>
          <cell r="G121">
            <v>0.04</v>
          </cell>
          <cell r="H121">
            <v>0.04</v>
          </cell>
        </row>
        <row r="122">
          <cell r="B122" t="str">
            <v>100-1398-10</v>
          </cell>
          <cell r="C122" t="str">
            <v>2350 Offset of Future Tax Provision</v>
          </cell>
          <cell r="D122">
            <v>-3219430.96</v>
          </cell>
          <cell r="E122">
            <v>1495264</v>
          </cell>
          <cell r="F122">
            <v>0</v>
          </cell>
          <cell r="G122">
            <v>1495264</v>
          </cell>
          <cell r="H122">
            <v>-1724166.96</v>
          </cell>
        </row>
        <row r="123">
          <cell r="B123" t="str">
            <v>100-1400-10</v>
          </cell>
          <cell r="C123" t="str">
            <v>1805 Land</v>
          </cell>
          <cell r="D123">
            <v>293875.46999999997</v>
          </cell>
          <cell r="E123">
            <v>0</v>
          </cell>
          <cell r="F123">
            <v>0</v>
          </cell>
          <cell r="G123">
            <v>0</v>
          </cell>
          <cell r="H123">
            <v>293875.46999999997</v>
          </cell>
        </row>
        <row r="124">
          <cell r="B124" t="str">
            <v>100-1403-10</v>
          </cell>
          <cell r="C124" t="str">
            <v>1609 - Hydro One Contr'n - OPUCN</v>
          </cell>
          <cell r="D124">
            <v>0</v>
          </cell>
          <cell r="E124">
            <v>8273409.4800000004</v>
          </cell>
          <cell r="F124">
            <v>4136704.74</v>
          </cell>
          <cell r="G124">
            <v>4136704.74</v>
          </cell>
          <cell r="H124">
            <v>4136704.74</v>
          </cell>
        </row>
        <row r="125">
          <cell r="B125" t="str">
            <v>100-1452-10</v>
          </cell>
          <cell r="C125" t="str">
            <v>1808 Station Fence/Parking/Landscape</v>
          </cell>
          <cell r="D125">
            <v>0</v>
          </cell>
          <cell r="E125">
            <v>60621.55</v>
          </cell>
          <cell r="F125">
            <v>0</v>
          </cell>
          <cell r="G125">
            <v>60621.55</v>
          </cell>
          <cell r="H125">
            <v>60621.55</v>
          </cell>
        </row>
        <row r="126">
          <cell r="B126" t="str">
            <v>100-1455-10</v>
          </cell>
          <cell r="C126" t="str">
            <v>1808 Buildings - MS7 Taunton Rd E</v>
          </cell>
          <cell r="D126">
            <v>45178.27</v>
          </cell>
          <cell r="E126">
            <v>0</v>
          </cell>
          <cell r="F126">
            <v>0</v>
          </cell>
          <cell r="G126">
            <v>0</v>
          </cell>
          <cell r="H126">
            <v>45178.27</v>
          </cell>
        </row>
        <row r="127">
          <cell r="B127" t="str">
            <v>100-1460-10</v>
          </cell>
          <cell r="C127" t="str">
            <v>1808 Buildings - MS8 Stevenson Rd S</v>
          </cell>
          <cell r="D127">
            <v>17696.669999999998</v>
          </cell>
          <cell r="E127">
            <v>0</v>
          </cell>
          <cell r="F127">
            <v>0</v>
          </cell>
          <cell r="G127">
            <v>0</v>
          </cell>
          <cell r="H127">
            <v>17696.669999999998</v>
          </cell>
        </row>
        <row r="128">
          <cell r="B128" t="str">
            <v>100-1465-10</v>
          </cell>
          <cell r="C128" t="str">
            <v>1808 Buildings - MS10 Keewatin St.</v>
          </cell>
          <cell r="D128">
            <v>163563.18</v>
          </cell>
          <cell r="E128">
            <v>0</v>
          </cell>
          <cell r="F128">
            <v>0</v>
          </cell>
          <cell r="G128">
            <v>0</v>
          </cell>
          <cell r="H128">
            <v>163563.18</v>
          </cell>
        </row>
        <row r="129">
          <cell r="B129" t="str">
            <v>100-1470-10</v>
          </cell>
          <cell r="C129" t="str">
            <v>1808 Buildings - MS11 Bloor St. W.</v>
          </cell>
          <cell r="D129">
            <v>45222.45</v>
          </cell>
          <cell r="E129">
            <v>60621.55</v>
          </cell>
          <cell r="F129">
            <v>0</v>
          </cell>
          <cell r="G129">
            <v>60621.55</v>
          </cell>
          <cell r="H129">
            <v>105844</v>
          </cell>
        </row>
        <row r="130">
          <cell r="B130" t="str">
            <v>100-1475-10</v>
          </cell>
          <cell r="C130" t="str">
            <v>1808 Buildings - MS12 Colborne &amp; Arena</v>
          </cell>
          <cell r="D130">
            <v>104815.64</v>
          </cell>
          <cell r="E130">
            <v>0</v>
          </cell>
          <cell r="F130">
            <v>0</v>
          </cell>
          <cell r="G130">
            <v>0</v>
          </cell>
          <cell r="H130">
            <v>104815.64</v>
          </cell>
        </row>
        <row r="131">
          <cell r="B131" t="str">
            <v>100-1480-10</v>
          </cell>
          <cell r="C131" t="str">
            <v>1808 Buildings - MS13 Wentworth  &amp;</v>
          </cell>
          <cell r="D131">
            <v>43115.08</v>
          </cell>
          <cell r="E131">
            <v>60621.55</v>
          </cell>
          <cell r="F131">
            <v>0</v>
          </cell>
          <cell r="G131">
            <v>60621.55</v>
          </cell>
          <cell r="H131">
            <v>103736.63</v>
          </cell>
        </row>
        <row r="132">
          <cell r="B132" t="str">
            <v>100-1485-10</v>
          </cell>
          <cell r="C132" t="str">
            <v>1808 Buildings - MS14 Court St.</v>
          </cell>
          <cell r="D132">
            <v>17738.97</v>
          </cell>
          <cell r="E132">
            <v>60621.55</v>
          </cell>
          <cell r="F132">
            <v>0</v>
          </cell>
          <cell r="G132">
            <v>60621.55</v>
          </cell>
          <cell r="H132">
            <v>78360.52</v>
          </cell>
        </row>
        <row r="133">
          <cell r="B133" t="str">
            <v>100-1490-10</v>
          </cell>
          <cell r="C133" t="str">
            <v>1808 Buildings - MS15 Harmony Rd N</v>
          </cell>
          <cell r="D133">
            <v>326617.74</v>
          </cell>
          <cell r="E133">
            <v>0</v>
          </cell>
          <cell r="F133">
            <v>0</v>
          </cell>
          <cell r="G133">
            <v>0</v>
          </cell>
          <cell r="H133">
            <v>326617.74</v>
          </cell>
        </row>
        <row r="134">
          <cell r="B134" t="str">
            <v>100-1491-10</v>
          </cell>
          <cell r="C134" t="str">
            <v>1808 Buildings - MS 9 Conlin</v>
          </cell>
          <cell r="D134">
            <v>4557190.29</v>
          </cell>
          <cell r="E134">
            <v>18399797.75</v>
          </cell>
          <cell r="F134">
            <v>18245530.010000002</v>
          </cell>
          <cell r="G134">
            <v>154267.74</v>
          </cell>
          <cell r="H134">
            <v>4711458.03</v>
          </cell>
        </row>
        <row r="135">
          <cell r="B135" t="str">
            <v>100-1495-10</v>
          </cell>
          <cell r="C135" t="str">
            <v>1820 Equipment - MS2 Hillcroft St</v>
          </cell>
          <cell r="D135">
            <v>3487313.9199999999</v>
          </cell>
          <cell r="E135">
            <v>1430.91</v>
          </cell>
          <cell r="F135">
            <v>39518.71</v>
          </cell>
          <cell r="G135">
            <v>-38087.800000000003</v>
          </cell>
          <cell r="H135">
            <v>3449226.12</v>
          </cell>
        </row>
        <row r="136">
          <cell r="B136" t="str">
            <v>100-1500-10</v>
          </cell>
          <cell r="C136" t="str">
            <v>1820 Equipment - MS5 Stevenson Rd N</v>
          </cell>
          <cell r="D136">
            <v>2855537.82</v>
          </cell>
          <cell r="E136">
            <v>15365.84</v>
          </cell>
          <cell r="F136">
            <v>1430.91</v>
          </cell>
          <cell r="G136">
            <v>13934.93</v>
          </cell>
          <cell r="H136">
            <v>2869472.75</v>
          </cell>
        </row>
        <row r="137">
          <cell r="B137" t="str">
            <v>100-1505-10</v>
          </cell>
          <cell r="C137" t="str">
            <v>1820 Equipment - MS7 Taunton Rd E</v>
          </cell>
          <cell r="D137">
            <v>1532731.06</v>
          </cell>
          <cell r="E137">
            <v>12464.1</v>
          </cell>
          <cell r="F137">
            <v>199761.82</v>
          </cell>
          <cell r="G137">
            <v>-187297.72</v>
          </cell>
          <cell r="H137">
            <v>1345433.34</v>
          </cell>
        </row>
        <row r="138">
          <cell r="B138" t="str">
            <v>100-1515-10</v>
          </cell>
          <cell r="C138" t="str">
            <v>1820 Equipment - MS10 Keewatin St.</v>
          </cell>
          <cell r="D138">
            <v>2059533.75</v>
          </cell>
          <cell r="E138">
            <v>1430.91</v>
          </cell>
          <cell r="F138">
            <v>26185.71</v>
          </cell>
          <cell r="G138">
            <v>-24754.799999999999</v>
          </cell>
          <cell r="H138">
            <v>2034778.95</v>
          </cell>
        </row>
        <row r="139">
          <cell r="B139" t="str">
            <v>100-1520-10</v>
          </cell>
          <cell r="C139" t="str">
            <v>1820 Equipment - MS11 Bloor St. W</v>
          </cell>
          <cell r="D139">
            <v>3855713.9</v>
          </cell>
          <cell r="E139">
            <v>4655.43</v>
          </cell>
          <cell r="F139">
            <v>84598.86</v>
          </cell>
          <cell r="G139">
            <v>-79943.429999999993</v>
          </cell>
          <cell r="H139">
            <v>3775770.47</v>
          </cell>
        </row>
        <row r="140">
          <cell r="B140" t="str">
            <v>100-1525-10</v>
          </cell>
          <cell r="C140" t="str">
            <v>1820 Equipment - MS13 Wentworth</v>
          </cell>
          <cell r="D140">
            <v>2798372.61</v>
          </cell>
          <cell r="E140">
            <v>15363.78</v>
          </cell>
          <cell r="F140">
            <v>1430.91</v>
          </cell>
          <cell r="G140">
            <v>13932.87</v>
          </cell>
          <cell r="H140">
            <v>2812305.48</v>
          </cell>
        </row>
        <row r="141">
          <cell r="B141" t="str">
            <v>100-1530-10</v>
          </cell>
          <cell r="C141" t="str">
            <v>1820 Equipment - MS14 Court St</v>
          </cell>
          <cell r="D141">
            <v>3453245.52</v>
          </cell>
          <cell r="E141">
            <v>1430.9</v>
          </cell>
          <cell r="F141">
            <v>57871.21</v>
          </cell>
          <cell r="G141">
            <v>-56440.31</v>
          </cell>
          <cell r="H141">
            <v>3396805.21</v>
          </cell>
        </row>
        <row r="142">
          <cell r="B142" t="str">
            <v>100-1535-10</v>
          </cell>
          <cell r="C142" t="str">
            <v>1820 Equipment - MS15 Harmony</v>
          </cell>
          <cell r="D142">
            <v>3379357.52</v>
          </cell>
          <cell r="E142">
            <v>1430.9</v>
          </cell>
          <cell r="F142">
            <v>24333.71</v>
          </cell>
          <cell r="G142">
            <v>-22902.81</v>
          </cell>
          <cell r="H142">
            <v>3356454.71</v>
          </cell>
        </row>
        <row r="143">
          <cell r="B143" t="str">
            <v>100-1536-10</v>
          </cell>
          <cell r="C143" t="str">
            <v>1820 Equipment - MS #9 Conlin</v>
          </cell>
          <cell r="D143">
            <v>4100115.21</v>
          </cell>
          <cell r="E143">
            <v>12103616.77</v>
          </cell>
          <cell r="F143">
            <v>12197782.43</v>
          </cell>
          <cell r="G143">
            <v>-94165.66</v>
          </cell>
          <cell r="H143">
            <v>4005949.55</v>
          </cell>
        </row>
        <row r="144">
          <cell r="B144" t="str">
            <v>100-1540-10</v>
          </cell>
          <cell r="C144" t="str">
            <v>1835 Subtransmission Feeders</v>
          </cell>
          <cell r="D144">
            <v>627396.07999999996</v>
          </cell>
          <cell r="E144">
            <v>0</v>
          </cell>
          <cell r="F144">
            <v>41357.53</v>
          </cell>
          <cell r="G144">
            <v>-41357.53</v>
          </cell>
          <cell r="H144">
            <v>586038.55000000005</v>
          </cell>
        </row>
        <row r="145">
          <cell r="B145" t="str">
            <v>100-1545-10</v>
          </cell>
          <cell r="C145" t="str">
            <v>1835 Overhead Distribution</v>
          </cell>
          <cell r="D145">
            <v>23596338.649999999</v>
          </cell>
          <cell r="E145">
            <v>2164833.15</v>
          </cell>
          <cell r="F145">
            <v>1776472.94</v>
          </cell>
          <cell r="G145">
            <v>388360.21</v>
          </cell>
          <cell r="H145">
            <v>23984698.859999999</v>
          </cell>
        </row>
        <row r="146">
          <cell r="B146" t="str">
            <v>100-1547-10</v>
          </cell>
          <cell r="C146" t="str">
            <v>1830 Poles,Towers &amp; Fixtures</v>
          </cell>
          <cell r="D146">
            <v>45900692.170000002</v>
          </cell>
          <cell r="E146">
            <v>6503887.8300000001</v>
          </cell>
          <cell r="F146">
            <v>4542630.6100000003</v>
          </cell>
          <cell r="G146">
            <v>1961257.22</v>
          </cell>
          <cell r="H146">
            <v>47861949.390000001</v>
          </cell>
        </row>
        <row r="147">
          <cell r="B147" t="str">
            <v>100-1550-10</v>
          </cell>
          <cell r="C147" t="str">
            <v>1845 Underground Distribution</v>
          </cell>
          <cell r="D147">
            <v>54955522.549999997</v>
          </cell>
          <cell r="E147">
            <v>9432747.7300000004</v>
          </cell>
          <cell r="F147">
            <v>3769759.99</v>
          </cell>
          <cell r="G147">
            <v>5662987.7400000002</v>
          </cell>
          <cell r="H147">
            <v>60618510.289999999</v>
          </cell>
        </row>
        <row r="148">
          <cell r="B148" t="str">
            <v>100-1555-10</v>
          </cell>
          <cell r="C148" t="str">
            <v>1850 Distribution transformers</v>
          </cell>
          <cell r="D148">
            <v>61207795.539999999</v>
          </cell>
          <cell r="E148">
            <v>6271177.8399999999</v>
          </cell>
          <cell r="F148">
            <v>2904354.95</v>
          </cell>
          <cell r="G148">
            <v>3366822.89</v>
          </cell>
          <cell r="H148">
            <v>64574618.43</v>
          </cell>
        </row>
        <row r="149">
          <cell r="B149" t="str">
            <v>100-1560-10</v>
          </cell>
          <cell r="C149" t="str">
            <v>1860 Distribution Meters</v>
          </cell>
          <cell r="D149">
            <v>19853901.050000001</v>
          </cell>
          <cell r="E149">
            <v>930951.83</v>
          </cell>
          <cell r="F149">
            <v>630492.96</v>
          </cell>
          <cell r="G149">
            <v>300458.87</v>
          </cell>
          <cell r="H149">
            <v>20154359.920000002</v>
          </cell>
        </row>
        <row r="150">
          <cell r="B150" t="str">
            <v>100-1562-10</v>
          </cell>
          <cell r="C150" t="str">
            <v>1860 Distribution Meters - Stranded</v>
          </cell>
          <cell r="D150">
            <v>-6485929</v>
          </cell>
          <cell r="E150">
            <v>0</v>
          </cell>
          <cell r="F150">
            <v>0</v>
          </cell>
          <cell r="G150">
            <v>0</v>
          </cell>
          <cell r="H150">
            <v>-6485929</v>
          </cell>
        </row>
        <row r="151">
          <cell r="B151" t="str">
            <v>100-1565-10</v>
          </cell>
          <cell r="C151" t="str">
            <v>1915 General Office Equipment</v>
          </cell>
          <cell r="D151">
            <v>785630.35</v>
          </cell>
          <cell r="E151">
            <v>17505.810000000001</v>
          </cell>
          <cell r="F151">
            <v>3007.24</v>
          </cell>
          <cell r="G151">
            <v>14498.57</v>
          </cell>
          <cell r="H151">
            <v>800128.92</v>
          </cell>
        </row>
        <row r="152">
          <cell r="B152" t="str">
            <v>100-1570-10</v>
          </cell>
          <cell r="C152" t="str">
            <v>1955 Telephone System</v>
          </cell>
          <cell r="D152">
            <v>514798.88</v>
          </cell>
          <cell r="E152">
            <v>0</v>
          </cell>
          <cell r="F152">
            <v>0</v>
          </cell>
          <cell r="G152">
            <v>0</v>
          </cell>
          <cell r="H152">
            <v>514798.88</v>
          </cell>
        </row>
        <row r="153">
          <cell r="B153" t="str">
            <v>100-1572-10</v>
          </cell>
          <cell r="C153" t="str">
            <v>1960 Misc. Equipmt</v>
          </cell>
          <cell r="D153">
            <v>187683.9</v>
          </cell>
          <cell r="E153">
            <v>55313.75</v>
          </cell>
          <cell r="F153">
            <v>0</v>
          </cell>
          <cell r="G153">
            <v>55313.75</v>
          </cell>
          <cell r="H153">
            <v>242997.65</v>
          </cell>
        </row>
        <row r="154">
          <cell r="B154" t="str">
            <v>100-1575-10</v>
          </cell>
          <cell r="C154" t="str">
            <v>1920 Computer Hardware</v>
          </cell>
          <cell r="D154">
            <v>3234250.07</v>
          </cell>
          <cell r="E154">
            <v>148153.60999999999</v>
          </cell>
          <cell r="F154">
            <v>298177.39</v>
          </cell>
          <cell r="G154">
            <v>-150023.78</v>
          </cell>
          <cell r="H154">
            <v>3084226.29</v>
          </cell>
        </row>
        <row r="155">
          <cell r="B155" t="str">
            <v>100-1580-10</v>
          </cell>
          <cell r="C155" t="str">
            <v>1611 Computer Software</v>
          </cell>
          <cell r="D155">
            <v>2383019.87</v>
          </cell>
          <cell r="E155">
            <v>175657.92</v>
          </cell>
          <cell r="F155">
            <v>210454.36</v>
          </cell>
          <cell r="G155">
            <v>-34796.44</v>
          </cell>
          <cell r="H155">
            <v>2348223.4300000002</v>
          </cell>
        </row>
        <row r="156">
          <cell r="B156" t="str">
            <v>100-1585-10</v>
          </cell>
          <cell r="C156" t="str">
            <v>1945 Meter Reading Equipment</v>
          </cell>
          <cell r="D156">
            <v>1154950.31</v>
          </cell>
          <cell r="E156">
            <v>196696.16</v>
          </cell>
          <cell r="F156">
            <v>38101.74</v>
          </cell>
          <cell r="G156">
            <v>158594.42000000001</v>
          </cell>
          <cell r="H156">
            <v>1313544.73</v>
          </cell>
        </row>
        <row r="157">
          <cell r="B157" t="str">
            <v>100-1590-10</v>
          </cell>
          <cell r="C157" t="str">
            <v>1980 CAD (AM/FM) System - Engineering</v>
          </cell>
          <cell r="D157">
            <v>293582.38</v>
          </cell>
          <cell r="E157">
            <v>0</v>
          </cell>
          <cell r="F157">
            <v>0</v>
          </cell>
          <cell r="G157">
            <v>0</v>
          </cell>
          <cell r="H157">
            <v>293582.38</v>
          </cell>
        </row>
        <row r="158">
          <cell r="B158" t="str">
            <v>100-1595-10</v>
          </cell>
          <cell r="C158" t="str">
            <v>1935 Stores Warehouse Equipment</v>
          </cell>
          <cell r="D158">
            <v>24516</v>
          </cell>
          <cell r="E158">
            <v>6250.83</v>
          </cell>
          <cell r="F158">
            <v>0</v>
          </cell>
          <cell r="G158">
            <v>6250.83</v>
          </cell>
          <cell r="H158">
            <v>30766.83</v>
          </cell>
        </row>
        <row r="159">
          <cell r="B159" t="str">
            <v>100-1600-10</v>
          </cell>
          <cell r="C159" t="str">
            <v>1910 Leasehold Improvements</v>
          </cell>
          <cell r="D159">
            <v>1130531.1000000001</v>
          </cell>
          <cell r="E159">
            <v>0</v>
          </cell>
          <cell r="F159">
            <v>0</v>
          </cell>
          <cell r="G159">
            <v>0</v>
          </cell>
          <cell r="H159">
            <v>1130531.1000000001</v>
          </cell>
        </row>
        <row r="160">
          <cell r="B160" t="str">
            <v>100-1605-10</v>
          </cell>
          <cell r="C160" t="str">
            <v>1930 Rolling Stock And Equipment</v>
          </cell>
          <cell r="D160">
            <v>7598338.5300000003</v>
          </cell>
          <cell r="E160">
            <v>340672.28</v>
          </cell>
          <cell r="F160">
            <v>203843.1</v>
          </cell>
          <cell r="G160">
            <v>136829.18</v>
          </cell>
          <cell r="H160">
            <v>7735167.71</v>
          </cell>
        </row>
        <row r="161">
          <cell r="B161" t="str">
            <v>100-1610-10</v>
          </cell>
          <cell r="C161" t="str">
            <v>1940 Misc. Equipment/Tools &amp; Instruments</v>
          </cell>
          <cell r="D161">
            <v>2745564.26</v>
          </cell>
          <cell r="E161">
            <v>150602.82</v>
          </cell>
          <cell r="F161">
            <v>103124.98</v>
          </cell>
          <cell r="G161">
            <v>47477.84</v>
          </cell>
          <cell r="H161">
            <v>2793042.1</v>
          </cell>
        </row>
        <row r="162">
          <cell r="B162" t="str">
            <v>100-1615-10</v>
          </cell>
          <cell r="C162" t="str">
            <v>1970 Wtr Htr Controls - Customer Premises</v>
          </cell>
          <cell r="D162">
            <v>107034.76</v>
          </cell>
          <cell r="E162">
            <v>0</v>
          </cell>
          <cell r="F162">
            <v>0</v>
          </cell>
          <cell r="G162">
            <v>0</v>
          </cell>
          <cell r="H162">
            <v>107034.76</v>
          </cell>
        </row>
        <row r="163">
          <cell r="B163" t="str">
            <v>100-1620-10</v>
          </cell>
          <cell r="C163" t="str">
            <v>1975 Wtr Htr Controls - Utility</v>
          </cell>
          <cell r="D163">
            <v>49092.77</v>
          </cell>
          <cell r="E163">
            <v>0</v>
          </cell>
          <cell r="F163">
            <v>0</v>
          </cell>
          <cell r="G163">
            <v>0</v>
          </cell>
          <cell r="H163">
            <v>49092.77</v>
          </cell>
        </row>
        <row r="164">
          <cell r="B164" t="str">
            <v>100-1625-10</v>
          </cell>
          <cell r="C164" t="str">
            <v>1975 Scada/Load Management Systems</v>
          </cell>
          <cell r="D164">
            <v>2257777.4900000002</v>
          </cell>
          <cell r="E164">
            <v>59363.59</v>
          </cell>
          <cell r="F164">
            <v>0</v>
          </cell>
          <cell r="G164">
            <v>59363.59</v>
          </cell>
          <cell r="H164">
            <v>2317141.08</v>
          </cell>
        </row>
        <row r="165">
          <cell r="B165" t="str">
            <v>100-1650-10</v>
          </cell>
          <cell r="C165" t="str">
            <v>1955 Fibre Optics Distribution</v>
          </cell>
          <cell r="D165">
            <v>96488.45</v>
          </cell>
          <cell r="E165">
            <v>0</v>
          </cell>
          <cell r="F165">
            <v>0</v>
          </cell>
          <cell r="G165">
            <v>0</v>
          </cell>
          <cell r="H165">
            <v>96488.45</v>
          </cell>
        </row>
        <row r="166">
          <cell r="B166" t="str">
            <v>100-1651-10</v>
          </cell>
          <cell r="C166" t="str">
            <v>1910 Leasehold Improvements-Disposal</v>
          </cell>
          <cell r="D166">
            <v>-32826.54</v>
          </cell>
          <cell r="E166">
            <v>0</v>
          </cell>
          <cell r="F166">
            <v>0</v>
          </cell>
          <cell r="G166">
            <v>0</v>
          </cell>
          <cell r="H166">
            <v>-32826.54</v>
          </cell>
        </row>
        <row r="167">
          <cell r="B167" t="str">
            <v>100-1655-10</v>
          </cell>
          <cell r="C167" t="str">
            <v>1930 Rolling &amp; Equip. - FA Disposal</v>
          </cell>
          <cell r="D167">
            <v>-2628948.7400000002</v>
          </cell>
          <cell r="E167">
            <v>0</v>
          </cell>
          <cell r="F167">
            <v>0</v>
          </cell>
          <cell r="G167">
            <v>0</v>
          </cell>
          <cell r="H167">
            <v>-2628948.7400000002</v>
          </cell>
        </row>
        <row r="168">
          <cell r="B168" t="str">
            <v>100-1656-10</v>
          </cell>
          <cell r="C168" t="str">
            <v>1860 Distribution Meters - FA Disposal</v>
          </cell>
          <cell r="D168">
            <v>-52451.24</v>
          </cell>
          <cell r="E168">
            <v>0</v>
          </cell>
          <cell r="F168">
            <v>0</v>
          </cell>
          <cell r="G168">
            <v>0</v>
          </cell>
          <cell r="H168">
            <v>-52451.24</v>
          </cell>
        </row>
        <row r="169">
          <cell r="B169" t="str">
            <v>100-1657-10</v>
          </cell>
          <cell r="C169" t="str">
            <v>1808 Buildings - FA Disposal</v>
          </cell>
          <cell r="D169">
            <v>-6887.53</v>
          </cell>
          <cell r="E169">
            <v>0</v>
          </cell>
          <cell r="F169">
            <v>0</v>
          </cell>
          <cell r="G169">
            <v>0</v>
          </cell>
          <cell r="H169">
            <v>-6887.53</v>
          </cell>
        </row>
        <row r="170">
          <cell r="B170" t="str">
            <v>100-1658-10</v>
          </cell>
          <cell r="C170" t="str">
            <v>1835 OH Distribution - Disposal</v>
          </cell>
          <cell r="D170">
            <v>-48000</v>
          </cell>
          <cell r="E170">
            <v>0</v>
          </cell>
          <cell r="F170">
            <v>0</v>
          </cell>
          <cell r="G170">
            <v>0</v>
          </cell>
          <cell r="H170">
            <v>-48000</v>
          </cell>
        </row>
        <row r="171">
          <cell r="B171" t="str">
            <v>100-1670-10</v>
          </cell>
          <cell r="C171" t="str">
            <v>1995 FA Contra Distribution Meters</v>
          </cell>
          <cell r="D171">
            <v>-397357.77</v>
          </cell>
          <cell r="E171">
            <v>8497.99</v>
          </cell>
          <cell r="F171">
            <v>58083.29</v>
          </cell>
          <cell r="G171">
            <v>-49585.3</v>
          </cell>
          <cell r="H171">
            <v>-446943.07</v>
          </cell>
        </row>
        <row r="172">
          <cell r="B172" t="str">
            <v>100-1671-10</v>
          </cell>
          <cell r="C172" t="str">
            <v>1995 FA Contra Poles, Towers, Fixtures</v>
          </cell>
          <cell r="D172">
            <v>-9629479.0199999996</v>
          </cell>
          <cell r="E172">
            <v>949247.25</v>
          </cell>
          <cell r="F172">
            <v>985171.36</v>
          </cell>
          <cell r="G172">
            <v>-35924.11</v>
          </cell>
          <cell r="H172">
            <v>-9665403.1300000008</v>
          </cell>
        </row>
        <row r="173">
          <cell r="B173" t="str">
            <v>100-1672-10</v>
          </cell>
          <cell r="C173" t="str">
            <v>1995 FA Contra Distribution Transformers</v>
          </cell>
          <cell r="D173">
            <v>-14484689.07</v>
          </cell>
          <cell r="E173">
            <v>943654.17</v>
          </cell>
          <cell r="F173">
            <v>2834325.63</v>
          </cell>
          <cell r="G173">
            <v>-1890671.46</v>
          </cell>
          <cell r="H173">
            <v>-16375360.529999999</v>
          </cell>
        </row>
        <row r="174">
          <cell r="B174" t="str">
            <v>100-1673-10</v>
          </cell>
          <cell r="C174" t="str">
            <v>1995 FA Contra Overhead Distribution</v>
          </cell>
          <cell r="D174">
            <v>-4589016.84</v>
          </cell>
          <cell r="E174">
            <v>385141.7</v>
          </cell>
          <cell r="F174">
            <v>535125.32999999996</v>
          </cell>
          <cell r="G174">
            <v>-149983.63</v>
          </cell>
          <cell r="H174">
            <v>-4739000.47</v>
          </cell>
        </row>
        <row r="175">
          <cell r="B175" t="str">
            <v>100-1674-10</v>
          </cell>
          <cell r="C175" t="str">
            <v>1995 FA Contra Underground Distribution</v>
          </cell>
          <cell r="D175">
            <v>-13929791.84</v>
          </cell>
          <cell r="E175">
            <v>1049689.8</v>
          </cell>
          <cell r="F175">
            <v>4295520.2699999996</v>
          </cell>
          <cell r="G175">
            <v>-3245830.47</v>
          </cell>
          <cell r="H175">
            <v>-17175622.309999999</v>
          </cell>
        </row>
        <row r="176">
          <cell r="B176" t="str">
            <v>100-1675-10</v>
          </cell>
          <cell r="C176" t="str">
            <v>1995 FA Contra Tools</v>
          </cell>
          <cell r="D176">
            <v>-202201.33</v>
          </cell>
          <cell r="E176">
            <v>21086.86</v>
          </cell>
          <cell r="F176">
            <v>63106.75</v>
          </cell>
          <cell r="G176">
            <v>-42019.89</v>
          </cell>
          <cell r="H176">
            <v>-244221.22</v>
          </cell>
        </row>
        <row r="177">
          <cell r="B177" t="str">
            <v>100-1676-10</v>
          </cell>
          <cell r="C177" t="str">
            <v>1995 FA Contra Equipment MS</v>
          </cell>
          <cell r="D177">
            <v>-756639.39</v>
          </cell>
          <cell r="E177">
            <v>4097.99</v>
          </cell>
          <cell r="F177">
            <v>0</v>
          </cell>
          <cell r="G177">
            <v>4097.99</v>
          </cell>
          <cell r="H177">
            <v>-752541.4</v>
          </cell>
        </row>
        <row r="178">
          <cell r="B178" t="str">
            <v>100-1687-10</v>
          </cell>
          <cell r="C178" t="str">
            <v>2105 Accum Dep Leasehold Impr. - Disposal</v>
          </cell>
          <cell r="D178">
            <v>32826.54</v>
          </cell>
          <cell r="E178">
            <v>0</v>
          </cell>
          <cell r="F178">
            <v>0</v>
          </cell>
          <cell r="G178">
            <v>0</v>
          </cell>
          <cell r="H178">
            <v>32826.54</v>
          </cell>
        </row>
        <row r="179">
          <cell r="B179" t="str">
            <v>100-1697-10</v>
          </cell>
          <cell r="C179" t="str">
            <v>1845 Fixed Asset Disposals Clearing Account</v>
          </cell>
          <cell r="D179">
            <v>-8945070.3900000006</v>
          </cell>
          <cell r="E179">
            <v>10281313</v>
          </cell>
          <cell r="F179">
            <v>3916765.61</v>
          </cell>
          <cell r="G179">
            <v>6364547.3899999997</v>
          </cell>
          <cell r="H179">
            <v>-2580523</v>
          </cell>
        </row>
        <row r="180">
          <cell r="B180" t="str">
            <v>100-1698-10</v>
          </cell>
          <cell r="C180" t="str">
            <v>1995 FA Contra Clearing Account</v>
          </cell>
          <cell r="D180">
            <v>18033.03</v>
          </cell>
          <cell r="E180">
            <v>13757928.609999999</v>
          </cell>
          <cell r="F180">
            <v>14025485.43</v>
          </cell>
          <cell r="G180">
            <v>-267556.82</v>
          </cell>
          <cell r="H180">
            <v>-249523.78</v>
          </cell>
        </row>
        <row r="181">
          <cell r="B181" t="str">
            <v>100-1699-10</v>
          </cell>
          <cell r="C181" t="str">
            <v>1845 Fixed Asset Clearing Account</v>
          </cell>
          <cell r="D181">
            <v>-26786.68</v>
          </cell>
          <cell r="E181">
            <v>100632388.91</v>
          </cell>
          <cell r="F181">
            <v>100494528.70999999</v>
          </cell>
          <cell r="G181">
            <v>137860.20000000001</v>
          </cell>
          <cell r="H181">
            <v>111073.51</v>
          </cell>
        </row>
        <row r="182">
          <cell r="B182" t="str">
            <v>100-1700-10</v>
          </cell>
          <cell r="C182" t="str">
            <v>2105 Accum Dep'n-Buildings-Brick</v>
          </cell>
          <cell r="D182">
            <v>-41341.89</v>
          </cell>
          <cell r="E182">
            <v>172257.86</v>
          </cell>
          <cell r="F182">
            <v>131637.66</v>
          </cell>
          <cell r="G182">
            <v>40620.199999999997</v>
          </cell>
          <cell r="H182">
            <v>-721.69</v>
          </cell>
        </row>
        <row r="183">
          <cell r="B183" t="str">
            <v>100-1701-10</v>
          </cell>
          <cell r="C183" t="str">
            <v>2105 Accum Dep'n - MS9 Bldgs &amp; Other Construction</v>
          </cell>
          <cell r="D183">
            <v>0</v>
          </cell>
          <cell r="E183">
            <v>0</v>
          </cell>
          <cell r="F183">
            <v>95659.27</v>
          </cell>
          <cell r="G183">
            <v>-95659.27</v>
          </cell>
          <cell r="H183">
            <v>-95659.27</v>
          </cell>
        </row>
        <row r="184">
          <cell r="B184" t="str">
            <v>100-1702-10</v>
          </cell>
          <cell r="C184" t="str">
            <v>2105 Accum Dep'n - MS7 Bldgs &amp; Other Construction</v>
          </cell>
          <cell r="D184">
            <v>-23734.03</v>
          </cell>
          <cell r="E184">
            <v>0</v>
          </cell>
          <cell r="F184">
            <v>0</v>
          </cell>
          <cell r="G184">
            <v>0</v>
          </cell>
          <cell r="H184">
            <v>-23734.03</v>
          </cell>
        </row>
        <row r="185">
          <cell r="B185" t="str">
            <v>100-1703-10</v>
          </cell>
          <cell r="C185" t="str">
            <v>2105 Accum Dep'n - MS8 Bldg &amp; Other Construction</v>
          </cell>
          <cell r="D185">
            <v>-12347.06</v>
          </cell>
          <cell r="E185">
            <v>0</v>
          </cell>
          <cell r="F185">
            <v>0</v>
          </cell>
          <cell r="G185">
            <v>0</v>
          </cell>
          <cell r="H185">
            <v>-12347.06</v>
          </cell>
        </row>
        <row r="186">
          <cell r="B186" t="str">
            <v>100-1704-10</v>
          </cell>
          <cell r="C186" t="str">
            <v>2105 Accum Dep'n - MS10 Bldgs &amp; Other Construction</v>
          </cell>
          <cell r="D186">
            <v>-109442.94</v>
          </cell>
          <cell r="E186">
            <v>0</v>
          </cell>
          <cell r="F186">
            <v>0</v>
          </cell>
          <cell r="G186">
            <v>0</v>
          </cell>
          <cell r="H186">
            <v>-109442.94</v>
          </cell>
        </row>
        <row r="187">
          <cell r="B187" t="str">
            <v>100-1705-10</v>
          </cell>
          <cell r="C187" t="str">
            <v>2105 Accum Dep'n - MS11 Buildings &amp; Other Const</v>
          </cell>
          <cell r="D187">
            <v>-47769.13</v>
          </cell>
          <cell r="E187">
            <v>0</v>
          </cell>
          <cell r="F187">
            <v>4519.04</v>
          </cell>
          <cell r="G187">
            <v>-4519.04</v>
          </cell>
          <cell r="H187">
            <v>-52288.17</v>
          </cell>
        </row>
        <row r="188">
          <cell r="B188" t="str">
            <v>100-1706-10</v>
          </cell>
          <cell r="C188" t="str">
            <v>2105 Accum Dep'n - MS12 Buildings &amp; Other Constr</v>
          </cell>
          <cell r="D188">
            <v>-71501.429999999993</v>
          </cell>
          <cell r="E188">
            <v>0</v>
          </cell>
          <cell r="F188">
            <v>2249.6</v>
          </cell>
          <cell r="G188">
            <v>-2249.6</v>
          </cell>
          <cell r="H188">
            <v>-73751.03</v>
          </cell>
        </row>
        <row r="189">
          <cell r="B189" t="str">
            <v>100-1707-10</v>
          </cell>
          <cell r="C189" t="str">
            <v>2105 Accum Dep'n - MS13 Buildings &amp; Other Constr</v>
          </cell>
          <cell r="D189">
            <v>-43386.06</v>
          </cell>
          <cell r="E189">
            <v>0</v>
          </cell>
          <cell r="F189">
            <v>966.98</v>
          </cell>
          <cell r="G189">
            <v>-966.98</v>
          </cell>
          <cell r="H189">
            <v>-44353.04</v>
          </cell>
        </row>
        <row r="190">
          <cell r="B190" t="str">
            <v>100-1708-10</v>
          </cell>
          <cell r="C190" t="str">
            <v>2105 Accum Dep'n - MS14 Buildings &amp; Other Constr</v>
          </cell>
          <cell r="D190">
            <v>-20579.349999999999</v>
          </cell>
          <cell r="E190">
            <v>0</v>
          </cell>
          <cell r="F190">
            <v>24.38</v>
          </cell>
          <cell r="G190">
            <v>-24.38</v>
          </cell>
          <cell r="H190">
            <v>-20603.73</v>
          </cell>
        </row>
        <row r="191">
          <cell r="B191" t="str">
            <v>100-1709-10</v>
          </cell>
          <cell r="C191" t="str">
            <v>2105 Accum Dep'n - MS15 Buildings &amp; Other Constr</v>
          </cell>
          <cell r="D191">
            <v>-218973.19</v>
          </cell>
          <cell r="E191">
            <v>0</v>
          </cell>
          <cell r="F191">
            <v>7106.22</v>
          </cell>
          <cell r="G191">
            <v>-7106.22</v>
          </cell>
          <cell r="H191">
            <v>-226079.41</v>
          </cell>
        </row>
        <row r="192">
          <cell r="B192" t="str">
            <v>100-1710-10</v>
          </cell>
          <cell r="C192" t="str">
            <v>2105 Accum Dep'n - MS2 Equipment</v>
          </cell>
          <cell r="D192">
            <v>-1279282.71</v>
          </cell>
          <cell r="E192">
            <v>24442.9</v>
          </cell>
          <cell r="F192">
            <v>71320.25</v>
          </cell>
          <cell r="G192">
            <v>-46877.35</v>
          </cell>
          <cell r="H192">
            <v>-1326160.06</v>
          </cell>
        </row>
        <row r="193">
          <cell r="B193" t="str">
            <v>100-1711-10</v>
          </cell>
          <cell r="C193" t="str">
            <v>2105 Accmu Dep'n - MS5 Equipment</v>
          </cell>
          <cell r="D193">
            <v>-1219736.98</v>
          </cell>
          <cell r="E193">
            <v>15.9</v>
          </cell>
          <cell r="F193">
            <v>62504.23</v>
          </cell>
          <cell r="G193">
            <v>-62488.33</v>
          </cell>
          <cell r="H193">
            <v>-1282225.31</v>
          </cell>
        </row>
        <row r="194">
          <cell r="B194" t="str">
            <v>100-1712-10</v>
          </cell>
          <cell r="C194" t="str">
            <v>2105 Accmu Dep'n - MS7 Equipment</v>
          </cell>
          <cell r="D194">
            <v>-1113954.5900000001</v>
          </cell>
          <cell r="E194">
            <v>198346.81</v>
          </cell>
          <cell r="F194">
            <v>21240.97</v>
          </cell>
          <cell r="G194">
            <v>177105.84</v>
          </cell>
          <cell r="H194">
            <v>-936848.75</v>
          </cell>
        </row>
        <row r="195">
          <cell r="B195" t="str">
            <v>100-1713-10</v>
          </cell>
          <cell r="C195" t="str">
            <v>2105 Accmu Dep'n - MS10 Equipment</v>
          </cell>
          <cell r="D195">
            <v>-1193370.51</v>
          </cell>
          <cell r="E195">
            <v>24770.7</v>
          </cell>
          <cell r="F195">
            <v>39903.71</v>
          </cell>
          <cell r="G195">
            <v>-15133.01</v>
          </cell>
          <cell r="H195">
            <v>-1208503.52</v>
          </cell>
        </row>
        <row r="196">
          <cell r="B196" t="str">
            <v>100-1714-10</v>
          </cell>
          <cell r="C196" t="str">
            <v>2105 Accmu Dep'n - MS11 Equipment</v>
          </cell>
          <cell r="D196">
            <v>-1347277.04</v>
          </cell>
          <cell r="E196">
            <v>79753.399999999994</v>
          </cell>
          <cell r="F196">
            <v>85944.1</v>
          </cell>
          <cell r="G196">
            <v>-6190.7</v>
          </cell>
          <cell r="H196">
            <v>-1353467.74</v>
          </cell>
        </row>
        <row r="197">
          <cell r="B197" t="str">
            <v>100-1715-10</v>
          </cell>
          <cell r="C197" t="str">
            <v>2105 Accum Dep'n-Subtransmission Feeders</v>
          </cell>
          <cell r="D197">
            <v>-501541.63</v>
          </cell>
          <cell r="E197">
            <v>36474.75</v>
          </cell>
          <cell r="F197">
            <v>2855.3</v>
          </cell>
          <cell r="G197">
            <v>33619.449999999997</v>
          </cell>
          <cell r="H197">
            <v>-467922.18</v>
          </cell>
        </row>
        <row r="198">
          <cell r="B198" t="str">
            <v>100-1716-10</v>
          </cell>
          <cell r="C198" t="str">
            <v>2105 Accmu Dep'n - MS13 Equipment</v>
          </cell>
          <cell r="D198">
            <v>-510725.19</v>
          </cell>
          <cell r="E198">
            <v>15.9</v>
          </cell>
          <cell r="F198">
            <v>69337.429999999993</v>
          </cell>
          <cell r="G198">
            <v>-69321.53</v>
          </cell>
          <cell r="H198">
            <v>-580046.72</v>
          </cell>
        </row>
        <row r="199">
          <cell r="B199" t="str">
            <v>100-1717-10</v>
          </cell>
          <cell r="C199" t="str">
            <v>2105 Accmu Dep'n - MS14 Equipment</v>
          </cell>
          <cell r="D199">
            <v>-1189328.28</v>
          </cell>
          <cell r="E199">
            <v>56456.2</v>
          </cell>
          <cell r="F199">
            <v>81824.95</v>
          </cell>
          <cell r="G199">
            <v>-25368.75</v>
          </cell>
          <cell r="H199">
            <v>-1214697.03</v>
          </cell>
        </row>
        <row r="200">
          <cell r="B200" t="str">
            <v>100-1718-10</v>
          </cell>
          <cell r="C200" t="str">
            <v>2105 Accmu Dep'n - MS15 Equipment</v>
          </cell>
          <cell r="D200">
            <v>-1088505.4099999999</v>
          </cell>
          <cell r="E200">
            <v>19503.23</v>
          </cell>
          <cell r="F200">
            <v>78483.899999999994</v>
          </cell>
          <cell r="G200">
            <v>-58980.67</v>
          </cell>
          <cell r="H200">
            <v>-1147486.08</v>
          </cell>
        </row>
        <row r="201">
          <cell r="B201" t="str">
            <v>100-1719-10</v>
          </cell>
          <cell r="C201" t="str">
            <v>2105 Accmu Dep'n - MS9 Equipment</v>
          </cell>
          <cell r="D201">
            <v>-342549.13</v>
          </cell>
          <cell r="E201">
            <v>149125.01999999999</v>
          </cell>
          <cell r="F201">
            <v>211327.25</v>
          </cell>
          <cell r="G201">
            <v>-62202.23</v>
          </cell>
          <cell r="H201">
            <v>-404751.35999999999</v>
          </cell>
        </row>
        <row r="202">
          <cell r="B202" t="str">
            <v>100-1720-10</v>
          </cell>
          <cell r="C202" t="str">
            <v>2105 Accum Dep'n-Overhead Distribution</v>
          </cell>
          <cell r="D202">
            <v>-9031035.2699999996</v>
          </cell>
          <cell r="E202">
            <v>826381.68</v>
          </cell>
          <cell r="F202">
            <v>454817.65</v>
          </cell>
          <cell r="G202">
            <v>371564.03</v>
          </cell>
          <cell r="H202">
            <v>-8659471.2400000002</v>
          </cell>
        </row>
        <row r="203">
          <cell r="B203" t="str">
            <v>100-1721-10</v>
          </cell>
          <cell r="C203" t="str">
            <v>2105 Acc Dep'n-Poles, Towers, Fixtures</v>
          </cell>
          <cell r="D203">
            <v>-16592904.83</v>
          </cell>
          <cell r="E203">
            <v>2533325.73</v>
          </cell>
          <cell r="F203">
            <v>953406.26</v>
          </cell>
          <cell r="G203">
            <v>1579919.47</v>
          </cell>
          <cell r="H203">
            <v>-15012985.359999999</v>
          </cell>
        </row>
        <row r="204">
          <cell r="B204" t="str">
            <v>100-1725-10</v>
          </cell>
          <cell r="C204" t="str">
            <v>2105 Accum Dep'n-Underground Dist'n</v>
          </cell>
          <cell r="D204">
            <v>-21859403.399999999</v>
          </cell>
          <cell r="E204">
            <v>2271389.2200000002</v>
          </cell>
          <cell r="F204">
            <v>1589047.02</v>
          </cell>
          <cell r="G204">
            <v>682342.2</v>
          </cell>
          <cell r="H204">
            <v>-21177061.199999999</v>
          </cell>
        </row>
        <row r="205">
          <cell r="B205" t="str">
            <v>100-1730-10</v>
          </cell>
          <cell r="C205" t="str">
            <v>2105 Accum Dep'n-Dist'n Transformers</v>
          </cell>
          <cell r="D205">
            <v>-33661138.960000001</v>
          </cell>
          <cell r="E205">
            <v>1651057.36</v>
          </cell>
          <cell r="F205">
            <v>1223125.2</v>
          </cell>
          <cell r="G205">
            <v>427932.15999999997</v>
          </cell>
          <cell r="H205">
            <v>-33233206.800000001</v>
          </cell>
        </row>
        <row r="206">
          <cell r="B206" t="str">
            <v>100-1735-10</v>
          </cell>
          <cell r="C206" t="str">
            <v>2105 Accum Dep'n-Distribution Meters</v>
          </cell>
          <cell r="D206">
            <v>-12708086.41</v>
          </cell>
          <cell r="E206">
            <v>504768.35</v>
          </cell>
          <cell r="F206">
            <v>1002962.12</v>
          </cell>
          <cell r="G206">
            <v>-498193.77</v>
          </cell>
          <cell r="H206">
            <v>-13206280.18</v>
          </cell>
        </row>
        <row r="207">
          <cell r="B207" t="str">
            <v>100-1736-10</v>
          </cell>
          <cell r="C207" t="str">
            <v>2105 Accum Ammortization-contra</v>
          </cell>
          <cell r="D207">
            <v>-534475.09</v>
          </cell>
          <cell r="E207">
            <v>0</v>
          </cell>
          <cell r="F207">
            <v>0</v>
          </cell>
          <cell r="G207">
            <v>0</v>
          </cell>
          <cell r="H207">
            <v>-534475.09</v>
          </cell>
        </row>
        <row r="208">
          <cell r="B208" t="str">
            <v>100-1740-10</v>
          </cell>
          <cell r="C208" t="str">
            <v>2105 Accum Dep'n-Gen. Office Equipment</v>
          </cell>
          <cell r="D208">
            <v>-713462.27</v>
          </cell>
          <cell r="E208">
            <v>13100.31</v>
          </cell>
          <cell r="F208">
            <v>12057.19</v>
          </cell>
          <cell r="G208">
            <v>1043.1199999999999</v>
          </cell>
          <cell r="H208">
            <v>-712419.15</v>
          </cell>
        </row>
        <row r="209">
          <cell r="B209" t="str">
            <v>100-1741-10</v>
          </cell>
          <cell r="C209" t="str">
            <v>2105 Accum Dep'n Telephone System</v>
          </cell>
          <cell r="D209">
            <v>-308061.61</v>
          </cell>
          <cell r="E209">
            <v>0</v>
          </cell>
          <cell r="F209">
            <v>35169.9</v>
          </cell>
          <cell r="G209">
            <v>-35169.9</v>
          </cell>
          <cell r="H209">
            <v>-343231.51</v>
          </cell>
        </row>
        <row r="210">
          <cell r="B210" t="str">
            <v>100-1742-10</v>
          </cell>
          <cell r="C210" t="str">
            <v>2105 Accmu Dep'n Misc Equipment</v>
          </cell>
          <cell r="D210">
            <v>-684574.97</v>
          </cell>
          <cell r="E210">
            <v>5127210</v>
          </cell>
          <cell r="F210">
            <v>5233187.41</v>
          </cell>
          <cell r="G210">
            <v>-105977.41</v>
          </cell>
          <cell r="H210">
            <v>-790552.38</v>
          </cell>
        </row>
        <row r="211">
          <cell r="B211" t="str">
            <v>100-1744-10</v>
          </cell>
          <cell r="C211" t="str">
            <v>2105 Accum Dep'n-Computer Software</v>
          </cell>
          <cell r="D211">
            <v>-1930276.32</v>
          </cell>
          <cell r="E211">
            <v>210454.36</v>
          </cell>
          <cell r="F211">
            <v>300198.78999999998</v>
          </cell>
          <cell r="G211">
            <v>-89744.43</v>
          </cell>
          <cell r="H211">
            <v>-2020020.75</v>
          </cell>
        </row>
        <row r="212">
          <cell r="B212" t="str">
            <v>100-1745-10</v>
          </cell>
          <cell r="C212" t="str">
            <v>2105 Accum Dep'n-Computer Hardware Equip</v>
          </cell>
          <cell r="D212">
            <v>-2731713.89</v>
          </cell>
          <cell r="E212">
            <v>298177.39</v>
          </cell>
          <cell r="F212">
            <v>192826.26</v>
          </cell>
          <cell r="G212">
            <v>105351.13</v>
          </cell>
          <cell r="H212">
            <v>-2626362.7599999998</v>
          </cell>
        </row>
        <row r="213">
          <cell r="B213" t="str">
            <v>100-1746-10</v>
          </cell>
          <cell r="C213" t="str">
            <v>2105 Accum Dep'n - Meter reading equipt</v>
          </cell>
          <cell r="D213">
            <v>-557646.85</v>
          </cell>
          <cell r="E213">
            <v>5229.08</v>
          </cell>
          <cell r="F213">
            <v>138850.57</v>
          </cell>
          <cell r="G213">
            <v>-133621.49</v>
          </cell>
          <cell r="H213">
            <v>-691268.34</v>
          </cell>
        </row>
        <row r="214">
          <cell r="B214" t="str">
            <v>100-1747-10</v>
          </cell>
          <cell r="C214" t="str">
            <v>2105 Accum Dep'n CAD AM/FM System</v>
          </cell>
          <cell r="D214">
            <v>-293583.09999999998</v>
          </cell>
          <cell r="E214">
            <v>0</v>
          </cell>
          <cell r="F214">
            <v>0</v>
          </cell>
          <cell r="G214">
            <v>0</v>
          </cell>
          <cell r="H214">
            <v>-293583.09999999998</v>
          </cell>
        </row>
        <row r="215">
          <cell r="B215" t="str">
            <v>100-1750-10</v>
          </cell>
          <cell r="C215" t="str">
            <v>2105 Accum Dep'n-Stores Warehouse Equip</v>
          </cell>
          <cell r="D215">
            <v>-24515.95</v>
          </cell>
          <cell r="E215">
            <v>0</v>
          </cell>
          <cell r="F215">
            <v>446.48</v>
          </cell>
          <cell r="G215">
            <v>-446.48</v>
          </cell>
          <cell r="H215">
            <v>-24962.43</v>
          </cell>
        </row>
        <row r="216">
          <cell r="B216" t="str">
            <v>100-1755-10</v>
          </cell>
          <cell r="C216" t="str">
            <v>2105 Accum Dep'n-Rolling Stock &amp; Equip</v>
          </cell>
          <cell r="D216">
            <v>-5642447.5300000003</v>
          </cell>
          <cell r="E216">
            <v>203843.1</v>
          </cell>
          <cell r="F216">
            <v>382527.07</v>
          </cell>
          <cell r="G216">
            <v>-178683.97</v>
          </cell>
          <cell r="H216">
            <v>-5821131.5</v>
          </cell>
        </row>
        <row r="217">
          <cell r="B217" t="str">
            <v>100-1760-10</v>
          </cell>
          <cell r="C217" t="str">
            <v>2105 Accum Dep'n-Misc. Equipment-Tools</v>
          </cell>
          <cell r="D217">
            <v>-2438754.14</v>
          </cell>
          <cell r="E217">
            <v>76629.7</v>
          </cell>
          <cell r="F217">
            <v>108183.92</v>
          </cell>
          <cell r="G217">
            <v>-31554.22</v>
          </cell>
          <cell r="H217">
            <v>-2470308.36</v>
          </cell>
        </row>
        <row r="218">
          <cell r="B218" t="str">
            <v>100-1765-10</v>
          </cell>
          <cell r="C218" t="str">
            <v>2105 Accum Dep'n-Water Heater Controls</v>
          </cell>
          <cell r="D218">
            <v>-107034.72</v>
          </cell>
          <cell r="E218">
            <v>0</v>
          </cell>
          <cell r="F218">
            <v>0</v>
          </cell>
          <cell r="G218">
            <v>0</v>
          </cell>
          <cell r="H218">
            <v>-107034.72</v>
          </cell>
        </row>
        <row r="219">
          <cell r="B219" t="str">
            <v>100-1770-10</v>
          </cell>
          <cell r="C219" t="str">
            <v>2105 Accum Dep'n-Load Mgmt. Controls</v>
          </cell>
          <cell r="D219">
            <v>-1111546.29</v>
          </cell>
          <cell r="E219">
            <v>0</v>
          </cell>
          <cell r="F219">
            <v>83189.429999999993</v>
          </cell>
          <cell r="G219">
            <v>-83189.429999999993</v>
          </cell>
          <cell r="H219">
            <v>-1194735.72</v>
          </cell>
        </row>
        <row r="220">
          <cell r="B220" t="str">
            <v>100-1771-10</v>
          </cell>
          <cell r="C220" t="str">
            <v>2105 Accum Dep'n Water Heater Controls</v>
          </cell>
          <cell r="D220">
            <v>-49092.77</v>
          </cell>
          <cell r="E220">
            <v>0</v>
          </cell>
          <cell r="F220">
            <v>0</v>
          </cell>
          <cell r="G220">
            <v>0</v>
          </cell>
          <cell r="H220">
            <v>-49092.77</v>
          </cell>
        </row>
        <row r="221">
          <cell r="B221" t="str">
            <v>100-1775-10</v>
          </cell>
          <cell r="C221" t="str">
            <v>2105 Amortization-Leasehold Improvements</v>
          </cell>
          <cell r="D221">
            <v>-976487.54</v>
          </cell>
          <cell r="E221">
            <v>0</v>
          </cell>
          <cell r="F221">
            <v>37631.230000000003</v>
          </cell>
          <cell r="G221">
            <v>-37631.230000000003</v>
          </cell>
          <cell r="H221">
            <v>-1014118.77</v>
          </cell>
        </row>
        <row r="222">
          <cell r="B222" t="str">
            <v>100-1779-10</v>
          </cell>
          <cell r="C222" t="str">
            <v>2120 Accum Amort'n-HONI Contrib'n</v>
          </cell>
          <cell r="D222">
            <v>0</v>
          </cell>
          <cell r="E222">
            <v>0</v>
          </cell>
          <cell r="F222">
            <v>82734.09</v>
          </cell>
          <cell r="G222">
            <v>-82734.09</v>
          </cell>
          <cell r="H222">
            <v>-82734.09</v>
          </cell>
        </row>
        <row r="223">
          <cell r="B223" t="str">
            <v>100-1780-10</v>
          </cell>
          <cell r="C223" t="str">
            <v>2105 Accum Dep'n-Fibre Optics</v>
          </cell>
          <cell r="D223">
            <v>-96488.44</v>
          </cell>
          <cell r="E223">
            <v>0</v>
          </cell>
          <cell r="F223">
            <v>0</v>
          </cell>
          <cell r="G223">
            <v>0</v>
          </cell>
          <cell r="H223">
            <v>-96488.44</v>
          </cell>
        </row>
        <row r="224">
          <cell r="B224" t="str">
            <v>100-1785-10</v>
          </cell>
          <cell r="C224" t="str">
            <v>2105 Accum Dep Rolling &amp; Equip - Disposal</v>
          </cell>
          <cell r="D224">
            <v>2628948.7400000002</v>
          </cell>
          <cell r="E224">
            <v>0</v>
          </cell>
          <cell r="F224">
            <v>0</v>
          </cell>
          <cell r="G224">
            <v>0</v>
          </cell>
          <cell r="H224">
            <v>2628948.7400000002</v>
          </cell>
        </row>
        <row r="225">
          <cell r="B225" t="str">
            <v>100-1786-10</v>
          </cell>
          <cell r="C225" t="str">
            <v>2105 Accum Distribution Meter - Disposal</v>
          </cell>
          <cell r="D225">
            <v>4595146.5</v>
          </cell>
          <cell r="E225">
            <v>0</v>
          </cell>
          <cell r="F225">
            <v>0</v>
          </cell>
          <cell r="G225">
            <v>0</v>
          </cell>
          <cell r="H225">
            <v>4595146.5</v>
          </cell>
        </row>
        <row r="226">
          <cell r="B226" t="str">
            <v>100-1787-10</v>
          </cell>
          <cell r="C226" t="str">
            <v>2105 Accum Dep Building - Disposal</v>
          </cell>
          <cell r="D226">
            <v>6887.53</v>
          </cell>
          <cell r="E226">
            <v>0</v>
          </cell>
          <cell r="F226">
            <v>0</v>
          </cell>
          <cell r="G226">
            <v>0</v>
          </cell>
          <cell r="H226">
            <v>6887.53</v>
          </cell>
        </row>
        <row r="227">
          <cell r="B227" t="str">
            <v>100-1788-10</v>
          </cell>
          <cell r="C227" t="str">
            <v>2105 Accum Depr OH Distribution - Disposal</v>
          </cell>
          <cell r="D227">
            <v>48000</v>
          </cell>
          <cell r="E227">
            <v>0</v>
          </cell>
          <cell r="F227">
            <v>0</v>
          </cell>
          <cell r="G227">
            <v>0</v>
          </cell>
          <cell r="H227">
            <v>48000</v>
          </cell>
        </row>
        <row r="228">
          <cell r="B228" t="str">
            <v>100-1789-10</v>
          </cell>
          <cell r="C228" t="str">
            <v>2105 Accum Depr Disposals Clearing Account</v>
          </cell>
          <cell r="D228">
            <v>7488617.0599999996</v>
          </cell>
          <cell r="E228">
            <v>3133415.38</v>
          </cell>
          <cell r="F228">
            <v>8340146.2800000003</v>
          </cell>
          <cell r="G228">
            <v>-5206730.9000000004</v>
          </cell>
          <cell r="H228">
            <v>2281886.16</v>
          </cell>
        </row>
        <row r="229">
          <cell r="B229" t="str">
            <v>100-1790-10</v>
          </cell>
          <cell r="C229" t="str">
            <v>2105 ContraAcc Dep Distrib Meters</v>
          </cell>
          <cell r="D229">
            <v>136427.92000000001</v>
          </cell>
          <cell r="E229">
            <v>33328.81</v>
          </cell>
          <cell r="F229">
            <v>2865.68</v>
          </cell>
          <cell r="G229">
            <v>30463.13</v>
          </cell>
          <cell r="H229">
            <v>166891.04999999999</v>
          </cell>
        </row>
        <row r="230">
          <cell r="B230" t="str">
            <v>100-1791-10</v>
          </cell>
          <cell r="C230" t="str">
            <v>2105 ContraAcc Dep Poles, Towers, Fixtures</v>
          </cell>
          <cell r="D230">
            <v>2445294.3199999998</v>
          </cell>
          <cell r="E230">
            <v>230729.2</v>
          </cell>
          <cell r="F230">
            <v>113540.05</v>
          </cell>
          <cell r="G230">
            <v>117189.15</v>
          </cell>
          <cell r="H230">
            <v>2562483.4700000002</v>
          </cell>
        </row>
        <row r="231">
          <cell r="B231" t="str">
            <v>100-1792-10</v>
          </cell>
          <cell r="C231" t="str">
            <v>2105 ContraAcc Dep Distribution Transformers</v>
          </cell>
          <cell r="D231">
            <v>4357005.8099999996</v>
          </cell>
          <cell r="E231">
            <v>455218</v>
          </cell>
          <cell r="F231">
            <v>59294.34</v>
          </cell>
          <cell r="G231">
            <v>395923.66</v>
          </cell>
          <cell r="H231">
            <v>4752929.47</v>
          </cell>
        </row>
        <row r="232">
          <cell r="B232" t="str">
            <v>100-1793-10</v>
          </cell>
          <cell r="C232" t="str">
            <v>2105 ContraAcc Dep Overhead Distribution</v>
          </cell>
          <cell r="D232">
            <v>1313033.67</v>
          </cell>
          <cell r="E232">
            <v>92907.35</v>
          </cell>
          <cell r="F232">
            <v>38966.19</v>
          </cell>
          <cell r="G232">
            <v>53941.16</v>
          </cell>
          <cell r="H232">
            <v>1366974.83</v>
          </cell>
        </row>
        <row r="233">
          <cell r="B233" t="str">
            <v>100-1794-10</v>
          </cell>
          <cell r="C233" t="str">
            <v>2105 ContraAcc Dep Underground Distribution</v>
          </cell>
          <cell r="D233">
            <v>4335121.01</v>
          </cell>
          <cell r="E233">
            <v>586776.84</v>
          </cell>
          <cell r="F233">
            <v>85793.58</v>
          </cell>
          <cell r="G233">
            <v>500983.26</v>
          </cell>
          <cell r="H233">
            <v>4836104.2699999996</v>
          </cell>
        </row>
        <row r="234">
          <cell r="B234" t="str">
            <v>100-1795-10</v>
          </cell>
          <cell r="C234" t="str">
            <v>2105 ContraAcc Dep Tools</v>
          </cell>
          <cell r="D234">
            <v>168579.11</v>
          </cell>
          <cell r="E234">
            <v>28698.14</v>
          </cell>
          <cell r="F234">
            <v>8536.42</v>
          </cell>
          <cell r="G234">
            <v>20161.72</v>
          </cell>
          <cell r="H234">
            <v>188740.83</v>
          </cell>
        </row>
        <row r="235">
          <cell r="B235" t="str">
            <v>100-1796-10</v>
          </cell>
          <cell r="C235" t="str">
            <v>2105 ContraAcc Dep Equipment</v>
          </cell>
          <cell r="D235">
            <v>320130.11</v>
          </cell>
          <cell r="E235">
            <v>15771.46</v>
          </cell>
          <cell r="F235">
            <v>1463.58</v>
          </cell>
          <cell r="G235">
            <v>14307.88</v>
          </cell>
          <cell r="H235">
            <v>334437.99</v>
          </cell>
        </row>
        <row r="236">
          <cell r="B236" t="str">
            <v>100-2000-10</v>
          </cell>
          <cell r="C236" t="str">
            <v>2205 Accounts Payable-Trade</v>
          </cell>
          <cell r="D236">
            <v>-978839.73</v>
          </cell>
          <cell r="E236">
            <v>43169126.270000003</v>
          </cell>
          <cell r="F236">
            <v>43841123.189999998</v>
          </cell>
          <cell r="G236">
            <v>-671996.92</v>
          </cell>
          <cell r="H236">
            <v>-1650836.65</v>
          </cell>
        </row>
        <row r="237">
          <cell r="B237" t="str">
            <v>100-2001-10</v>
          </cell>
          <cell r="C237" t="str">
            <v>2205 Accounts Payable - Refunds</v>
          </cell>
          <cell r="D237">
            <v>-9065261.0999999996</v>
          </cell>
          <cell r="E237">
            <v>5263909.1399999997</v>
          </cell>
          <cell r="F237">
            <v>5262380.8</v>
          </cell>
          <cell r="G237">
            <v>1528.34</v>
          </cell>
          <cell r="H237">
            <v>-9063732.7599999998</v>
          </cell>
        </row>
        <row r="238">
          <cell r="B238" t="str">
            <v>100-2005-10</v>
          </cell>
          <cell r="C238" t="str">
            <v>2205 Accounts Payable-US</v>
          </cell>
          <cell r="D238">
            <v>-28975.62</v>
          </cell>
          <cell r="E238">
            <v>410601.34</v>
          </cell>
          <cell r="F238">
            <v>386038.84</v>
          </cell>
          <cell r="G238">
            <v>24562.5</v>
          </cell>
          <cell r="H238">
            <v>-4413.12</v>
          </cell>
        </row>
        <row r="239">
          <cell r="B239" t="str">
            <v>100-2010-10</v>
          </cell>
          <cell r="C239" t="str">
            <v>2205 Accounts Payable-Bulk Power</v>
          </cell>
          <cell r="D239">
            <v>-10041946.91</v>
          </cell>
          <cell r="E239">
            <v>465668265.5</v>
          </cell>
          <cell r="F239">
            <v>464311370.39999998</v>
          </cell>
          <cell r="G239">
            <v>1356895.1</v>
          </cell>
          <cell r="H239">
            <v>-8685051.8100000005</v>
          </cell>
        </row>
        <row r="240">
          <cell r="B240" t="str">
            <v>100-2020-10</v>
          </cell>
          <cell r="C240" t="str">
            <v>2205 Accounts Payable-Contract Holdback</v>
          </cell>
          <cell r="D240">
            <v>-426272.21</v>
          </cell>
          <cell r="E240">
            <v>790756.41</v>
          </cell>
          <cell r="F240">
            <v>271386.78000000003</v>
          </cell>
          <cell r="G240">
            <v>519369.63</v>
          </cell>
          <cell r="H240">
            <v>93097.42</v>
          </cell>
        </row>
        <row r="241">
          <cell r="B241" t="str">
            <v>100-2029-10</v>
          </cell>
          <cell r="C241" t="str">
            <v>2205 Accounts Payable - PST Accrual</v>
          </cell>
          <cell r="D241">
            <v>0</v>
          </cell>
          <cell r="E241">
            <v>65.5</v>
          </cell>
          <cell r="F241">
            <v>0</v>
          </cell>
          <cell r="G241">
            <v>65.5</v>
          </cell>
          <cell r="H241">
            <v>65.5</v>
          </cell>
        </row>
        <row r="242">
          <cell r="B242" t="str">
            <v>100-2030-10</v>
          </cell>
          <cell r="C242" t="str">
            <v>2205 Accounts Payable - Inventory</v>
          </cell>
          <cell r="D242">
            <v>-307915.88</v>
          </cell>
          <cell r="E242">
            <v>4007552.31</v>
          </cell>
          <cell r="F242">
            <v>3766052.75</v>
          </cell>
          <cell r="G242">
            <v>241499.56</v>
          </cell>
          <cell r="H242">
            <v>-66416.320000000007</v>
          </cell>
        </row>
        <row r="243">
          <cell r="B243" t="str">
            <v>100-2031-10</v>
          </cell>
          <cell r="C243" t="str">
            <v>2205 A/P Retailers</v>
          </cell>
          <cell r="D243">
            <v>1.02</v>
          </cell>
          <cell r="E243">
            <v>0</v>
          </cell>
          <cell r="F243">
            <v>0</v>
          </cell>
          <cell r="G243">
            <v>0</v>
          </cell>
          <cell r="H243">
            <v>1.02</v>
          </cell>
        </row>
        <row r="244">
          <cell r="B244" t="str">
            <v>100-2036-10</v>
          </cell>
          <cell r="C244" t="str">
            <v>2205 Ontario Price Credit</v>
          </cell>
          <cell r="D244">
            <v>175.56</v>
          </cell>
          <cell r="E244">
            <v>0</v>
          </cell>
          <cell r="F244">
            <v>0</v>
          </cell>
          <cell r="G244">
            <v>0</v>
          </cell>
          <cell r="H244">
            <v>175.56</v>
          </cell>
        </row>
        <row r="245">
          <cell r="B245" t="str">
            <v>100-2040-10</v>
          </cell>
          <cell r="C245" t="str">
            <v>2290 Accounts Payable - GST</v>
          </cell>
          <cell r="D245">
            <v>0</v>
          </cell>
          <cell r="E245">
            <v>2471.92</v>
          </cell>
          <cell r="F245">
            <v>2471.92</v>
          </cell>
          <cell r="G245">
            <v>0</v>
          </cell>
          <cell r="H245">
            <v>0</v>
          </cell>
        </row>
        <row r="246">
          <cell r="B246" t="str">
            <v>100-2043-10</v>
          </cell>
          <cell r="C246" t="str">
            <v>2290 HST Liability</v>
          </cell>
          <cell r="D246">
            <v>-1633891.34</v>
          </cell>
          <cell r="E246">
            <v>19784231.449999999</v>
          </cell>
          <cell r="F246">
            <v>20286206.91</v>
          </cell>
          <cell r="G246">
            <v>-501975.46</v>
          </cell>
          <cell r="H246">
            <v>-2135866.7999999998</v>
          </cell>
        </row>
        <row r="247">
          <cell r="B247" t="str">
            <v>100-2044-10</v>
          </cell>
          <cell r="C247" t="str">
            <v>2290 HST Liability - Retailer</v>
          </cell>
          <cell r="D247">
            <v>-21906.77</v>
          </cell>
          <cell r="E247">
            <v>198088.92</v>
          </cell>
          <cell r="F247">
            <v>194259.64</v>
          </cell>
          <cell r="G247">
            <v>3829.28</v>
          </cell>
          <cell r="H247">
            <v>-18077.490000000002</v>
          </cell>
        </row>
        <row r="248">
          <cell r="B248" t="str">
            <v>100-2045-10</v>
          </cell>
          <cell r="C248" t="str">
            <v>2250 Debt Retirement Charge Payable</v>
          </cell>
          <cell r="D248">
            <v>-23408.16</v>
          </cell>
          <cell r="E248">
            <v>179.19</v>
          </cell>
          <cell r="F248">
            <v>134.71</v>
          </cell>
          <cell r="G248">
            <v>44.48</v>
          </cell>
          <cell r="H248">
            <v>-23363.68</v>
          </cell>
        </row>
        <row r="249">
          <cell r="B249" t="str">
            <v>100-2050-10</v>
          </cell>
          <cell r="C249" t="str">
            <v>2220 Accrued Liability</v>
          </cell>
          <cell r="D249">
            <v>-3753181.5</v>
          </cell>
          <cell r="E249">
            <v>56675734.009999998</v>
          </cell>
          <cell r="F249">
            <v>56883613.609999999</v>
          </cell>
          <cell r="G249">
            <v>-207879.6</v>
          </cell>
          <cell r="H249">
            <v>-3961061.1</v>
          </cell>
        </row>
        <row r="250">
          <cell r="B250" t="str">
            <v>100-2053-10</v>
          </cell>
          <cell r="C250" t="str">
            <v>2220 Accrued  - Property Taxes</v>
          </cell>
          <cell r="D250">
            <v>-21680.99</v>
          </cell>
          <cell r="E250">
            <v>147194.06</v>
          </cell>
          <cell r="F250">
            <v>135660</v>
          </cell>
          <cell r="G250">
            <v>11534.06</v>
          </cell>
          <cell r="H250">
            <v>-10146.93</v>
          </cell>
        </row>
        <row r="251">
          <cell r="B251" t="str">
            <v>100-2056-10</v>
          </cell>
          <cell r="C251" t="str">
            <v>2220 Accrued Audit Fees</v>
          </cell>
          <cell r="D251">
            <v>-75633</v>
          </cell>
          <cell r="E251">
            <v>149505</v>
          </cell>
          <cell r="F251">
            <v>169128</v>
          </cell>
          <cell r="G251">
            <v>-19623</v>
          </cell>
          <cell r="H251">
            <v>-95256</v>
          </cell>
        </row>
        <row r="252">
          <cell r="B252" t="str">
            <v>100-2070-10</v>
          </cell>
          <cell r="C252" t="str">
            <v>2220 Suspense</v>
          </cell>
          <cell r="D252">
            <v>-60096.22</v>
          </cell>
          <cell r="E252">
            <v>9367791.1400000006</v>
          </cell>
          <cell r="F252">
            <v>9312125.7200000007</v>
          </cell>
          <cell r="G252">
            <v>55665.42</v>
          </cell>
          <cell r="H252">
            <v>-4430.8</v>
          </cell>
        </row>
        <row r="253">
          <cell r="B253" t="str">
            <v>100-2071-10</v>
          </cell>
          <cell r="C253" t="str">
            <v>2205 Refund Payment Offset</v>
          </cell>
          <cell r="D253">
            <v>9099687.8699999992</v>
          </cell>
          <cell r="E253">
            <v>205.67</v>
          </cell>
          <cell r="F253">
            <v>205.67</v>
          </cell>
          <cell r="G253">
            <v>0</v>
          </cell>
          <cell r="H253">
            <v>9099687.8699999992</v>
          </cell>
        </row>
        <row r="254">
          <cell r="B254" t="str">
            <v>100-2072-10</v>
          </cell>
          <cell r="C254" t="str">
            <v>2220 Net-Metering Customer Credits</v>
          </cell>
          <cell r="D254">
            <v>-841.96</v>
          </cell>
          <cell r="E254">
            <v>1110.03</v>
          </cell>
          <cell r="F254">
            <v>570.89</v>
          </cell>
          <cell r="G254">
            <v>539.14</v>
          </cell>
          <cell r="H254">
            <v>-302.82</v>
          </cell>
        </row>
        <row r="255">
          <cell r="B255" t="str">
            <v>100-2090-10</v>
          </cell>
          <cell r="C255" t="str">
            <v>2220 Accrued Labour</v>
          </cell>
          <cell r="D255">
            <v>-463798.8</v>
          </cell>
          <cell r="E255">
            <v>2406564.4300000002</v>
          </cell>
          <cell r="F255">
            <v>2532114.64</v>
          </cell>
          <cell r="G255">
            <v>-125550.21</v>
          </cell>
          <cell r="H255">
            <v>-589349.01</v>
          </cell>
        </row>
        <row r="256">
          <cell r="B256" t="str">
            <v>100-2100-10</v>
          </cell>
          <cell r="C256" t="str">
            <v>2220 Banked Overtime</v>
          </cell>
          <cell r="D256">
            <v>-12076.74</v>
          </cell>
          <cell r="E256">
            <v>78016.62</v>
          </cell>
          <cell r="F256">
            <v>58681.22</v>
          </cell>
          <cell r="G256">
            <v>19335.400000000001</v>
          </cell>
          <cell r="H256">
            <v>7258.66</v>
          </cell>
        </row>
        <row r="257">
          <cell r="B257" t="str">
            <v>100-2103-10</v>
          </cell>
          <cell r="C257" t="str">
            <v>2225 TD Line of Credit</v>
          </cell>
          <cell r="D257">
            <v>0</v>
          </cell>
          <cell r="E257">
            <v>29016760.280000001</v>
          </cell>
          <cell r="F257">
            <v>29016760.280000001</v>
          </cell>
          <cell r="G257">
            <v>0</v>
          </cell>
          <cell r="H257">
            <v>0</v>
          </cell>
        </row>
        <row r="258">
          <cell r="B258" t="str">
            <v>100-2107-10</v>
          </cell>
          <cell r="C258" t="str">
            <v>2220 Ctc. Payable</v>
          </cell>
          <cell r="D258">
            <v>71.44</v>
          </cell>
          <cell r="E258">
            <v>0</v>
          </cell>
          <cell r="F258">
            <v>0</v>
          </cell>
          <cell r="G258">
            <v>0</v>
          </cell>
          <cell r="H258">
            <v>71.44</v>
          </cell>
        </row>
        <row r="259">
          <cell r="B259" t="str">
            <v>100-2111-10</v>
          </cell>
          <cell r="C259" t="str">
            <v>2210 Customer Deposits - Current Portion</v>
          </cell>
          <cell r="D259">
            <v>-323920.69</v>
          </cell>
          <cell r="E259">
            <v>0</v>
          </cell>
          <cell r="F259">
            <v>0</v>
          </cell>
          <cell r="G259">
            <v>0</v>
          </cell>
          <cell r="H259">
            <v>-323920.69</v>
          </cell>
        </row>
        <row r="260">
          <cell r="B260" t="str">
            <v>100-2115-10</v>
          </cell>
          <cell r="C260" t="str">
            <v>2220 Deferred Rev</v>
          </cell>
          <cell r="D260">
            <v>0</v>
          </cell>
          <cell r="E260">
            <v>411729.85</v>
          </cell>
          <cell r="F260">
            <v>411729.85</v>
          </cell>
          <cell r="G260">
            <v>0</v>
          </cell>
          <cell r="H260">
            <v>0</v>
          </cell>
        </row>
        <row r="261">
          <cell r="B261" t="str">
            <v>100-2116-10</v>
          </cell>
          <cell r="C261" t="str">
            <v>2320 Development Fund-current</v>
          </cell>
          <cell r="D261">
            <v>-925844.71</v>
          </cell>
          <cell r="E261">
            <v>925844.71</v>
          </cell>
          <cell r="F261">
            <v>0</v>
          </cell>
          <cell r="G261">
            <v>925844.71</v>
          </cell>
          <cell r="H261">
            <v>0</v>
          </cell>
        </row>
        <row r="262">
          <cell r="B262" t="str">
            <v>100-2125-10</v>
          </cell>
          <cell r="C262" t="str">
            <v>2292 Payroll - Company Pension</v>
          </cell>
          <cell r="D262">
            <v>-121890.77</v>
          </cell>
          <cell r="E262">
            <v>1667532.78</v>
          </cell>
          <cell r="F262">
            <v>1674453.24</v>
          </cell>
          <cell r="G262">
            <v>-6920.46</v>
          </cell>
          <cell r="H262">
            <v>-128811.23</v>
          </cell>
        </row>
        <row r="263">
          <cell r="B263" t="str">
            <v>100-2150-10</v>
          </cell>
          <cell r="C263" t="str">
            <v>2292 Payroll - Savings Bonds</v>
          </cell>
          <cell r="D263">
            <v>150</v>
          </cell>
          <cell r="E263">
            <v>0</v>
          </cell>
          <cell r="F263">
            <v>0</v>
          </cell>
          <cell r="G263">
            <v>0</v>
          </cell>
          <cell r="H263">
            <v>150</v>
          </cell>
        </row>
        <row r="264">
          <cell r="B264" t="str">
            <v>100-2170-10</v>
          </cell>
          <cell r="C264" t="str">
            <v>2292 Payroll - CPP</v>
          </cell>
          <cell r="D264">
            <v>29.78</v>
          </cell>
          <cell r="E264">
            <v>0</v>
          </cell>
          <cell r="F264">
            <v>0</v>
          </cell>
          <cell r="G264">
            <v>0</v>
          </cell>
          <cell r="H264">
            <v>29.78</v>
          </cell>
        </row>
        <row r="265">
          <cell r="B265" t="str">
            <v>100-2190-10</v>
          </cell>
          <cell r="C265" t="str">
            <v>2292 Payroll - Union Dues</v>
          </cell>
          <cell r="D265">
            <v>-4554.8</v>
          </cell>
          <cell r="E265">
            <v>57948.71</v>
          </cell>
          <cell r="F265">
            <v>58126.33</v>
          </cell>
          <cell r="G265">
            <v>-177.62</v>
          </cell>
          <cell r="H265">
            <v>-4732.42</v>
          </cell>
        </row>
        <row r="266">
          <cell r="B266" t="str">
            <v>100-2195-10</v>
          </cell>
          <cell r="C266" t="str">
            <v>2292 Payroll - WSIB</v>
          </cell>
          <cell r="D266">
            <v>-2866.55</v>
          </cell>
          <cell r="E266">
            <v>79793.81</v>
          </cell>
          <cell r="F266">
            <v>79974.48</v>
          </cell>
          <cell r="G266">
            <v>-180.67</v>
          </cell>
          <cell r="H266">
            <v>-3047.22</v>
          </cell>
        </row>
        <row r="267">
          <cell r="B267" t="str">
            <v>100-2200-10</v>
          </cell>
          <cell r="C267" t="str">
            <v>2292 Payroll - Social Club</v>
          </cell>
          <cell r="D267">
            <v>35</v>
          </cell>
          <cell r="E267">
            <v>1822</v>
          </cell>
          <cell r="F267">
            <v>2003</v>
          </cell>
          <cell r="G267">
            <v>-181</v>
          </cell>
          <cell r="H267">
            <v>-146</v>
          </cell>
        </row>
        <row r="268">
          <cell r="B268" t="str">
            <v>100-2210-10</v>
          </cell>
          <cell r="C268" t="str">
            <v>2292 Payroll - Group Life</v>
          </cell>
          <cell r="D268">
            <v>-1893.67</v>
          </cell>
          <cell r="E268">
            <v>9402.3799999999992</v>
          </cell>
          <cell r="F268">
            <v>9402.02</v>
          </cell>
          <cell r="G268">
            <v>0.36</v>
          </cell>
          <cell r="H268">
            <v>-1893.31</v>
          </cell>
        </row>
        <row r="269">
          <cell r="B269" t="str">
            <v>100-2215-10</v>
          </cell>
          <cell r="C269" t="str">
            <v>2292 Payroll - Garnishments</v>
          </cell>
          <cell r="D269">
            <v>0</v>
          </cell>
          <cell r="E269">
            <v>1000</v>
          </cell>
          <cell r="F269">
            <v>1000</v>
          </cell>
          <cell r="G269">
            <v>0</v>
          </cell>
          <cell r="H269">
            <v>0</v>
          </cell>
        </row>
        <row r="270">
          <cell r="B270" t="str">
            <v>100-2220-10</v>
          </cell>
          <cell r="C270" t="str">
            <v>2292 Payroll - Other</v>
          </cell>
          <cell r="D270">
            <v>-3140.46</v>
          </cell>
          <cell r="E270">
            <v>2990.46</v>
          </cell>
          <cell r="F270">
            <v>0</v>
          </cell>
          <cell r="G270">
            <v>2990.46</v>
          </cell>
          <cell r="H270">
            <v>-150</v>
          </cell>
        </row>
        <row r="271">
          <cell r="B271" t="str">
            <v>100-2225-10</v>
          </cell>
          <cell r="C271" t="str">
            <v>2294 Accrued Pymts. In Lieu Of Taxes</v>
          </cell>
          <cell r="D271">
            <v>-381574.19</v>
          </cell>
          <cell r="E271">
            <v>1509813</v>
          </cell>
          <cell r="F271">
            <v>945325</v>
          </cell>
          <cell r="G271">
            <v>564488</v>
          </cell>
          <cell r="H271">
            <v>182913.81</v>
          </cell>
        </row>
        <row r="272">
          <cell r="B272" t="str">
            <v>100-2239-10</v>
          </cell>
          <cell r="C272" t="str">
            <v>1100 Customer Reg Credit Balances</v>
          </cell>
          <cell r="D272">
            <v>-1117238.08</v>
          </cell>
          <cell r="E272">
            <v>11232114.859999999</v>
          </cell>
          <cell r="F272">
            <v>10970531.42</v>
          </cell>
          <cell r="G272">
            <v>261583.44</v>
          </cell>
          <cell r="H272">
            <v>-855654.64</v>
          </cell>
        </row>
        <row r="273">
          <cell r="B273" t="str">
            <v>100-2240-10</v>
          </cell>
          <cell r="C273" t="str">
            <v>2208 Customer EPP Credit Balances</v>
          </cell>
          <cell r="D273">
            <v>-528098.4</v>
          </cell>
          <cell r="E273">
            <v>7416584.1399999997</v>
          </cell>
          <cell r="F273">
            <v>7732612.6699999999</v>
          </cell>
          <cell r="G273">
            <v>-316028.53000000003</v>
          </cell>
          <cell r="H273">
            <v>-844126.93</v>
          </cell>
        </row>
        <row r="274">
          <cell r="B274" t="str">
            <v>100-2246-10</v>
          </cell>
          <cell r="C274" t="str">
            <v>2306 Employee Future Benefits</v>
          </cell>
          <cell r="D274">
            <v>-12927639</v>
          </cell>
          <cell r="E274">
            <v>0</v>
          </cell>
          <cell r="F274">
            <v>193190</v>
          </cell>
          <cell r="G274">
            <v>-193190</v>
          </cell>
          <cell r="H274">
            <v>-13120829</v>
          </cell>
        </row>
        <row r="275">
          <cell r="B275" t="str">
            <v>100-2250-10</v>
          </cell>
          <cell r="C275" t="str">
            <v>2335 Long Term Customer Deposits</v>
          </cell>
          <cell r="D275">
            <v>-1891888.48</v>
          </cell>
          <cell r="E275">
            <v>834270.33</v>
          </cell>
          <cell r="F275">
            <v>1226474.3500000001</v>
          </cell>
          <cell r="G275">
            <v>-392204.02</v>
          </cell>
          <cell r="H275">
            <v>-2284092.5</v>
          </cell>
        </row>
        <row r="276">
          <cell r="B276" t="str">
            <v>100-2260-10</v>
          </cell>
          <cell r="C276" t="str">
            <v>2335 Accrued Interest-Customer Deposits</v>
          </cell>
          <cell r="D276">
            <v>-591112.42000000004</v>
          </cell>
          <cell r="E276">
            <v>51854.77</v>
          </cell>
          <cell r="F276">
            <v>53031.16</v>
          </cell>
          <cell r="G276">
            <v>-1176.3900000000001</v>
          </cell>
          <cell r="H276">
            <v>-592288.81000000006</v>
          </cell>
        </row>
        <row r="277">
          <cell r="B277" t="str">
            <v>100-2280-10</v>
          </cell>
          <cell r="C277" t="str">
            <v>2210 Deferred Developer Deposits</v>
          </cell>
          <cell r="D277">
            <v>-2971120.59</v>
          </cell>
          <cell r="E277">
            <v>1720683.73</v>
          </cell>
          <cell r="F277">
            <v>457575.8</v>
          </cell>
          <cell r="G277">
            <v>1263107.93</v>
          </cell>
          <cell r="H277">
            <v>-1708012.66</v>
          </cell>
        </row>
        <row r="278">
          <cell r="B278" t="str">
            <v>100-2300-10</v>
          </cell>
          <cell r="C278" t="str">
            <v>2320 Upstream Capital Improvement Costs Fund</v>
          </cell>
          <cell r="D278">
            <v>-1090227</v>
          </cell>
          <cell r="E278">
            <v>1090227</v>
          </cell>
          <cell r="F278">
            <v>0</v>
          </cell>
          <cell r="G278">
            <v>1090227</v>
          </cell>
          <cell r="H278">
            <v>0</v>
          </cell>
        </row>
        <row r="279">
          <cell r="B279" t="str">
            <v>100-2310-10</v>
          </cell>
          <cell r="C279" t="str">
            <v>2550 Advances from Associated Companies (LongTerm)</v>
          </cell>
          <cell r="D279">
            <v>-60064000</v>
          </cell>
          <cell r="E279">
            <v>0</v>
          </cell>
          <cell r="F279">
            <v>0</v>
          </cell>
          <cell r="G279">
            <v>0</v>
          </cell>
          <cell r="H279">
            <v>-60064000</v>
          </cell>
        </row>
        <row r="280">
          <cell r="B280" t="str">
            <v>100-2350-10</v>
          </cell>
          <cell r="C280" t="str">
            <v>2350 Future Income Tax -Non-Current</v>
          </cell>
          <cell r="D280">
            <v>3219430.96</v>
          </cell>
          <cell r="E280">
            <v>0</v>
          </cell>
          <cell r="F280">
            <v>1495264</v>
          </cell>
          <cell r="G280">
            <v>-1495264</v>
          </cell>
          <cell r="H280">
            <v>1724166.96</v>
          </cell>
        </row>
        <row r="281">
          <cell r="B281" t="str">
            <v>100-3005-10</v>
          </cell>
          <cell r="C281" t="str">
            <v>3005 Common Shares Issued</v>
          </cell>
          <cell r="D281">
            <v>-23063665</v>
          </cell>
          <cell r="E281">
            <v>0</v>
          </cell>
          <cell r="F281">
            <v>0</v>
          </cell>
          <cell r="G281">
            <v>0</v>
          </cell>
          <cell r="H281">
            <v>-23063665</v>
          </cell>
        </row>
        <row r="282">
          <cell r="B282" t="str">
            <v>100-3200-10</v>
          </cell>
          <cell r="C282" t="str">
            <v>3045 Operating Surplus - Current</v>
          </cell>
          <cell r="D282">
            <v>-9527181.0500000007</v>
          </cell>
          <cell r="E282">
            <v>9527181</v>
          </cell>
          <cell r="F282">
            <v>0</v>
          </cell>
          <cell r="G282">
            <v>9527181</v>
          </cell>
          <cell r="H282">
            <v>-0.05</v>
          </cell>
        </row>
        <row r="283">
          <cell r="B283" t="str">
            <v>100-3300-10</v>
          </cell>
          <cell r="C283" t="str">
            <v>3045 Operating Surplus - Prior Years</v>
          </cell>
          <cell r="D283">
            <v>-19262502.940000001</v>
          </cell>
          <cell r="E283">
            <v>2300000</v>
          </cell>
          <cell r="F283">
            <v>9527181</v>
          </cell>
          <cell r="G283">
            <v>-7227181</v>
          </cell>
          <cell r="H283">
            <v>-26489683.940000001</v>
          </cell>
        </row>
        <row r="284">
          <cell r="B284" t="str">
            <v>100-3850-10</v>
          </cell>
          <cell r="C284" t="str">
            <v>3049 Dividends Paid</v>
          </cell>
          <cell r="D284">
            <v>2300000</v>
          </cell>
          <cell r="E284">
            <v>2500000</v>
          </cell>
          <cell r="F284">
            <v>2300000</v>
          </cell>
          <cell r="G284">
            <v>200000</v>
          </cell>
          <cell r="H284">
            <v>2500000</v>
          </cell>
        </row>
        <row r="285">
          <cell r="B285" t="str">
            <v>212-4000-10</v>
          </cell>
          <cell r="C285" t="str">
            <v>4080 Dist Usage - Residential</v>
          </cell>
          <cell r="D285">
            <v>0</v>
          </cell>
          <cell r="E285">
            <v>0</v>
          </cell>
          <cell r="F285">
            <v>232908</v>
          </cell>
          <cell r="G285">
            <v>-232908</v>
          </cell>
          <cell r="H285">
            <v>-232908</v>
          </cell>
        </row>
        <row r="286">
          <cell r="B286" t="str">
            <v>230-4000-10</v>
          </cell>
          <cell r="C286" t="str">
            <v>4080 Smart Meter Rate Adder Residential</v>
          </cell>
          <cell r="D286">
            <v>0</v>
          </cell>
          <cell r="E286">
            <v>27.05</v>
          </cell>
          <cell r="F286">
            <v>27.08</v>
          </cell>
          <cell r="G286">
            <v>-0.03</v>
          </cell>
          <cell r="H286">
            <v>-0.03</v>
          </cell>
        </row>
        <row r="287">
          <cell r="B287" t="str">
            <v>231-4000-10</v>
          </cell>
          <cell r="C287" t="str">
            <v>4080 Pils Fixed Residential</v>
          </cell>
          <cell r="D287">
            <v>0</v>
          </cell>
          <cell r="E287">
            <v>18.649999999999999</v>
          </cell>
          <cell r="F287">
            <v>18.690000000000001</v>
          </cell>
          <cell r="G287">
            <v>-0.04</v>
          </cell>
          <cell r="H287">
            <v>-0.04</v>
          </cell>
        </row>
        <row r="288">
          <cell r="B288" t="str">
            <v>234-4000-10</v>
          </cell>
          <cell r="C288" t="str">
            <v>4080 Volumetric Residential Adj</v>
          </cell>
          <cell r="D288">
            <v>0</v>
          </cell>
          <cell r="E288">
            <v>22679320</v>
          </cell>
          <cell r="F288">
            <v>22764604</v>
          </cell>
          <cell r="G288">
            <v>-85284</v>
          </cell>
          <cell r="H288">
            <v>-85284</v>
          </cell>
        </row>
        <row r="289">
          <cell r="B289" t="str">
            <v>235-4000-10</v>
          </cell>
          <cell r="C289" t="str">
            <v>4006 Commodity Sales Residential</v>
          </cell>
          <cell r="D289">
            <v>0</v>
          </cell>
          <cell r="E289">
            <v>10246.32</v>
          </cell>
          <cell r="F289">
            <v>9780537.8599999994</v>
          </cell>
          <cell r="G289">
            <v>-9770291.5399999991</v>
          </cell>
          <cell r="H289">
            <v>-9770291.5399999991</v>
          </cell>
        </row>
        <row r="290">
          <cell r="B290" t="str">
            <v>236-4000-10</v>
          </cell>
          <cell r="C290" t="str">
            <v>4080 Dist S/C Residential</v>
          </cell>
          <cell r="D290">
            <v>0</v>
          </cell>
          <cell r="E290">
            <v>10155.959999999999</v>
          </cell>
          <cell r="F290">
            <v>13760713.789999999</v>
          </cell>
          <cell r="G290">
            <v>-13750557.83</v>
          </cell>
          <cell r="H290">
            <v>-13750557.83</v>
          </cell>
        </row>
        <row r="291">
          <cell r="B291" t="str">
            <v>237-4000-10</v>
          </cell>
          <cell r="C291" t="str">
            <v>4080 Dist Usage - Residential</v>
          </cell>
          <cell r="D291">
            <v>0</v>
          </cell>
          <cell r="E291">
            <v>3365.68</v>
          </cell>
          <cell r="F291">
            <v>2135178.86</v>
          </cell>
          <cell r="G291">
            <v>-2131813.1800000002</v>
          </cell>
          <cell r="H291">
            <v>-2131813.1800000002</v>
          </cell>
        </row>
        <row r="292">
          <cell r="B292" t="str">
            <v>238-4000-10</v>
          </cell>
          <cell r="C292" t="str">
            <v>4055 Commodity Sales-Retail Residential</v>
          </cell>
          <cell r="D292">
            <v>0</v>
          </cell>
          <cell r="E292">
            <v>0</v>
          </cell>
          <cell r="F292">
            <v>300480.46000000002</v>
          </cell>
          <cell r="G292">
            <v>-300480.46000000002</v>
          </cell>
          <cell r="H292">
            <v>-300480.46000000002</v>
          </cell>
        </row>
        <row r="293">
          <cell r="B293" t="str">
            <v>240-4000-10</v>
          </cell>
          <cell r="C293" t="str">
            <v>4225 Int Chg Residential</v>
          </cell>
          <cell r="D293">
            <v>0</v>
          </cell>
          <cell r="E293">
            <v>1128.3399999999999</v>
          </cell>
          <cell r="F293">
            <v>202006.5</v>
          </cell>
          <cell r="G293">
            <v>-200878.16</v>
          </cell>
          <cell r="H293">
            <v>-200878.16</v>
          </cell>
        </row>
        <row r="294">
          <cell r="B294" t="str">
            <v>241-4000-10</v>
          </cell>
          <cell r="C294" t="str">
            <v>4375 LRAM/SSM Recovery  Res</v>
          </cell>
          <cell r="D294">
            <v>0</v>
          </cell>
          <cell r="E294">
            <v>240737</v>
          </cell>
          <cell r="F294">
            <v>240737</v>
          </cell>
          <cell r="G294">
            <v>0</v>
          </cell>
          <cell r="H294">
            <v>0</v>
          </cell>
        </row>
        <row r="295">
          <cell r="B295" t="str">
            <v>242-4000-10</v>
          </cell>
          <cell r="C295" t="str">
            <v>4235 Credit Check Charge-R1 Residential</v>
          </cell>
          <cell r="D295">
            <v>0</v>
          </cell>
          <cell r="E295">
            <v>0</v>
          </cell>
          <cell r="F295">
            <v>49.95</v>
          </cell>
          <cell r="G295">
            <v>-49.95</v>
          </cell>
          <cell r="H295">
            <v>-49.95</v>
          </cell>
        </row>
        <row r="296">
          <cell r="B296" t="str">
            <v>244-4000-10</v>
          </cell>
          <cell r="C296" t="str">
            <v>4235 Set-up Charge Residential</v>
          </cell>
          <cell r="D296">
            <v>0</v>
          </cell>
          <cell r="E296">
            <v>3045.6</v>
          </cell>
          <cell r="F296">
            <v>243540</v>
          </cell>
          <cell r="G296">
            <v>-240494.4</v>
          </cell>
          <cell r="H296">
            <v>-240494.4</v>
          </cell>
        </row>
        <row r="297">
          <cell r="B297" t="str">
            <v>245-4000-10</v>
          </cell>
          <cell r="C297" t="str">
            <v>4235 Collection Charge Residential</v>
          </cell>
          <cell r="D297">
            <v>0</v>
          </cell>
          <cell r="E297">
            <v>150</v>
          </cell>
          <cell r="F297">
            <v>810</v>
          </cell>
          <cell r="G297">
            <v>-660</v>
          </cell>
          <cell r="H297">
            <v>-660</v>
          </cell>
        </row>
        <row r="298">
          <cell r="B298" t="str">
            <v>247-4000-10</v>
          </cell>
          <cell r="C298" t="str">
            <v>4235 Reconnect Charge Residential</v>
          </cell>
          <cell r="D298">
            <v>0</v>
          </cell>
          <cell r="E298">
            <v>620</v>
          </cell>
          <cell r="F298">
            <v>66465</v>
          </cell>
          <cell r="G298">
            <v>-65845</v>
          </cell>
          <cell r="H298">
            <v>-65845</v>
          </cell>
        </row>
        <row r="299">
          <cell r="B299" t="str">
            <v>250-4000-10</v>
          </cell>
          <cell r="C299" t="str">
            <v>4080 Tax Chg Fixed Residential</v>
          </cell>
          <cell r="D299">
            <v>0</v>
          </cell>
          <cell r="E299">
            <v>0.05</v>
          </cell>
          <cell r="F299">
            <v>0.05</v>
          </cell>
          <cell r="G299">
            <v>0</v>
          </cell>
          <cell r="H299">
            <v>0</v>
          </cell>
        </row>
        <row r="300">
          <cell r="B300" t="str">
            <v>252-4000-10</v>
          </cell>
          <cell r="C300" t="str">
            <v>4235 NSF Charge Residential</v>
          </cell>
          <cell r="D300">
            <v>0</v>
          </cell>
          <cell r="E300">
            <v>670.5</v>
          </cell>
          <cell r="F300">
            <v>10937.5</v>
          </cell>
          <cell r="G300">
            <v>-10267</v>
          </cell>
          <cell r="H300">
            <v>-10267</v>
          </cell>
        </row>
        <row r="301">
          <cell r="B301" t="str">
            <v>258-4000-10</v>
          </cell>
          <cell r="C301" t="str">
            <v>4080 Dist Service Charge - MicroFit</v>
          </cell>
          <cell r="D301">
            <v>0</v>
          </cell>
          <cell r="E301">
            <v>5.4</v>
          </cell>
          <cell r="F301">
            <v>21775.14</v>
          </cell>
          <cell r="G301">
            <v>-21769.74</v>
          </cell>
          <cell r="H301">
            <v>-21769.74</v>
          </cell>
        </row>
        <row r="302">
          <cell r="B302" t="str">
            <v>260-4000-10</v>
          </cell>
          <cell r="C302" t="str">
            <v>4062 OESP billed Residential</v>
          </cell>
          <cell r="D302">
            <v>0</v>
          </cell>
          <cell r="E302">
            <v>63.05</v>
          </cell>
          <cell r="F302">
            <v>58.13</v>
          </cell>
          <cell r="G302">
            <v>4.92</v>
          </cell>
          <cell r="H302">
            <v>4.92</v>
          </cell>
        </row>
        <row r="303">
          <cell r="B303" t="str">
            <v>264-4000-10</v>
          </cell>
          <cell r="C303" t="str">
            <v>4062 WMS Residential</v>
          </cell>
          <cell r="D303">
            <v>0</v>
          </cell>
          <cell r="E303">
            <v>1798.83</v>
          </cell>
          <cell r="F303">
            <v>1780270.02</v>
          </cell>
          <cell r="G303">
            <v>-1778471.19</v>
          </cell>
          <cell r="H303">
            <v>-1778471.19</v>
          </cell>
        </row>
        <row r="304">
          <cell r="B304" t="str">
            <v>267-4000-10</v>
          </cell>
          <cell r="C304" t="str">
            <v>4066 RTNS Residential</v>
          </cell>
          <cell r="D304">
            <v>0</v>
          </cell>
          <cell r="E304">
            <v>3418.34</v>
          </cell>
          <cell r="F304">
            <v>3661816.48</v>
          </cell>
          <cell r="G304">
            <v>-3658398.14</v>
          </cell>
          <cell r="H304">
            <v>-3658398.14</v>
          </cell>
        </row>
        <row r="305">
          <cell r="B305" t="str">
            <v>268-4000-10</v>
          </cell>
          <cell r="C305" t="str">
            <v>4068 TCS Residential</v>
          </cell>
          <cell r="D305">
            <v>0</v>
          </cell>
          <cell r="E305">
            <v>3024.26</v>
          </cell>
          <cell r="F305">
            <v>3395140.46</v>
          </cell>
          <cell r="G305">
            <v>-3392116.2</v>
          </cell>
          <cell r="H305">
            <v>-3392116.2</v>
          </cell>
        </row>
        <row r="306">
          <cell r="B306" t="str">
            <v>269-4000-10</v>
          </cell>
          <cell r="C306" t="str">
            <v>4068 RTCS Residential</v>
          </cell>
          <cell r="D306">
            <v>0</v>
          </cell>
          <cell r="E306">
            <v>145.9</v>
          </cell>
          <cell r="F306">
            <v>165032.39000000001</v>
          </cell>
          <cell r="G306">
            <v>-164886.49</v>
          </cell>
          <cell r="H306">
            <v>-164886.49</v>
          </cell>
        </row>
        <row r="307">
          <cell r="B307" t="str">
            <v>281-4000-10</v>
          </cell>
          <cell r="C307" t="str">
            <v>4086 SSS Admin Charge Residential</v>
          </cell>
          <cell r="D307">
            <v>0</v>
          </cell>
          <cell r="E307">
            <v>153.05000000000001</v>
          </cell>
          <cell r="F307">
            <v>160469.66</v>
          </cell>
          <cell r="G307">
            <v>-160316.60999999999</v>
          </cell>
          <cell r="H307">
            <v>-160316.60999999999</v>
          </cell>
        </row>
        <row r="308">
          <cell r="B308" t="str">
            <v>282-4000-10</v>
          </cell>
          <cell r="C308" t="str">
            <v>4050 Commodity Revenue Adj</v>
          </cell>
          <cell r="D308">
            <v>0</v>
          </cell>
          <cell r="E308">
            <v>4480409.8899999997</v>
          </cell>
          <cell r="F308">
            <v>267830.15000000002</v>
          </cell>
          <cell r="G308">
            <v>4212579.74</v>
          </cell>
          <cell r="H308">
            <v>4212579.74</v>
          </cell>
        </row>
        <row r="309">
          <cell r="B309" t="str">
            <v>284-4000-10</v>
          </cell>
          <cell r="C309" t="str">
            <v>4084 STR-Req Fee Residential</v>
          </cell>
          <cell r="D309">
            <v>0</v>
          </cell>
          <cell r="E309">
            <v>0</v>
          </cell>
          <cell r="F309">
            <v>199</v>
          </cell>
          <cell r="G309">
            <v>-199</v>
          </cell>
          <cell r="H309">
            <v>-199</v>
          </cell>
        </row>
        <row r="310">
          <cell r="B310" t="str">
            <v>285-4000-10</v>
          </cell>
          <cell r="C310" t="str">
            <v>4084 STR-Proc Fee Residential</v>
          </cell>
          <cell r="D310">
            <v>0</v>
          </cell>
          <cell r="E310">
            <v>0</v>
          </cell>
          <cell r="F310">
            <v>294.5</v>
          </cell>
          <cell r="G310">
            <v>-294.5</v>
          </cell>
          <cell r="H310">
            <v>-294.5</v>
          </cell>
        </row>
        <row r="311">
          <cell r="B311" t="str">
            <v>286-4000-10</v>
          </cell>
          <cell r="C311" t="str">
            <v>4006 TLF - Resident</v>
          </cell>
          <cell r="D311">
            <v>0</v>
          </cell>
          <cell r="E311">
            <v>89.44</v>
          </cell>
          <cell r="F311">
            <v>30.82</v>
          </cell>
          <cell r="G311">
            <v>58.62</v>
          </cell>
          <cell r="H311">
            <v>58.62</v>
          </cell>
        </row>
        <row r="312">
          <cell r="B312" t="str">
            <v>287-4000-10</v>
          </cell>
          <cell r="C312" t="str">
            <v>4235 Ret F/C Monthly Resident</v>
          </cell>
          <cell r="D312">
            <v>0</v>
          </cell>
          <cell r="E312">
            <v>0</v>
          </cell>
          <cell r="F312">
            <v>6876.95</v>
          </cell>
          <cell r="G312">
            <v>-6876.95</v>
          </cell>
          <cell r="H312">
            <v>-6876.95</v>
          </cell>
        </row>
        <row r="313">
          <cell r="B313" t="str">
            <v>288-4000-10</v>
          </cell>
          <cell r="C313" t="str">
            <v>4235 Ret Var Charge Residential</v>
          </cell>
          <cell r="D313">
            <v>0</v>
          </cell>
          <cell r="E313">
            <v>0</v>
          </cell>
          <cell r="F313">
            <v>31401.3</v>
          </cell>
          <cell r="G313">
            <v>-31401.3</v>
          </cell>
          <cell r="H313">
            <v>-31401.3</v>
          </cell>
        </row>
        <row r="314">
          <cell r="B314" t="str">
            <v>230-4001-10</v>
          </cell>
          <cell r="C314" t="str">
            <v>4076 Billed SME Charge Residential</v>
          </cell>
          <cell r="D314">
            <v>0</v>
          </cell>
          <cell r="E314">
            <v>382.71</v>
          </cell>
          <cell r="F314">
            <v>377307.37</v>
          </cell>
          <cell r="G314">
            <v>-376924.66</v>
          </cell>
          <cell r="H314">
            <v>-376924.66</v>
          </cell>
        </row>
        <row r="315">
          <cell r="B315" t="str">
            <v>235-4001-10</v>
          </cell>
          <cell r="C315" t="str">
            <v>4006 Commodity Sales (Diff RPP Price vs HOEP)</v>
          </cell>
          <cell r="D315">
            <v>0</v>
          </cell>
          <cell r="E315">
            <v>29844.84</v>
          </cell>
          <cell r="F315">
            <v>32086737.780000001</v>
          </cell>
          <cell r="G315">
            <v>-32056892.940000001</v>
          </cell>
          <cell r="H315">
            <v>-32056892.940000001</v>
          </cell>
        </row>
        <row r="316">
          <cell r="B316" t="str">
            <v>264-4001-10</v>
          </cell>
          <cell r="C316" t="str">
            <v>4062 WMS Unbilled Adj</v>
          </cell>
          <cell r="D316">
            <v>0</v>
          </cell>
          <cell r="E316">
            <v>5084215.04</v>
          </cell>
          <cell r="F316">
            <v>5086356.3099999996</v>
          </cell>
          <cell r="G316">
            <v>-2141.27</v>
          </cell>
          <cell r="H316">
            <v>-2141.27</v>
          </cell>
        </row>
        <row r="317">
          <cell r="B317" t="str">
            <v>265-4001-10</v>
          </cell>
          <cell r="C317" t="str">
            <v>4324 MEI SPC Revenue Variance</v>
          </cell>
          <cell r="D317">
            <v>0</v>
          </cell>
          <cell r="E317">
            <v>0.14000000000000001</v>
          </cell>
          <cell r="F317">
            <v>0.03</v>
          </cell>
          <cell r="G317">
            <v>0.11</v>
          </cell>
          <cell r="H317">
            <v>0.11</v>
          </cell>
        </row>
        <row r="318">
          <cell r="B318" t="str">
            <v>267-4001-10</v>
          </cell>
          <cell r="C318" t="str">
            <v>4066 RTNS Residential Unbilled Adj</v>
          </cell>
          <cell r="D318">
            <v>0</v>
          </cell>
          <cell r="E318">
            <v>5170714.4800000004</v>
          </cell>
          <cell r="F318">
            <v>5182418.78</v>
          </cell>
          <cell r="G318">
            <v>-11704.3</v>
          </cell>
          <cell r="H318">
            <v>-11704.3</v>
          </cell>
        </row>
        <row r="319">
          <cell r="B319" t="str">
            <v>268-4001-10</v>
          </cell>
          <cell r="C319" t="str">
            <v>4068 TCS Residential Unbilled Adj</v>
          </cell>
          <cell r="D319">
            <v>0</v>
          </cell>
          <cell r="E319">
            <v>3723553.37</v>
          </cell>
          <cell r="F319">
            <v>3741139.59</v>
          </cell>
          <cell r="G319">
            <v>-17586.22</v>
          </cell>
          <cell r="H319">
            <v>-17586.22</v>
          </cell>
        </row>
        <row r="320">
          <cell r="B320" t="str">
            <v>230-4002-10</v>
          </cell>
          <cell r="C320" t="str">
            <v>4076 SME Unbilled: Residential</v>
          </cell>
          <cell r="D320">
            <v>0</v>
          </cell>
          <cell r="E320">
            <v>539086.97</v>
          </cell>
          <cell r="F320">
            <v>539692.31999999995</v>
          </cell>
          <cell r="G320">
            <v>-605.35</v>
          </cell>
          <cell r="H320">
            <v>-605.35</v>
          </cell>
        </row>
        <row r="321">
          <cell r="B321" t="str">
            <v>235-4002-10</v>
          </cell>
          <cell r="C321" t="str">
            <v>4006 Commodity Sales : Unbilled Power</v>
          </cell>
          <cell r="D321">
            <v>0</v>
          </cell>
          <cell r="E321">
            <v>66593937</v>
          </cell>
          <cell r="F321">
            <v>69573989.969999999</v>
          </cell>
          <cell r="G321">
            <v>-2980052.97</v>
          </cell>
          <cell r="H321">
            <v>-2980052.97</v>
          </cell>
        </row>
        <row r="322">
          <cell r="B322" t="str">
            <v>238-4002-10</v>
          </cell>
          <cell r="C322" t="str">
            <v>4055 Commodity Sales-Retail : Unbilled Power</v>
          </cell>
          <cell r="D322">
            <v>0</v>
          </cell>
          <cell r="E322">
            <v>2258821.31</v>
          </cell>
          <cell r="F322">
            <v>2463976.09</v>
          </cell>
          <cell r="G322">
            <v>-205154.78</v>
          </cell>
          <cell r="H322">
            <v>-205154.78</v>
          </cell>
        </row>
        <row r="323">
          <cell r="B323" t="str">
            <v>230-4003-10</v>
          </cell>
          <cell r="C323" t="str">
            <v>4076 SME Unbilled: GS&lt;50</v>
          </cell>
          <cell r="D323">
            <v>0</v>
          </cell>
          <cell r="E323">
            <v>40988.46</v>
          </cell>
          <cell r="F323">
            <v>41011.629999999997</v>
          </cell>
          <cell r="G323">
            <v>-23.17</v>
          </cell>
          <cell r="H323">
            <v>-23.17</v>
          </cell>
        </row>
        <row r="324">
          <cell r="B324" t="str">
            <v>212-4010-10</v>
          </cell>
          <cell r="C324" t="str">
            <v>4080 Dist Usage - Comm &lt;5</v>
          </cell>
          <cell r="D324">
            <v>0</v>
          </cell>
          <cell r="E324">
            <v>0</v>
          </cell>
          <cell r="F324">
            <v>39168</v>
          </cell>
          <cell r="G324">
            <v>-39168</v>
          </cell>
          <cell r="H324">
            <v>-39168</v>
          </cell>
        </row>
        <row r="325">
          <cell r="B325" t="str">
            <v>234-4010-10</v>
          </cell>
          <cell r="C325" t="str">
            <v>4080 Volumetric Commercial&lt;50kw Adj</v>
          </cell>
          <cell r="D325">
            <v>0</v>
          </cell>
          <cell r="E325">
            <v>4067411</v>
          </cell>
          <cell r="F325">
            <v>4075412</v>
          </cell>
          <cell r="G325">
            <v>-8001</v>
          </cell>
          <cell r="H325">
            <v>-8001</v>
          </cell>
        </row>
        <row r="326">
          <cell r="B326" t="str">
            <v>235-4010-10</v>
          </cell>
          <cell r="C326" t="str">
            <v>4010 Commodity Sales Commercial &lt;50kw</v>
          </cell>
          <cell r="D326">
            <v>0</v>
          </cell>
          <cell r="E326">
            <v>2959.45</v>
          </cell>
          <cell r="F326">
            <v>2171814.7799999998</v>
          </cell>
          <cell r="G326">
            <v>-2168855.33</v>
          </cell>
          <cell r="H326">
            <v>-2168855.33</v>
          </cell>
        </row>
        <row r="327">
          <cell r="B327" t="str">
            <v>236-4010-10</v>
          </cell>
          <cell r="C327" t="str">
            <v>4080 Dist S/C Commercial &lt;50kw</v>
          </cell>
          <cell r="D327">
            <v>0</v>
          </cell>
          <cell r="E327">
            <v>956.4</v>
          </cell>
          <cell r="F327">
            <v>836180.14</v>
          </cell>
          <cell r="G327">
            <v>-835223.74</v>
          </cell>
          <cell r="H327">
            <v>-835223.74</v>
          </cell>
        </row>
        <row r="328">
          <cell r="B328" t="str">
            <v>237-4010-10</v>
          </cell>
          <cell r="C328" t="str">
            <v>4080 Dist Usage - Comm &lt;5</v>
          </cell>
          <cell r="D328">
            <v>0</v>
          </cell>
          <cell r="E328">
            <v>3444.87</v>
          </cell>
          <cell r="F328">
            <v>2170497.19</v>
          </cell>
          <cell r="G328">
            <v>-2167052.3199999998</v>
          </cell>
          <cell r="H328">
            <v>-2167052.3199999998</v>
          </cell>
        </row>
        <row r="329">
          <cell r="B329" t="str">
            <v>238-4010-10</v>
          </cell>
          <cell r="C329" t="str">
            <v>4055 Commodity Sales-Retail Comm &lt;50</v>
          </cell>
          <cell r="D329">
            <v>0</v>
          </cell>
          <cell r="E329">
            <v>1132.95</v>
          </cell>
          <cell r="F329">
            <v>385195.95</v>
          </cell>
          <cell r="G329">
            <v>-384063</v>
          </cell>
          <cell r="H329">
            <v>-384063</v>
          </cell>
        </row>
        <row r="330">
          <cell r="B330" t="str">
            <v>240-4010-10</v>
          </cell>
          <cell r="C330" t="str">
            <v>4225 Int Charge Comm &lt; 50 kw</v>
          </cell>
          <cell r="D330">
            <v>0</v>
          </cell>
          <cell r="E330">
            <v>996.64</v>
          </cell>
          <cell r="F330">
            <v>21060.880000000001</v>
          </cell>
          <cell r="G330">
            <v>-20064.240000000002</v>
          </cell>
          <cell r="H330">
            <v>-20064.240000000002</v>
          </cell>
        </row>
        <row r="331">
          <cell r="B331" t="str">
            <v>244-4010-10</v>
          </cell>
          <cell r="C331" t="str">
            <v>4235 Set-up Charge Comm &lt;50 kw</v>
          </cell>
          <cell r="D331">
            <v>0</v>
          </cell>
          <cell r="E331">
            <v>270</v>
          </cell>
          <cell r="F331">
            <v>16710</v>
          </cell>
          <cell r="G331">
            <v>-16440</v>
          </cell>
          <cell r="H331">
            <v>-16440</v>
          </cell>
        </row>
        <row r="332">
          <cell r="B332" t="str">
            <v>245-4010-10</v>
          </cell>
          <cell r="C332" t="str">
            <v>4235 Collection Charge Comm &lt;50 kw</v>
          </cell>
          <cell r="D332">
            <v>0</v>
          </cell>
          <cell r="E332">
            <v>8223.9</v>
          </cell>
          <cell r="F332">
            <v>33630</v>
          </cell>
          <cell r="G332">
            <v>-25406.1</v>
          </cell>
          <cell r="H332">
            <v>-25406.1</v>
          </cell>
        </row>
        <row r="333">
          <cell r="B333" t="str">
            <v>247-4010-10</v>
          </cell>
          <cell r="C333" t="str">
            <v>4235 Reconnect Charge Comm &lt; 50 kw</v>
          </cell>
          <cell r="D333">
            <v>0</v>
          </cell>
          <cell r="E333">
            <v>0</v>
          </cell>
          <cell r="F333">
            <v>2615</v>
          </cell>
          <cell r="G333">
            <v>-2615</v>
          </cell>
          <cell r="H333">
            <v>-2615</v>
          </cell>
        </row>
        <row r="334">
          <cell r="B334" t="str">
            <v>252-4010-10</v>
          </cell>
          <cell r="C334" t="str">
            <v>4235 NSF Charge Comm &lt; 50 kw</v>
          </cell>
          <cell r="D334">
            <v>0</v>
          </cell>
          <cell r="E334">
            <v>1125.3800000000001</v>
          </cell>
          <cell r="F334">
            <v>1218.94</v>
          </cell>
          <cell r="G334">
            <v>-93.56</v>
          </cell>
          <cell r="H334">
            <v>-93.56</v>
          </cell>
        </row>
        <row r="335">
          <cell r="B335" t="str">
            <v>264-4010-10</v>
          </cell>
          <cell r="C335" t="str">
            <v>4062 WMS comm &lt; 50 kw</v>
          </cell>
          <cell r="D335">
            <v>0</v>
          </cell>
          <cell r="E335">
            <v>742.3</v>
          </cell>
          <cell r="F335">
            <v>459503.69</v>
          </cell>
          <cell r="G335">
            <v>-458761.39</v>
          </cell>
          <cell r="H335">
            <v>-458761.39</v>
          </cell>
        </row>
        <row r="336">
          <cell r="B336" t="str">
            <v>267-4010-10</v>
          </cell>
          <cell r="C336" t="str">
            <v>4066 RTNS Comm &lt; 50 kw</v>
          </cell>
          <cell r="D336">
            <v>0</v>
          </cell>
          <cell r="E336">
            <v>1420.29</v>
          </cell>
          <cell r="F336">
            <v>879617.8</v>
          </cell>
          <cell r="G336">
            <v>-878197.51</v>
          </cell>
          <cell r="H336">
            <v>-878197.51</v>
          </cell>
        </row>
        <row r="337">
          <cell r="B337" t="str">
            <v>268-4010-10</v>
          </cell>
          <cell r="C337" t="str">
            <v>4068 TCS Comm &lt; 50 kw</v>
          </cell>
          <cell r="D337">
            <v>0</v>
          </cell>
          <cell r="E337">
            <v>1313.79</v>
          </cell>
          <cell r="F337">
            <v>813808.61</v>
          </cell>
          <cell r="G337">
            <v>-812494.82</v>
          </cell>
          <cell r="H337">
            <v>-812494.82</v>
          </cell>
        </row>
        <row r="338">
          <cell r="B338" t="str">
            <v>269-4010-10</v>
          </cell>
          <cell r="C338" t="str">
            <v>4068 RTCS Comm &lt; 50 kw</v>
          </cell>
          <cell r="D338">
            <v>0</v>
          </cell>
          <cell r="E338">
            <v>63.84</v>
          </cell>
          <cell r="F338">
            <v>39551.879999999997</v>
          </cell>
          <cell r="G338">
            <v>-39488.04</v>
          </cell>
          <cell r="H338">
            <v>-39488.04</v>
          </cell>
        </row>
        <row r="339">
          <cell r="B339" t="str">
            <v>281-4010-10</v>
          </cell>
          <cell r="C339" t="str">
            <v>4086 SSS Admin Charge Comm &lt; 50 kw</v>
          </cell>
          <cell r="D339">
            <v>0</v>
          </cell>
          <cell r="E339">
            <v>12.23</v>
          </cell>
          <cell r="F339">
            <v>11316.52</v>
          </cell>
          <cell r="G339">
            <v>-11304.29</v>
          </cell>
          <cell r="H339">
            <v>-11304.29</v>
          </cell>
        </row>
        <row r="340">
          <cell r="B340" t="str">
            <v>230-4011-10</v>
          </cell>
          <cell r="C340" t="str">
            <v>4076 Billed SME Charge GS&lt;50</v>
          </cell>
          <cell r="D340">
            <v>0</v>
          </cell>
          <cell r="E340">
            <v>33.29</v>
          </cell>
          <cell r="F340">
            <v>27981.32</v>
          </cell>
          <cell r="G340">
            <v>-27948.03</v>
          </cell>
          <cell r="H340">
            <v>-27948.03</v>
          </cell>
        </row>
        <row r="341">
          <cell r="B341" t="str">
            <v>235-4011-10</v>
          </cell>
          <cell r="C341" t="str">
            <v>4006 Commodity Sales (Diff RPP Price vs HOEP)</v>
          </cell>
          <cell r="D341">
            <v>0</v>
          </cell>
          <cell r="E341">
            <v>11375.27</v>
          </cell>
          <cell r="F341">
            <v>7722613.1900000004</v>
          </cell>
          <cell r="G341">
            <v>-7711237.9199999999</v>
          </cell>
          <cell r="H341">
            <v>-7711237.9199999999</v>
          </cell>
        </row>
        <row r="342">
          <cell r="B342" t="str">
            <v>234-4015-10</v>
          </cell>
          <cell r="C342" t="str">
            <v>4080 Volumetric Industrial &gt;50kw Adj</v>
          </cell>
          <cell r="D342">
            <v>0</v>
          </cell>
          <cell r="E342">
            <v>3401931</v>
          </cell>
          <cell r="F342">
            <v>3404169</v>
          </cell>
          <cell r="G342">
            <v>-2238</v>
          </cell>
          <cell r="H342">
            <v>-2238</v>
          </cell>
        </row>
        <row r="343">
          <cell r="B343" t="str">
            <v>235-4015-10</v>
          </cell>
          <cell r="C343" t="str">
            <v>4015 Commodity Sales Industrial &gt; 50 - 200 KW</v>
          </cell>
          <cell r="D343">
            <v>0</v>
          </cell>
          <cell r="E343">
            <v>15016.15</v>
          </cell>
          <cell r="F343">
            <v>2668350.86</v>
          </cell>
          <cell r="G343">
            <v>-2653334.71</v>
          </cell>
          <cell r="H343">
            <v>-2653334.71</v>
          </cell>
        </row>
        <row r="344">
          <cell r="B344" t="str">
            <v>236-4015-10</v>
          </cell>
          <cell r="C344" t="str">
            <v>4080 Dist S/C  Ind &gt; 50 - 200 KW</v>
          </cell>
          <cell r="D344">
            <v>0</v>
          </cell>
          <cell r="E344">
            <v>1262.52</v>
          </cell>
          <cell r="F344">
            <v>280529.15000000002</v>
          </cell>
          <cell r="G344">
            <v>-279266.63</v>
          </cell>
          <cell r="H344">
            <v>-279266.63</v>
          </cell>
        </row>
        <row r="345">
          <cell r="B345" t="str">
            <v>237-4015-10</v>
          </cell>
          <cell r="C345" t="str">
            <v>4080 Dist Usage Ind &gt; 50 - 200 KW</v>
          </cell>
          <cell r="D345">
            <v>0</v>
          </cell>
          <cell r="E345">
            <v>123753</v>
          </cell>
          <cell r="F345">
            <v>0</v>
          </cell>
          <cell r="G345">
            <v>123753</v>
          </cell>
          <cell r="H345">
            <v>123753</v>
          </cell>
        </row>
        <row r="346">
          <cell r="B346" t="str">
            <v>238-4015-10</v>
          </cell>
          <cell r="C346" t="str">
            <v>4055 Commodity Sales-Retail Ind &gt;50kw</v>
          </cell>
          <cell r="D346">
            <v>0</v>
          </cell>
          <cell r="E346">
            <v>2740.97</v>
          </cell>
          <cell r="F346">
            <v>472006.64</v>
          </cell>
          <cell r="G346">
            <v>-469265.67</v>
          </cell>
          <cell r="H346">
            <v>-469265.67</v>
          </cell>
        </row>
        <row r="347">
          <cell r="B347" t="str">
            <v>240-4015-10</v>
          </cell>
          <cell r="C347" t="str">
            <v>4225 Int Chg Ind &gt; 50 - 200 KW</v>
          </cell>
          <cell r="D347">
            <v>0</v>
          </cell>
          <cell r="E347">
            <v>577.45000000000005</v>
          </cell>
          <cell r="F347">
            <v>10753.56</v>
          </cell>
          <cell r="G347">
            <v>-10176.11</v>
          </cell>
          <cell r="H347">
            <v>-10176.11</v>
          </cell>
        </row>
        <row r="348">
          <cell r="B348" t="str">
            <v>244-4015-10</v>
          </cell>
          <cell r="C348" t="str">
            <v>4235 Set-up Charge Ind &gt; 50 - 200 KW</v>
          </cell>
          <cell r="D348">
            <v>0</v>
          </cell>
          <cell r="E348">
            <v>0</v>
          </cell>
          <cell r="F348">
            <v>750</v>
          </cell>
          <cell r="G348">
            <v>-750</v>
          </cell>
          <cell r="H348">
            <v>-750</v>
          </cell>
        </row>
        <row r="349">
          <cell r="B349" t="str">
            <v>245-4015-10</v>
          </cell>
          <cell r="C349" t="str">
            <v>4235 Collection Charge Ind &gt; 50 - 200 KW</v>
          </cell>
          <cell r="D349">
            <v>0</v>
          </cell>
          <cell r="E349">
            <v>210</v>
          </cell>
          <cell r="F349">
            <v>1410</v>
          </cell>
          <cell r="G349">
            <v>-1200</v>
          </cell>
          <cell r="H349">
            <v>-1200</v>
          </cell>
        </row>
        <row r="350">
          <cell r="B350" t="str">
            <v>252-4015-10</v>
          </cell>
          <cell r="C350" t="str">
            <v>4235 NSF Charge Ind &gt; 50 - 200 KW</v>
          </cell>
          <cell r="D350">
            <v>0</v>
          </cell>
          <cell r="E350">
            <v>0</v>
          </cell>
          <cell r="F350">
            <v>17.5</v>
          </cell>
          <cell r="G350">
            <v>-17.5</v>
          </cell>
          <cell r="H350">
            <v>-17.5</v>
          </cell>
        </row>
        <row r="351">
          <cell r="B351" t="str">
            <v>264-4015-10</v>
          </cell>
          <cell r="C351" t="str">
            <v>4062 WMS Ind &gt; 50 - 200 KW</v>
          </cell>
          <cell r="D351">
            <v>0</v>
          </cell>
          <cell r="E351">
            <v>2543.29</v>
          </cell>
          <cell r="F351">
            <v>550134.64</v>
          </cell>
          <cell r="G351">
            <v>-547591.35</v>
          </cell>
          <cell r="H351">
            <v>-547591.35</v>
          </cell>
        </row>
        <row r="352">
          <cell r="B352" t="str">
            <v>267-4015-10</v>
          </cell>
          <cell r="C352" t="str">
            <v>4066 RTNS Ind &gt; 50 - 200 KW</v>
          </cell>
          <cell r="D352">
            <v>0</v>
          </cell>
          <cell r="E352">
            <v>948.8</v>
          </cell>
          <cell r="F352">
            <v>157741.74</v>
          </cell>
          <cell r="G352">
            <v>-156792.94</v>
          </cell>
          <cell r="H352">
            <v>-156792.94</v>
          </cell>
        </row>
        <row r="353">
          <cell r="B353" t="str">
            <v>268-4015-10</v>
          </cell>
          <cell r="C353" t="str">
            <v>4068 TCS Ind &gt; 50 - 200 KW</v>
          </cell>
          <cell r="D353">
            <v>0</v>
          </cell>
          <cell r="E353">
            <v>1644.16</v>
          </cell>
          <cell r="F353">
            <v>857253.91</v>
          </cell>
          <cell r="G353">
            <v>-855609.75</v>
          </cell>
          <cell r="H353">
            <v>-855609.75</v>
          </cell>
        </row>
        <row r="354">
          <cell r="B354" t="str">
            <v>269-4015-10</v>
          </cell>
          <cell r="C354" t="str">
            <v>4068 RTCS Ind &gt; 50 - 200 KW</v>
          </cell>
          <cell r="D354">
            <v>0</v>
          </cell>
          <cell r="E354">
            <v>3348.85</v>
          </cell>
          <cell r="F354">
            <v>958700.73</v>
          </cell>
          <cell r="G354">
            <v>-955351.88</v>
          </cell>
          <cell r="H354">
            <v>-955351.88</v>
          </cell>
        </row>
        <row r="355">
          <cell r="B355" t="str">
            <v>272-4015-10</v>
          </cell>
          <cell r="C355" t="str">
            <v>4080 Transformer Allowance Ind &gt; 50 - 200 KW</v>
          </cell>
          <cell r="D355">
            <v>0</v>
          </cell>
          <cell r="E355">
            <v>113193.29</v>
          </cell>
          <cell r="F355">
            <v>0</v>
          </cell>
          <cell r="G355">
            <v>113193.29</v>
          </cell>
          <cell r="H355">
            <v>113193.29</v>
          </cell>
        </row>
        <row r="356">
          <cell r="B356" t="str">
            <v>281-4015-10</v>
          </cell>
          <cell r="C356" t="str">
            <v>4086 SSS Ind &gt; 50 - 200 KW</v>
          </cell>
          <cell r="D356">
            <v>0</v>
          </cell>
          <cell r="E356">
            <v>4.55</v>
          </cell>
          <cell r="F356">
            <v>1005.62</v>
          </cell>
          <cell r="G356">
            <v>-1001.07</v>
          </cell>
          <cell r="H356">
            <v>-1001.07</v>
          </cell>
        </row>
        <row r="357">
          <cell r="B357" t="str">
            <v>289-4015-10</v>
          </cell>
          <cell r="C357" t="str">
            <v>4080 Dist Demand Ind &gt; 50 - 200 KW</v>
          </cell>
          <cell r="D357">
            <v>0</v>
          </cell>
          <cell r="E357">
            <v>6206.73</v>
          </cell>
          <cell r="F357">
            <v>1980142.64</v>
          </cell>
          <cell r="G357">
            <v>-1973935.91</v>
          </cell>
          <cell r="H357">
            <v>-1973935.91</v>
          </cell>
        </row>
        <row r="358">
          <cell r="B358" t="str">
            <v>235-4016-10</v>
          </cell>
          <cell r="C358" t="str">
            <v>4015 Commodity Sales Industrial :Unbilled Power</v>
          </cell>
          <cell r="D358">
            <v>0</v>
          </cell>
          <cell r="E358">
            <v>19450084.75</v>
          </cell>
          <cell r="F358">
            <v>20531964.050000001</v>
          </cell>
          <cell r="G358">
            <v>-1081879.3</v>
          </cell>
          <cell r="H358">
            <v>-1081879.3</v>
          </cell>
        </row>
        <row r="359">
          <cell r="B359" t="str">
            <v>238-4016-10</v>
          </cell>
          <cell r="C359" t="str">
            <v>4055 Commodity Sales-Retail Ind :Unbilled Power</v>
          </cell>
          <cell r="D359">
            <v>0</v>
          </cell>
          <cell r="E359">
            <v>1525454.93</v>
          </cell>
          <cell r="F359">
            <v>1581487.68</v>
          </cell>
          <cell r="G359">
            <v>-56032.75</v>
          </cell>
          <cell r="H359">
            <v>-56032.75</v>
          </cell>
        </row>
        <row r="360">
          <cell r="B360" t="str">
            <v>268-4016-10</v>
          </cell>
          <cell r="C360" t="str">
            <v>4068 TCS Ind Unbilled Adj</v>
          </cell>
          <cell r="D360">
            <v>0</v>
          </cell>
          <cell r="E360">
            <v>5317119.05</v>
          </cell>
          <cell r="F360">
            <v>5304953.0999999996</v>
          </cell>
          <cell r="G360">
            <v>12165.95</v>
          </cell>
          <cell r="H360">
            <v>12165.95</v>
          </cell>
        </row>
        <row r="361">
          <cell r="B361" t="str">
            <v>235-4018-10</v>
          </cell>
          <cell r="C361" t="str">
            <v>4015 Commodity Sales:Global Adjustment Variance</v>
          </cell>
          <cell r="D361">
            <v>0</v>
          </cell>
          <cell r="E361">
            <v>7366811.6100000003</v>
          </cell>
          <cell r="F361">
            <v>2635263.9</v>
          </cell>
          <cell r="G361">
            <v>4731547.71</v>
          </cell>
          <cell r="H361">
            <v>4731547.71</v>
          </cell>
        </row>
        <row r="362">
          <cell r="B362" t="str">
            <v>235-4019-10</v>
          </cell>
          <cell r="C362" t="str">
            <v>4015 Commodity Sales : Global Adj Unbilled</v>
          </cell>
          <cell r="D362">
            <v>0</v>
          </cell>
          <cell r="E362">
            <v>43491943.189999998</v>
          </cell>
          <cell r="F362">
            <v>43722991.75</v>
          </cell>
          <cell r="G362">
            <v>-231048.56</v>
          </cell>
          <cell r="H362">
            <v>-231048.56</v>
          </cell>
        </row>
        <row r="363">
          <cell r="B363" t="str">
            <v>238-4019-10</v>
          </cell>
          <cell r="C363" t="str">
            <v>4055 Commodity Sales Retail : Global Adj Unbilled</v>
          </cell>
          <cell r="D363">
            <v>0</v>
          </cell>
          <cell r="E363">
            <v>5907903.3300000001</v>
          </cell>
          <cell r="F363">
            <v>6070936.1299999999</v>
          </cell>
          <cell r="G363">
            <v>-163032.79999999999</v>
          </cell>
          <cell r="H363">
            <v>-163032.79999999999</v>
          </cell>
        </row>
        <row r="364">
          <cell r="B364" t="str">
            <v>234-4020-10</v>
          </cell>
          <cell r="C364" t="str">
            <v>4080 Volumetric Industrial &gt;50kw Adj</v>
          </cell>
          <cell r="D364">
            <v>0</v>
          </cell>
          <cell r="E364">
            <v>2227030</v>
          </cell>
          <cell r="F364">
            <v>2241538</v>
          </cell>
          <cell r="G364">
            <v>-14508</v>
          </cell>
          <cell r="H364">
            <v>-14508</v>
          </cell>
        </row>
        <row r="365">
          <cell r="B365" t="str">
            <v>235-4020-10</v>
          </cell>
          <cell r="C365" t="str">
            <v>4015 Commodity Sales Industrial &gt; 200 - 1000 KW</v>
          </cell>
          <cell r="D365">
            <v>0</v>
          </cell>
          <cell r="E365">
            <v>13354.84</v>
          </cell>
          <cell r="F365">
            <v>3176996.71</v>
          </cell>
          <cell r="G365">
            <v>-3163641.87</v>
          </cell>
          <cell r="H365">
            <v>-3163641.87</v>
          </cell>
        </row>
        <row r="366">
          <cell r="B366" t="str">
            <v>236-4020-10</v>
          </cell>
          <cell r="C366" t="str">
            <v>4080 Dist S/C Ind &gt; 200 - 1000 KW</v>
          </cell>
          <cell r="D366">
            <v>0</v>
          </cell>
          <cell r="E366">
            <v>372.22</v>
          </cell>
          <cell r="F366">
            <v>89423.32</v>
          </cell>
          <cell r="G366">
            <v>-89051.1</v>
          </cell>
          <cell r="H366">
            <v>-89051.1</v>
          </cell>
        </row>
        <row r="367">
          <cell r="B367" t="str">
            <v>238-4020-10</v>
          </cell>
          <cell r="C367" t="str">
            <v>4055 Commodity Sales-Retail Ind&gt;200-1000kw</v>
          </cell>
          <cell r="D367">
            <v>0</v>
          </cell>
          <cell r="E367">
            <v>0</v>
          </cell>
          <cell r="F367">
            <v>336620.08</v>
          </cell>
          <cell r="G367">
            <v>-336620.08</v>
          </cell>
          <cell r="H367">
            <v>-336620.08</v>
          </cell>
        </row>
        <row r="368">
          <cell r="B368" t="str">
            <v>240-4020-10</v>
          </cell>
          <cell r="C368" t="str">
            <v>4225 Int Charge Ind &gt; 200 - 1000 KW</v>
          </cell>
          <cell r="D368">
            <v>0</v>
          </cell>
          <cell r="E368">
            <v>5149.96</v>
          </cell>
          <cell r="F368">
            <v>19281</v>
          </cell>
          <cell r="G368">
            <v>-14131.04</v>
          </cell>
          <cell r="H368">
            <v>-14131.04</v>
          </cell>
        </row>
        <row r="369">
          <cell r="B369" t="str">
            <v>244-4020-10</v>
          </cell>
          <cell r="C369" t="str">
            <v>4235 Set up Charge Ind &gt; 200 - 1000 KW</v>
          </cell>
          <cell r="D369">
            <v>0</v>
          </cell>
          <cell r="E369">
            <v>30</v>
          </cell>
          <cell r="F369">
            <v>630</v>
          </cell>
          <cell r="G369">
            <v>-600</v>
          </cell>
          <cell r="H369">
            <v>-600</v>
          </cell>
        </row>
        <row r="370">
          <cell r="B370" t="str">
            <v>245-4020-10</v>
          </cell>
          <cell r="C370" t="str">
            <v>4235 Collection Charge Ind &gt; 200 - 1000 KW</v>
          </cell>
          <cell r="D370">
            <v>0</v>
          </cell>
          <cell r="E370">
            <v>270</v>
          </cell>
          <cell r="F370">
            <v>570</v>
          </cell>
          <cell r="G370">
            <v>-300</v>
          </cell>
          <cell r="H370">
            <v>-300</v>
          </cell>
        </row>
        <row r="371">
          <cell r="B371" t="str">
            <v>252-4020-10</v>
          </cell>
          <cell r="C371" t="str">
            <v>4235 NSF Charge Ind &gt; 200 - 1000 KW</v>
          </cell>
          <cell r="D371">
            <v>0</v>
          </cell>
          <cell r="E371">
            <v>0</v>
          </cell>
          <cell r="F371">
            <v>35</v>
          </cell>
          <cell r="G371">
            <v>-35</v>
          </cell>
          <cell r="H371">
            <v>-35</v>
          </cell>
        </row>
        <row r="372">
          <cell r="B372" t="str">
            <v>258-4020-10</v>
          </cell>
          <cell r="C372" t="str">
            <v>4080 Dist Service Charge - FIT</v>
          </cell>
          <cell r="D372">
            <v>0</v>
          </cell>
          <cell r="E372">
            <v>0</v>
          </cell>
          <cell r="F372">
            <v>1243.26</v>
          </cell>
          <cell r="G372">
            <v>-1243.26</v>
          </cell>
          <cell r="H372">
            <v>-1243.26</v>
          </cell>
        </row>
        <row r="373">
          <cell r="B373" t="str">
            <v>264-4020-10</v>
          </cell>
          <cell r="C373" t="str">
            <v>4062 WMS Ind &gt; 200 - 1000 KW</v>
          </cell>
          <cell r="D373">
            <v>0</v>
          </cell>
          <cell r="E373">
            <v>2264.6</v>
          </cell>
          <cell r="F373">
            <v>641394.61</v>
          </cell>
          <cell r="G373">
            <v>-639130.01</v>
          </cell>
          <cell r="H373">
            <v>-639130.01</v>
          </cell>
        </row>
        <row r="374">
          <cell r="B374" t="str">
            <v>267-4020-10</v>
          </cell>
          <cell r="C374" t="str">
            <v>4066 RTNS Ind &gt; 200 - 1000 KW</v>
          </cell>
          <cell r="D374">
            <v>0</v>
          </cell>
          <cell r="E374">
            <v>2868.66</v>
          </cell>
          <cell r="F374">
            <v>1052509.78</v>
          </cell>
          <cell r="G374">
            <v>-1049641.1200000001</v>
          </cell>
          <cell r="H374">
            <v>-1049641.1200000001</v>
          </cell>
        </row>
        <row r="375">
          <cell r="B375" t="str">
            <v>268-4020-10</v>
          </cell>
          <cell r="C375" t="str">
            <v>4068 TCS Ind &gt; 200 - 1000 KW</v>
          </cell>
          <cell r="D375">
            <v>0</v>
          </cell>
          <cell r="E375">
            <v>1011.64</v>
          </cell>
          <cell r="F375">
            <v>209527.55</v>
          </cell>
          <cell r="G375">
            <v>-208515.91</v>
          </cell>
          <cell r="H375">
            <v>-208515.91</v>
          </cell>
        </row>
        <row r="376">
          <cell r="B376" t="str">
            <v>269-4020-10</v>
          </cell>
          <cell r="C376" t="str">
            <v>4068 RTCS Ind &gt; 200 - 1000 KW</v>
          </cell>
          <cell r="D376">
            <v>0</v>
          </cell>
          <cell r="E376">
            <v>3608.98</v>
          </cell>
          <cell r="F376">
            <v>1193598.8400000001</v>
          </cell>
          <cell r="G376">
            <v>-1189989.8600000001</v>
          </cell>
          <cell r="H376">
            <v>-1189989.8600000001</v>
          </cell>
        </row>
        <row r="377">
          <cell r="B377" t="str">
            <v>281-4020-10</v>
          </cell>
          <cell r="C377" t="str">
            <v>4086 SSS Admin Charge Ind &gt; 200 - 1000 KW</v>
          </cell>
          <cell r="D377">
            <v>0</v>
          </cell>
          <cell r="E377">
            <v>1.65</v>
          </cell>
          <cell r="F377">
            <v>355.74</v>
          </cell>
          <cell r="G377">
            <v>-354.09</v>
          </cell>
          <cell r="H377">
            <v>-354.09</v>
          </cell>
        </row>
        <row r="378">
          <cell r="B378" t="str">
            <v>289-4020-10</v>
          </cell>
          <cell r="C378" t="str">
            <v>4080 Dist Demand Ind &gt; 200 - 1000 KW</v>
          </cell>
          <cell r="D378">
            <v>0</v>
          </cell>
          <cell r="E378">
            <v>6483.57</v>
          </cell>
          <cell r="F378">
            <v>2110500.91</v>
          </cell>
          <cell r="G378">
            <v>-2104017.34</v>
          </cell>
          <cell r="H378">
            <v>-2104017.34</v>
          </cell>
        </row>
        <row r="379">
          <cell r="B379" t="str">
            <v>235-4021-10</v>
          </cell>
          <cell r="C379" t="str">
            <v>4015 Commodity Sales Industrial (Diff RPP vs HOEP)</v>
          </cell>
          <cell r="D379">
            <v>0</v>
          </cell>
          <cell r="E379">
            <v>38143.230000000003</v>
          </cell>
          <cell r="F379">
            <v>7130706.1299999999</v>
          </cell>
          <cell r="G379">
            <v>-7092562.9000000004</v>
          </cell>
          <cell r="H379">
            <v>-7092562.9000000004</v>
          </cell>
        </row>
        <row r="380">
          <cell r="B380" t="str">
            <v>267-4021-10</v>
          </cell>
          <cell r="C380" t="str">
            <v>4066 RTNS Ind Unbilled Adj</v>
          </cell>
          <cell r="D380">
            <v>0</v>
          </cell>
          <cell r="E380">
            <v>4266619.76</v>
          </cell>
          <cell r="F380">
            <v>4260036.8899999997</v>
          </cell>
          <cell r="G380">
            <v>6582.87</v>
          </cell>
          <cell r="H380">
            <v>6582.87</v>
          </cell>
        </row>
        <row r="381">
          <cell r="B381" t="str">
            <v>212-4100-10</v>
          </cell>
          <cell r="C381" t="str">
            <v>4080 Dist Usage - Ind &gt;50 &lt;1,000</v>
          </cell>
          <cell r="D381">
            <v>0</v>
          </cell>
          <cell r="E381">
            <v>0</v>
          </cell>
          <cell r="F381">
            <v>55533</v>
          </cell>
          <cell r="G381">
            <v>-55533</v>
          </cell>
          <cell r="H381">
            <v>-55533</v>
          </cell>
        </row>
        <row r="382">
          <cell r="B382" t="str">
            <v>234-4100-10</v>
          </cell>
          <cell r="C382" t="str">
            <v>4080 Volumetric Industrial &gt;1000&lt;5000kw Adj</v>
          </cell>
          <cell r="D382">
            <v>0</v>
          </cell>
          <cell r="E382">
            <v>355731</v>
          </cell>
          <cell r="F382">
            <v>358059</v>
          </cell>
          <cell r="G382">
            <v>-2328</v>
          </cell>
          <cell r="H382">
            <v>-2328</v>
          </cell>
        </row>
        <row r="383">
          <cell r="B383" t="str">
            <v>235-4100-10</v>
          </cell>
          <cell r="C383" t="str">
            <v>4015 Commodity Sales Industrial &gt;1000&lt;5000kw</v>
          </cell>
          <cell r="D383">
            <v>0</v>
          </cell>
          <cell r="E383">
            <v>0</v>
          </cell>
          <cell r="F383">
            <v>1455979.38</v>
          </cell>
          <cell r="G383">
            <v>-1455979.38</v>
          </cell>
          <cell r="H383">
            <v>-1455979.38</v>
          </cell>
        </row>
        <row r="384">
          <cell r="B384" t="str">
            <v>236-4100-10</v>
          </cell>
          <cell r="C384" t="str">
            <v>4080 Dist S/C Ind &gt;50 &lt;1,000</v>
          </cell>
          <cell r="D384">
            <v>0</v>
          </cell>
          <cell r="E384">
            <v>0</v>
          </cell>
          <cell r="F384">
            <v>160818.23999999999</v>
          </cell>
          <cell r="G384">
            <v>-160818.23999999999</v>
          </cell>
          <cell r="H384">
            <v>-160818.23999999999</v>
          </cell>
        </row>
        <row r="385">
          <cell r="B385" t="str">
            <v>240-4100-10</v>
          </cell>
          <cell r="C385" t="str">
            <v>4225 Int Charge Ind &gt; 50 kw &lt; 1,000 kw</v>
          </cell>
          <cell r="D385">
            <v>0</v>
          </cell>
          <cell r="E385">
            <v>5106.3</v>
          </cell>
          <cell r="F385">
            <v>6185.6</v>
          </cell>
          <cell r="G385">
            <v>-1079.3</v>
          </cell>
          <cell r="H385">
            <v>-1079.3</v>
          </cell>
        </row>
        <row r="386">
          <cell r="B386" t="str">
            <v>264-4100-10</v>
          </cell>
          <cell r="C386" t="str">
            <v>4062 WMS Ind &gt; 50 kw &lt; 1,000 kw</v>
          </cell>
          <cell r="D386">
            <v>0</v>
          </cell>
          <cell r="E386">
            <v>0</v>
          </cell>
          <cell r="F386">
            <v>277828.56</v>
          </cell>
          <cell r="G386">
            <v>-277828.56</v>
          </cell>
          <cell r="H386">
            <v>-277828.56</v>
          </cell>
        </row>
        <row r="387">
          <cell r="B387" t="str">
            <v>267-4100-10</v>
          </cell>
          <cell r="C387" t="str">
            <v>4066 RTNS Ind &gt; 50 kw &lt; 1,000 kw</v>
          </cell>
          <cell r="D387">
            <v>0</v>
          </cell>
          <cell r="E387">
            <v>0</v>
          </cell>
          <cell r="F387">
            <v>564975.68999999994</v>
          </cell>
          <cell r="G387">
            <v>-564975.68999999994</v>
          </cell>
          <cell r="H387">
            <v>-564975.68999999994</v>
          </cell>
        </row>
        <row r="388">
          <cell r="B388" t="str">
            <v>269-4100-10</v>
          </cell>
          <cell r="C388" t="str">
            <v>4068 RTCS Ind &gt; 50 kw &lt; 1,000 kw</v>
          </cell>
          <cell r="D388">
            <v>0</v>
          </cell>
          <cell r="E388">
            <v>0</v>
          </cell>
          <cell r="F388">
            <v>531297.98</v>
          </cell>
          <cell r="G388">
            <v>-531297.98</v>
          </cell>
          <cell r="H388">
            <v>-531297.98</v>
          </cell>
        </row>
        <row r="389">
          <cell r="B389" t="str">
            <v>272-4100-10</v>
          </cell>
          <cell r="C389" t="str">
            <v>4080 Transformer Allowance Ind &gt; 50 kw &lt; 1,000 kw</v>
          </cell>
          <cell r="D389">
            <v>0</v>
          </cell>
          <cell r="E389">
            <v>52200.3</v>
          </cell>
          <cell r="F389">
            <v>0</v>
          </cell>
          <cell r="G389">
            <v>52200.3</v>
          </cell>
          <cell r="H389">
            <v>52200.3</v>
          </cell>
        </row>
        <row r="390">
          <cell r="B390" t="str">
            <v>281-4100-10</v>
          </cell>
          <cell r="C390" t="str">
            <v>4086 SSS Admin Charge Ind &gt; 50 kw &lt; 1,000 kw</v>
          </cell>
          <cell r="D390">
            <v>0</v>
          </cell>
          <cell r="E390">
            <v>0</v>
          </cell>
          <cell r="F390">
            <v>33.549999999999997</v>
          </cell>
          <cell r="G390">
            <v>-33.549999999999997</v>
          </cell>
          <cell r="H390">
            <v>-33.549999999999997</v>
          </cell>
        </row>
        <row r="391">
          <cell r="B391" t="str">
            <v>289-4100-10</v>
          </cell>
          <cell r="C391" t="str">
            <v>4080 Dist Demand Ind &gt; 50 kw &lt; 1,000 kw</v>
          </cell>
          <cell r="D391">
            <v>0</v>
          </cell>
          <cell r="E391">
            <v>0</v>
          </cell>
          <cell r="F391">
            <v>470333.04</v>
          </cell>
          <cell r="G391">
            <v>-470333.04</v>
          </cell>
          <cell r="H391">
            <v>-470333.04</v>
          </cell>
        </row>
        <row r="392">
          <cell r="B392" t="str">
            <v>234-4200-10</v>
          </cell>
          <cell r="C392" t="str">
            <v>4080 Volumetric Large User Adj</v>
          </cell>
          <cell r="D392">
            <v>0</v>
          </cell>
          <cell r="E392">
            <v>294097</v>
          </cell>
          <cell r="F392">
            <v>294496</v>
          </cell>
          <cell r="G392">
            <v>-399</v>
          </cell>
          <cell r="H392">
            <v>-399</v>
          </cell>
        </row>
        <row r="393">
          <cell r="B393" t="str">
            <v>235-4200-10</v>
          </cell>
          <cell r="C393" t="str">
            <v>4020 Commodity Sales Large User</v>
          </cell>
          <cell r="D393">
            <v>0</v>
          </cell>
          <cell r="E393">
            <v>0</v>
          </cell>
          <cell r="F393">
            <v>702900.18</v>
          </cell>
          <cell r="G393">
            <v>-702900.18</v>
          </cell>
          <cell r="H393">
            <v>-702900.18</v>
          </cell>
        </row>
        <row r="394">
          <cell r="B394" t="str">
            <v>236-4200-10</v>
          </cell>
          <cell r="C394" t="str">
            <v>4080 Dist S/C Lrg User &gt;5,000</v>
          </cell>
          <cell r="D394">
            <v>0</v>
          </cell>
          <cell r="E394">
            <v>0</v>
          </cell>
          <cell r="F394">
            <v>111245.26</v>
          </cell>
          <cell r="G394">
            <v>-111245.26</v>
          </cell>
          <cell r="H394">
            <v>-111245.26</v>
          </cell>
        </row>
        <row r="395">
          <cell r="B395" t="str">
            <v>237-4200-10</v>
          </cell>
          <cell r="C395" t="str">
            <v>4080 Dist Usage Lrg User &gt;5,000kw</v>
          </cell>
          <cell r="D395">
            <v>0</v>
          </cell>
          <cell r="E395">
            <v>10673</v>
          </cell>
          <cell r="F395">
            <v>0</v>
          </cell>
          <cell r="G395">
            <v>10673</v>
          </cell>
          <cell r="H395">
            <v>10673</v>
          </cell>
        </row>
        <row r="396">
          <cell r="B396" t="str">
            <v>264-4200-10</v>
          </cell>
          <cell r="C396" t="str">
            <v>4062 WMS Lrg User &gt; 5,000 kw</v>
          </cell>
          <cell r="D396">
            <v>0</v>
          </cell>
          <cell r="E396">
            <v>0</v>
          </cell>
          <cell r="F396">
            <v>138049.35999999999</v>
          </cell>
          <cell r="G396">
            <v>-138049.35999999999</v>
          </cell>
          <cell r="H396">
            <v>-138049.35999999999</v>
          </cell>
        </row>
        <row r="397">
          <cell r="B397" t="str">
            <v>267-4200-10</v>
          </cell>
          <cell r="C397" t="str">
            <v>4066 RTNS Lrg User &gt; 5,000 kw</v>
          </cell>
          <cell r="D397">
            <v>0</v>
          </cell>
          <cell r="E397">
            <v>0</v>
          </cell>
          <cell r="F397">
            <v>290907.09999999998</v>
          </cell>
          <cell r="G397">
            <v>-290907.09999999998</v>
          </cell>
          <cell r="H397">
            <v>-290907.09999999998</v>
          </cell>
        </row>
        <row r="398">
          <cell r="B398" t="str">
            <v>269-4200-10</v>
          </cell>
          <cell r="C398" t="str">
            <v>4068 RTCS Lrg User &gt; 5,000 kw</v>
          </cell>
          <cell r="D398">
            <v>0</v>
          </cell>
          <cell r="E398">
            <v>0</v>
          </cell>
          <cell r="F398">
            <v>276189.90999999997</v>
          </cell>
          <cell r="G398">
            <v>-276189.90999999997</v>
          </cell>
          <cell r="H398">
            <v>-276189.90999999997</v>
          </cell>
        </row>
        <row r="399">
          <cell r="B399" t="str">
            <v>272-4200-10</v>
          </cell>
          <cell r="C399" t="str">
            <v>4080 Transformer Allowance Lrg User &gt; 5,000 kw</v>
          </cell>
          <cell r="D399">
            <v>0</v>
          </cell>
          <cell r="E399">
            <v>52520.91</v>
          </cell>
          <cell r="F399">
            <v>0</v>
          </cell>
          <cell r="G399">
            <v>52520.91</v>
          </cell>
          <cell r="H399">
            <v>52520.91</v>
          </cell>
        </row>
        <row r="400">
          <cell r="B400" t="str">
            <v>281-4200-10</v>
          </cell>
          <cell r="C400" t="str">
            <v>4086 SSS Admin Charge Lrg User &gt; 5,000 kw</v>
          </cell>
          <cell r="D400">
            <v>0</v>
          </cell>
          <cell r="E400">
            <v>0</v>
          </cell>
          <cell r="F400">
            <v>3.05</v>
          </cell>
          <cell r="G400">
            <v>-3.05</v>
          </cell>
          <cell r="H400">
            <v>-3.05</v>
          </cell>
        </row>
        <row r="401">
          <cell r="B401" t="str">
            <v>289-4200-10</v>
          </cell>
          <cell r="C401" t="str">
            <v>4080 Dist Demand Lrg User &gt; 5,000 kw</v>
          </cell>
          <cell r="D401">
            <v>0</v>
          </cell>
          <cell r="E401">
            <v>0</v>
          </cell>
          <cell r="F401">
            <v>193187.65</v>
          </cell>
          <cell r="G401">
            <v>-193187.65</v>
          </cell>
          <cell r="H401">
            <v>-193187.65</v>
          </cell>
        </row>
        <row r="402">
          <cell r="B402" t="str">
            <v>264-4202-10</v>
          </cell>
          <cell r="C402" t="str">
            <v>4062 WMS CBDR-CLS A Lrg User &gt; 5,000 kw</v>
          </cell>
          <cell r="D402">
            <v>0</v>
          </cell>
          <cell r="E402">
            <v>0</v>
          </cell>
          <cell r="F402">
            <v>20447.12</v>
          </cell>
          <cell r="G402">
            <v>-20447.12</v>
          </cell>
          <cell r="H402">
            <v>-20447.12</v>
          </cell>
        </row>
        <row r="403">
          <cell r="B403" t="str">
            <v>212-4300-10</v>
          </cell>
          <cell r="C403" t="str">
            <v>4080 Dist Usage Street Lights</v>
          </cell>
          <cell r="D403">
            <v>0</v>
          </cell>
          <cell r="E403">
            <v>40</v>
          </cell>
          <cell r="F403">
            <v>0</v>
          </cell>
          <cell r="G403">
            <v>40</v>
          </cell>
          <cell r="H403">
            <v>40</v>
          </cell>
        </row>
        <row r="404">
          <cell r="B404" t="str">
            <v>234-4300-10</v>
          </cell>
          <cell r="C404" t="str">
            <v>4080 Volumetric Street Lighting Adj</v>
          </cell>
          <cell r="D404">
            <v>0</v>
          </cell>
          <cell r="E404">
            <v>940860</v>
          </cell>
          <cell r="F404">
            <v>943381</v>
          </cell>
          <cell r="G404">
            <v>-2521</v>
          </cell>
          <cell r="H404">
            <v>-2521</v>
          </cell>
        </row>
        <row r="405">
          <cell r="B405" t="str">
            <v>235-4300-10</v>
          </cell>
          <cell r="C405" t="str">
            <v>4025 Commodity Sales-Street Lighting</v>
          </cell>
          <cell r="D405">
            <v>0</v>
          </cell>
          <cell r="E405">
            <v>100.7</v>
          </cell>
          <cell r="F405">
            <v>70500.33</v>
          </cell>
          <cell r="G405">
            <v>-70399.63</v>
          </cell>
          <cell r="H405">
            <v>-70399.63</v>
          </cell>
        </row>
        <row r="406">
          <cell r="B406" t="str">
            <v>236-4300-10</v>
          </cell>
          <cell r="C406" t="str">
            <v>4080 Dist S/C Street Lights</v>
          </cell>
          <cell r="D406">
            <v>0</v>
          </cell>
          <cell r="E406">
            <v>0</v>
          </cell>
          <cell r="F406">
            <v>351882.1</v>
          </cell>
          <cell r="G406">
            <v>-351882.1</v>
          </cell>
          <cell r="H406">
            <v>-351882.1</v>
          </cell>
        </row>
        <row r="407">
          <cell r="B407" t="str">
            <v>237-4300-10</v>
          </cell>
          <cell r="C407" t="str">
            <v>4080 Dist Usage Street Lights</v>
          </cell>
          <cell r="D407">
            <v>0</v>
          </cell>
          <cell r="E407">
            <v>0</v>
          </cell>
          <cell r="F407">
            <v>508.79</v>
          </cell>
          <cell r="G407">
            <v>-508.79</v>
          </cell>
          <cell r="H407">
            <v>-508.79</v>
          </cell>
        </row>
        <row r="408">
          <cell r="B408" t="str">
            <v>240-4300-10</v>
          </cell>
          <cell r="C408" t="str">
            <v>4225 Int Charge Street Lights</v>
          </cell>
          <cell r="D408">
            <v>0</v>
          </cell>
          <cell r="E408">
            <v>992.72</v>
          </cell>
          <cell r="F408">
            <v>1352.11</v>
          </cell>
          <cell r="G408">
            <v>-359.39</v>
          </cell>
          <cell r="H408">
            <v>-359.39</v>
          </cell>
        </row>
        <row r="409">
          <cell r="B409" t="str">
            <v>264-4300-10</v>
          </cell>
          <cell r="C409" t="str">
            <v>4062 WMS Street Lights</v>
          </cell>
          <cell r="D409">
            <v>0</v>
          </cell>
          <cell r="E409">
            <v>0</v>
          </cell>
          <cell r="F409">
            <v>16188.12</v>
          </cell>
          <cell r="G409">
            <v>-16188.12</v>
          </cell>
          <cell r="H409">
            <v>-16188.12</v>
          </cell>
        </row>
        <row r="410">
          <cell r="B410" t="str">
            <v>267-4300-10</v>
          </cell>
          <cell r="C410" t="str">
            <v>4066 RTNS Street Lights</v>
          </cell>
          <cell r="D410">
            <v>0</v>
          </cell>
          <cell r="E410">
            <v>0</v>
          </cell>
          <cell r="F410">
            <v>8460.1</v>
          </cell>
          <cell r="G410">
            <v>-8460.1</v>
          </cell>
          <cell r="H410">
            <v>-8460.1</v>
          </cell>
        </row>
        <row r="411">
          <cell r="B411" t="str">
            <v>268-4300-10</v>
          </cell>
          <cell r="C411" t="str">
            <v>4068 TCS Street Lights</v>
          </cell>
          <cell r="D411">
            <v>0</v>
          </cell>
          <cell r="E411">
            <v>0</v>
          </cell>
          <cell r="F411">
            <v>442.63</v>
          </cell>
          <cell r="G411">
            <v>-442.63</v>
          </cell>
          <cell r="H411">
            <v>-442.63</v>
          </cell>
        </row>
        <row r="412">
          <cell r="B412" t="str">
            <v>269-4300-10</v>
          </cell>
          <cell r="C412" t="str">
            <v>4068 RTCS Street Lights</v>
          </cell>
          <cell r="D412">
            <v>0</v>
          </cell>
          <cell r="E412">
            <v>0</v>
          </cell>
          <cell r="F412">
            <v>31462.83</v>
          </cell>
          <cell r="G412">
            <v>-31462.83</v>
          </cell>
          <cell r="H412">
            <v>-31462.83</v>
          </cell>
        </row>
        <row r="413">
          <cell r="B413" t="str">
            <v>281-4300-10</v>
          </cell>
          <cell r="C413" t="str">
            <v>4086 SSS Admin Charge Street Lights</v>
          </cell>
          <cell r="D413">
            <v>0</v>
          </cell>
          <cell r="E413">
            <v>0</v>
          </cell>
          <cell r="F413">
            <v>32.53</v>
          </cell>
          <cell r="G413">
            <v>-32.53</v>
          </cell>
          <cell r="H413">
            <v>-32.53</v>
          </cell>
        </row>
        <row r="414">
          <cell r="B414" t="str">
            <v>289-4300-10</v>
          </cell>
          <cell r="C414" t="str">
            <v>4080 Dist Demand Street Lights</v>
          </cell>
          <cell r="D414">
            <v>0</v>
          </cell>
          <cell r="E414">
            <v>0</v>
          </cell>
          <cell r="F414">
            <v>381302.5</v>
          </cell>
          <cell r="G414">
            <v>-381302.5</v>
          </cell>
          <cell r="H414">
            <v>-381302.5</v>
          </cell>
        </row>
        <row r="415">
          <cell r="B415" t="str">
            <v>235-4301-10</v>
          </cell>
          <cell r="C415" t="str">
            <v>4025 Commodity Sales-StreetLight (Diff RPP v HOEP)</v>
          </cell>
          <cell r="D415">
            <v>0</v>
          </cell>
          <cell r="E415">
            <v>0</v>
          </cell>
          <cell r="F415">
            <v>5941.17</v>
          </cell>
          <cell r="G415">
            <v>-5941.17</v>
          </cell>
          <cell r="H415">
            <v>-5941.17</v>
          </cell>
        </row>
        <row r="416">
          <cell r="B416" t="str">
            <v>267-4310-10</v>
          </cell>
          <cell r="C416" t="str">
            <v>4066 RTNS Sent. Lights</v>
          </cell>
          <cell r="D416">
            <v>0</v>
          </cell>
          <cell r="E416">
            <v>0</v>
          </cell>
          <cell r="F416">
            <v>125.59</v>
          </cell>
          <cell r="G416">
            <v>-125.59</v>
          </cell>
          <cell r="H416">
            <v>-125.59</v>
          </cell>
        </row>
        <row r="417">
          <cell r="B417" t="str">
            <v>269-4310-10</v>
          </cell>
          <cell r="C417" t="str">
            <v>4068 RTCS Sent. Lights</v>
          </cell>
          <cell r="D417">
            <v>0</v>
          </cell>
          <cell r="E417">
            <v>0</v>
          </cell>
          <cell r="F417">
            <v>199.8</v>
          </cell>
          <cell r="G417">
            <v>-199.8</v>
          </cell>
          <cell r="H417">
            <v>-199.8</v>
          </cell>
        </row>
        <row r="418">
          <cell r="B418" t="str">
            <v>281-4310-10</v>
          </cell>
          <cell r="C418" t="str">
            <v>4086 SSS Admin Charge Sent. Lights</v>
          </cell>
          <cell r="D418">
            <v>0</v>
          </cell>
          <cell r="E418">
            <v>0</v>
          </cell>
          <cell r="F418">
            <v>57.87</v>
          </cell>
          <cell r="G418">
            <v>-57.87</v>
          </cell>
          <cell r="H418">
            <v>-57.87</v>
          </cell>
        </row>
        <row r="419">
          <cell r="B419" t="str">
            <v>235-4320-10</v>
          </cell>
          <cell r="C419" t="str">
            <v>4235 Water Heaters</v>
          </cell>
          <cell r="D419">
            <v>0</v>
          </cell>
          <cell r="E419">
            <v>0</v>
          </cell>
          <cell r="F419">
            <v>451.16</v>
          </cell>
          <cell r="G419">
            <v>-451.16</v>
          </cell>
          <cell r="H419">
            <v>-451.16</v>
          </cell>
        </row>
        <row r="420">
          <cell r="B420" t="str">
            <v>260-4320-10</v>
          </cell>
          <cell r="C420" t="str">
            <v>4062 OESP billed Unmetered</v>
          </cell>
          <cell r="D420">
            <v>0</v>
          </cell>
          <cell r="E420">
            <v>0.48</v>
          </cell>
          <cell r="F420">
            <v>0</v>
          </cell>
          <cell r="G420">
            <v>0.48</v>
          </cell>
          <cell r="H420">
            <v>0.48</v>
          </cell>
        </row>
        <row r="421">
          <cell r="B421" t="str">
            <v>212-4400-10</v>
          </cell>
          <cell r="C421" t="str">
            <v>4080 DIST USAGE - Unmetered</v>
          </cell>
          <cell r="D421">
            <v>0</v>
          </cell>
          <cell r="E421">
            <v>2631</v>
          </cell>
          <cell r="F421">
            <v>0</v>
          </cell>
          <cell r="G421">
            <v>2631</v>
          </cell>
          <cell r="H421">
            <v>2631</v>
          </cell>
        </row>
        <row r="422">
          <cell r="B422" t="str">
            <v>233-4400-10</v>
          </cell>
          <cell r="C422" t="str">
            <v>4080 Fixed Unmetered Adj</v>
          </cell>
          <cell r="D422">
            <v>0</v>
          </cell>
          <cell r="E422">
            <v>46868</v>
          </cell>
          <cell r="F422">
            <v>47203</v>
          </cell>
          <cell r="G422">
            <v>-335</v>
          </cell>
          <cell r="H422">
            <v>-335</v>
          </cell>
        </row>
        <row r="423">
          <cell r="B423" t="str">
            <v>235-4400-10</v>
          </cell>
          <cell r="C423" t="str">
            <v>4006 Commodity Sales Unmetered</v>
          </cell>
          <cell r="D423">
            <v>0</v>
          </cell>
          <cell r="E423">
            <v>55.03</v>
          </cell>
          <cell r="F423">
            <v>50080.36</v>
          </cell>
          <cell r="G423">
            <v>-50025.33</v>
          </cell>
          <cell r="H423">
            <v>-50025.33</v>
          </cell>
        </row>
        <row r="424">
          <cell r="B424" t="str">
            <v>236-4400-10</v>
          </cell>
          <cell r="C424" t="str">
            <v>4080 Dist S/C Unmetered</v>
          </cell>
          <cell r="D424">
            <v>0</v>
          </cell>
          <cell r="E424">
            <v>280.51</v>
          </cell>
          <cell r="F424">
            <v>30751.29</v>
          </cell>
          <cell r="G424">
            <v>-30470.78</v>
          </cell>
          <cell r="H424">
            <v>-30470.78</v>
          </cell>
        </row>
        <row r="425">
          <cell r="B425" t="str">
            <v>237-4400-10</v>
          </cell>
          <cell r="C425" t="str">
            <v>4080 Dist Usage - Unmetered</v>
          </cell>
          <cell r="D425">
            <v>0</v>
          </cell>
          <cell r="E425">
            <v>41.91</v>
          </cell>
          <cell r="F425">
            <v>49855.32</v>
          </cell>
          <cell r="G425">
            <v>-49813.41</v>
          </cell>
          <cell r="H425">
            <v>-49813.41</v>
          </cell>
        </row>
        <row r="426">
          <cell r="B426" t="str">
            <v>240-4400-10</v>
          </cell>
          <cell r="C426" t="str">
            <v>4225 Int Chg Unmetered</v>
          </cell>
          <cell r="D426">
            <v>0</v>
          </cell>
          <cell r="E426">
            <v>144.36000000000001</v>
          </cell>
          <cell r="F426">
            <v>925.65</v>
          </cell>
          <cell r="G426">
            <v>-781.29</v>
          </cell>
          <cell r="H426">
            <v>-781.29</v>
          </cell>
        </row>
        <row r="427">
          <cell r="B427" t="str">
            <v>244-4400-10</v>
          </cell>
          <cell r="C427" t="str">
            <v>4235 Setup Charge Unmetered</v>
          </cell>
          <cell r="D427">
            <v>0</v>
          </cell>
          <cell r="E427">
            <v>60</v>
          </cell>
          <cell r="F427">
            <v>120</v>
          </cell>
          <cell r="G427">
            <v>-60</v>
          </cell>
          <cell r="H427">
            <v>-60</v>
          </cell>
        </row>
        <row r="428">
          <cell r="B428" t="str">
            <v>245-4400-10</v>
          </cell>
          <cell r="C428" t="str">
            <v>4235 Collection Charge - Unmetered</v>
          </cell>
          <cell r="D428">
            <v>0</v>
          </cell>
          <cell r="E428">
            <v>60</v>
          </cell>
          <cell r="F428">
            <v>90</v>
          </cell>
          <cell r="G428">
            <v>-30</v>
          </cell>
          <cell r="H428">
            <v>-30</v>
          </cell>
        </row>
        <row r="429">
          <cell r="B429" t="str">
            <v>264-4400-10</v>
          </cell>
          <cell r="C429" t="str">
            <v>4062 WMS Unmetered</v>
          </cell>
          <cell r="D429">
            <v>0</v>
          </cell>
          <cell r="E429">
            <v>9.93</v>
          </cell>
          <cell r="F429">
            <v>9367.61</v>
          </cell>
          <cell r="G429">
            <v>-9357.68</v>
          </cell>
          <cell r="H429">
            <v>-9357.68</v>
          </cell>
        </row>
        <row r="430">
          <cell r="B430" t="str">
            <v>267-4400-10</v>
          </cell>
          <cell r="C430" t="str">
            <v>4066 RTNS Unmetered</v>
          </cell>
          <cell r="D430">
            <v>0</v>
          </cell>
          <cell r="E430">
            <v>16.78</v>
          </cell>
          <cell r="F430">
            <v>17930.45</v>
          </cell>
          <cell r="G430">
            <v>-17913.669999999998</v>
          </cell>
          <cell r="H430">
            <v>-17913.669999999998</v>
          </cell>
        </row>
        <row r="431">
          <cell r="B431" t="str">
            <v>268-4400-10</v>
          </cell>
          <cell r="C431" t="str">
            <v>4068 TCS Unmetered</v>
          </cell>
          <cell r="D431">
            <v>0</v>
          </cell>
          <cell r="E431">
            <v>14.21</v>
          </cell>
          <cell r="F431">
            <v>16590.95</v>
          </cell>
          <cell r="G431">
            <v>-16576.740000000002</v>
          </cell>
          <cell r="H431">
            <v>-16576.740000000002</v>
          </cell>
        </row>
        <row r="432">
          <cell r="B432" t="str">
            <v>269-4400-10</v>
          </cell>
          <cell r="C432" t="str">
            <v>4068 RTCS Unmetered</v>
          </cell>
          <cell r="D432">
            <v>0</v>
          </cell>
          <cell r="E432">
            <v>0.86</v>
          </cell>
          <cell r="F432">
            <v>805.11</v>
          </cell>
          <cell r="G432">
            <v>-804.25</v>
          </cell>
          <cell r="H432">
            <v>-804.25</v>
          </cell>
        </row>
        <row r="433">
          <cell r="B433" t="str">
            <v>281-4400-10</v>
          </cell>
          <cell r="C433" t="str">
            <v>4086 SSS Admin - Unmetered</v>
          </cell>
          <cell r="D433">
            <v>0</v>
          </cell>
          <cell r="E433">
            <v>16.34</v>
          </cell>
          <cell r="F433">
            <v>761.1</v>
          </cell>
          <cell r="G433">
            <v>-744.76</v>
          </cell>
          <cell r="H433">
            <v>-744.76</v>
          </cell>
        </row>
        <row r="434">
          <cell r="B434" t="str">
            <v>230-4401-10</v>
          </cell>
          <cell r="C434" t="str">
            <v>4080 Smart Meter Rate Adder to BS</v>
          </cell>
          <cell r="D434">
            <v>0</v>
          </cell>
          <cell r="E434">
            <v>24.33</v>
          </cell>
          <cell r="F434">
            <v>24.3</v>
          </cell>
          <cell r="G434">
            <v>0.03</v>
          </cell>
          <cell r="H434">
            <v>0.03</v>
          </cell>
        </row>
        <row r="435">
          <cell r="B435" t="str">
            <v>235-4401-10</v>
          </cell>
          <cell r="C435" t="str">
            <v>4006 Commodity Sales Unmetered (Diff RPP vs HOEP)</v>
          </cell>
          <cell r="D435">
            <v>0</v>
          </cell>
          <cell r="E435">
            <v>148.91</v>
          </cell>
          <cell r="F435">
            <v>166121.74</v>
          </cell>
          <cell r="G435">
            <v>-165972.82999999999</v>
          </cell>
          <cell r="H435">
            <v>-165972.82999999999</v>
          </cell>
        </row>
        <row r="436">
          <cell r="B436" t="str">
            <v>264-4402-10</v>
          </cell>
          <cell r="C436" t="str">
            <v>4062 WMS CBDR-CLS B Residential</v>
          </cell>
          <cell r="D436">
            <v>0</v>
          </cell>
          <cell r="E436">
            <v>174.83</v>
          </cell>
          <cell r="F436">
            <v>203290.66</v>
          </cell>
          <cell r="G436">
            <v>-203115.83</v>
          </cell>
          <cell r="H436">
            <v>-203115.83</v>
          </cell>
        </row>
        <row r="437">
          <cell r="B437" t="str">
            <v>264-4404-10</v>
          </cell>
          <cell r="C437" t="str">
            <v>4062 WMS CBDR-CLS B comm &lt; 50 kw</v>
          </cell>
          <cell r="D437">
            <v>0</v>
          </cell>
          <cell r="E437">
            <v>84.78</v>
          </cell>
          <cell r="F437">
            <v>52506.49</v>
          </cell>
          <cell r="G437">
            <v>-52421.71</v>
          </cell>
          <cell r="H437">
            <v>-52421.71</v>
          </cell>
        </row>
        <row r="438">
          <cell r="B438" t="str">
            <v>264-4405-10</v>
          </cell>
          <cell r="C438" t="str">
            <v>4062 WMS CBDR-CLS B Ind&gt;50-200KW</v>
          </cell>
          <cell r="D438">
            <v>0</v>
          </cell>
          <cell r="E438">
            <v>290.64</v>
          </cell>
          <cell r="F438">
            <v>62872.04</v>
          </cell>
          <cell r="G438">
            <v>-62581.4</v>
          </cell>
          <cell r="H438">
            <v>-62581.4</v>
          </cell>
        </row>
        <row r="439">
          <cell r="B439" t="str">
            <v>264-4406-10</v>
          </cell>
          <cell r="C439" t="str">
            <v>4062 WMS CBDR-CLS B Ind&gt;200-1000KW</v>
          </cell>
          <cell r="D439">
            <v>0</v>
          </cell>
          <cell r="E439">
            <v>258.83</v>
          </cell>
          <cell r="F439">
            <v>69936.73</v>
          </cell>
          <cell r="G439">
            <v>-69677.899999999994</v>
          </cell>
          <cell r="H439">
            <v>-69677.899999999994</v>
          </cell>
        </row>
        <row r="440">
          <cell r="B440" t="str">
            <v>264-4407-10</v>
          </cell>
          <cell r="C440" t="str">
            <v>4062 WMS CBDR-CLS B Ind&gt;1000kw&lt;4999kw</v>
          </cell>
          <cell r="D440">
            <v>0</v>
          </cell>
          <cell r="E440">
            <v>0</v>
          </cell>
          <cell r="F440">
            <v>15162.85</v>
          </cell>
          <cell r="G440">
            <v>-15162.85</v>
          </cell>
          <cell r="H440">
            <v>-15162.85</v>
          </cell>
        </row>
        <row r="441">
          <cell r="B441" t="str">
            <v>264-4409-10</v>
          </cell>
          <cell r="C441" t="str">
            <v>4062 WMS CBDR-CLS B Street Lights</v>
          </cell>
          <cell r="D441">
            <v>0</v>
          </cell>
          <cell r="E441">
            <v>0</v>
          </cell>
          <cell r="F441">
            <v>1849.65</v>
          </cell>
          <cell r="G441">
            <v>-1849.65</v>
          </cell>
          <cell r="H441">
            <v>-1849.65</v>
          </cell>
        </row>
        <row r="442">
          <cell r="B442" t="str">
            <v>264-4411-10</v>
          </cell>
          <cell r="C442" t="str">
            <v>4062 WMS CBDR-CLS B Unmetered</v>
          </cell>
          <cell r="D442">
            <v>0</v>
          </cell>
          <cell r="E442">
            <v>0.79</v>
          </cell>
          <cell r="F442">
            <v>1069.6099999999999</v>
          </cell>
          <cell r="G442">
            <v>-1068.82</v>
          </cell>
          <cell r="H442">
            <v>-1068.82</v>
          </cell>
        </row>
        <row r="443">
          <cell r="B443" t="str">
            <v>230-4499-10</v>
          </cell>
          <cell r="C443" t="str">
            <v>4076 Billed SME Charge (TrueUp Revenue/Cost)</v>
          </cell>
          <cell r="D443">
            <v>0</v>
          </cell>
          <cell r="E443">
            <v>61207.37</v>
          </cell>
          <cell r="F443">
            <v>6321.18</v>
          </cell>
          <cell r="G443">
            <v>54886.19</v>
          </cell>
          <cell r="H443">
            <v>54886.19</v>
          </cell>
        </row>
        <row r="444">
          <cell r="B444" t="str">
            <v>264-4499-10</v>
          </cell>
          <cell r="C444" t="str">
            <v>4062 WMS Billed Variance</v>
          </cell>
          <cell r="D444">
            <v>0</v>
          </cell>
          <cell r="E444">
            <v>1746394.96</v>
          </cell>
          <cell r="F444">
            <v>888565.82</v>
          </cell>
          <cell r="G444">
            <v>857829.14</v>
          </cell>
          <cell r="H444">
            <v>857829.14</v>
          </cell>
        </row>
        <row r="445">
          <cell r="B445" t="str">
            <v>266-4499-10</v>
          </cell>
          <cell r="C445" t="str">
            <v>4066 TNS Billed Variance</v>
          </cell>
          <cell r="D445">
            <v>0</v>
          </cell>
          <cell r="E445">
            <v>0.15</v>
          </cell>
          <cell r="F445">
            <v>0.03</v>
          </cell>
          <cell r="G445">
            <v>0.12</v>
          </cell>
          <cell r="H445">
            <v>0.12</v>
          </cell>
        </row>
        <row r="446">
          <cell r="B446" t="str">
            <v>268-4499-10</v>
          </cell>
          <cell r="C446" t="str">
            <v>4068 TCS Billed Variance</v>
          </cell>
          <cell r="D446">
            <v>0</v>
          </cell>
          <cell r="E446">
            <v>1747772.28</v>
          </cell>
          <cell r="F446">
            <v>370882.83</v>
          </cell>
          <cell r="G446">
            <v>1376889.45</v>
          </cell>
          <cell r="H446">
            <v>1376889.45</v>
          </cell>
        </row>
        <row r="447">
          <cell r="B447" t="str">
            <v>235-4500-10</v>
          </cell>
          <cell r="C447" t="str">
            <v>4390 Serv. Misc.  Revenues</v>
          </cell>
          <cell r="D447">
            <v>0</v>
          </cell>
          <cell r="E447">
            <v>235081.82</v>
          </cell>
          <cell r="F447">
            <v>336003.87</v>
          </cell>
          <cell r="G447">
            <v>-100922.05</v>
          </cell>
          <cell r="H447">
            <v>-100922.05</v>
          </cell>
        </row>
        <row r="448">
          <cell r="B448" t="str">
            <v>210-4501-10</v>
          </cell>
          <cell r="C448" t="str">
            <v>4375 Dividend Income</v>
          </cell>
          <cell r="D448">
            <v>0</v>
          </cell>
          <cell r="E448">
            <v>0</v>
          </cell>
          <cell r="F448">
            <v>188.64</v>
          </cell>
          <cell r="G448">
            <v>-188.64</v>
          </cell>
          <cell r="H448">
            <v>-188.64</v>
          </cell>
        </row>
        <row r="449">
          <cell r="B449" t="str">
            <v>235-4501-10</v>
          </cell>
          <cell r="C449" t="str">
            <v>4235 Enhancement Revenue</v>
          </cell>
          <cell r="D449">
            <v>0</v>
          </cell>
          <cell r="E449">
            <v>180081.03</v>
          </cell>
          <cell r="F449">
            <v>244664.6</v>
          </cell>
          <cell r="G449">
            <v>-64583.57</v>
          </cell>
          <cell r="H449">
            <v>-64583.57</v>
          </cell>
        </row>
        <row r="450">
          <cell r="B450" t="str">
            <v>235-4502-10</v>
          </cell>
          <cell r="C450" t="str">
            <v>4375 Misc. Revenue</v>
          </cell>
          <cell r="D450">
            <v>0</v>
          </cell>
          <cell r="E450">
            <v>12502</v>
          </cell>
          <cell r="F450">
            <v>15395</v>
          </cell>
          <cell r="G450">
            <v>-2893</v>
          </cell>
          <cell r="H450">
            <v>-2893</v>
          </cell>
        </row>
        <row r="451">
          <cell r="B451" t="str">
            <v>235-4504-10</v>
          </cell>
          <cell r="C451" t="str">
            <v>4210 Pole &amp; Duct Rental Revenue</v>
          </cell>
          <cell r="D451">
            <v>0</v>
          </cell>
          <cell r="E451">
            <v>290587.8</v>
          </cell>
          <cell r="F451">
            <v>584207.39</v>
          </cell>
          <cell r="G451">
            <v>-293619.59000000003</v>
          </cell>
          <cell r="H451">
            <v>-293619.59000000003</v>
          </cell>
        </row>
        <row r="452">
          <cell r="B452" t="str">
            <v>210-4505-10</v>
          </cell>
          <cell r="C452" t="str">
            <v>4235 Cash Discounts</v>
          </cell>
          <cell r="D452">
            <v>0</v>
          </cell>
          <cell r="E452">
            <v>0</v>
          </cell>
          <cell r="F452">
            <v>621.91999999999996</v>
          </cell>
          <cell r="G452">
            <v>-621.91999999999996</v>
          </cell>
          <cell r="H452">
            <v>-621.91999999999996</v>
          </cell>
        </row>
        <row r="453">
          <cell r="B453" t="str">
            <v>210-4511-10</v>
          </cell>
          <cell r="C453" t="str">
            <v>4405 Regulatory Interest Improvement</v>
          </cell>
          <cell r="D453">
            <v>0</v>
          </cell>
          <cell r="E453">
            <v>187861.22</v>
          </cell>
          <cell r="F453">
            <v>227292.12</v>
          </cell>
          <cell r="G453">
            <v>-39430.9</v>
          </cell>
          <cell r="H453">
            <v>-39430.9</v>
          </cell>
        </row>
        <row r="454">
          <cell r="B454" t="str">
            <v>235-4530-10</v>
          </cell>
          <cell r="C454" t="str">
            <v>4405 Interest Earned</v>
          </cell>
          <cell r="D454">
            <v>0</v>
          </cell>
          <cell r="E454">
            <v>0</v>
          </cell>
          <cell r="F454">
            <v>92121.75</v>
          </cell>
          <cell r="G454">
            <v>-92121.75</v>
          </cell>
          <cell r="H454">
            <v>-92121.75</v>
          </cell>
        </row>
        <row r="455">
          <cell r="B455" t="str">
            <v>235-4540-10</v>
          </cell>
          <cell r="C455" t="str">
            <v>4235 Legal Letter Charges</v>
          </cell>
          <cell r="D455">
            <v>0</v>
          </cell>
          <cell r="E455">
            <v>0</v>
          </cell>
          <cell r="F455">
            <v>645</v>
          </cell>
          <cell r="G455">
            <v>-645</v>
          </cell>
          <cell r="H455">
            <v>-645</v>
          </cell>
        </row>
        <row r="456">
          <cell r="B456" t="str">
            <v>235-4610-10</v>
          </cell>
          <cell r="C456" t="str">
            <v>4390 Sale of Scrap Material</v>
          </cell>
          <cell r="D456">
            <v>0</v>
          </cell>
          <cell r="E456">
            <v>0</v>
          </cell>
          <cell r="F456">
            <v>44882.43</v>
          </cell>
          <cell r="G456">
            <v>-44882.43</v>
          </cell>
          <cell r="H456">
            <v>-44882.43</v>
          </cell>
        </row>
        <row r="457">
          <cell r="B457" t="str">
            <v>235-4615-10</v>
          </cell>
          <cell r="C457" t="str">
            <v>4375 IESO/OEB RPP Pilot Project</v>
          </cell>
          <cell r="D457">
            <v>0</v>
          </cell>
          <cell r="E457">
            <v>0</v>
          </cell>
          <cell r="F457">
            <v>2757500</v>
          </cell>
          <cell r="G457">
            <v>-2757500</v>
          </cell>
          <cell r="H457">
            <v>-2757500</v>
          </cell>
        </row>
        <row r="458">
          <cell r="B458" t="str">
            <v>235-4616-10</v>
          </cell>
          <cell r="C458" t="str">
            <v>4380 RPP Pilot Project Costs - Internal</v>
          </cell>
          <cell r="D458">
            <v>0</v>
          </cell>
          <cell r="E458">
            <v>178587.47</v>
          </cell>
          <cell r="F458">
            <v>0</v>
          </cell>
          <cell r="G458">
            <v>178587.47</v>
          </cell>
          <cell r="H458">
            <v>178587.47</v>
          </cell>
        </row>
        <row r="459">
          <cell r="B459" t="str">
            <v>235-4617-10</v>
          </cell>
          <cell r="C459" t="str">
            <v>4380 RPP Pilot Project Costs - External</v>
          </cell>
          <cell r="D459">
            <v>0</v>
          </cell>
          <cell r="E459">
            <v>166981.04</v>
          </cell>
          <cell r="F459">
            <v>10.89</v>
          </cell>
          <cell r="G459">
            <v>166970.15</v>
          </cell>
          <cell r="H459">
            <v>166970.15</v>
          </cell>
        </row>
        <row r="460">
          <cell r="B460" t="str">
            <v>235-4620-10</v>
          </cell>
          <cell r="C460" t="str">
            <v>4380 RPP Pilot Project Costs - Trueup</v>
          </cell>
          <cell r="D460">
            <v>0</v>
          </cell>
          <cell r="E460">
            <v>10598306.67</v>
          </cell>
          <cell r="F460">
            <v>8186676.2999999998</v>
          </cell>
          <cell r="G460">
            <v>2411630.37</v>
          </cell>
          <cell r="H460">
            <v>2411630.37</v>
          </cell>
        </row>
        <row r="461">
          <cell r="B461" t="str">
            <v>235-4701-10</v>
          </cell>
          <cell r="C461" t="str">
            <v>4015 Commodity Sales : Global Adj Residential</v>
          </cell>
          <cell r="D461">
            <v>0</v>
          </cell>
          <cell r="E461">
            <v>0</v>
          </cell>
          <cell r="F461">
            <v>1010155.31</v>
          </cell>
          <cell r="G461">
            <v>-1010155.31</v>
          </cell>
          <cell r="H461">
            <v>-1010155.31</v>
          </cell>
        </row>
        <row r="462">
          <cell r="B462" t="str">
            <v>235-4702-10</v>
          </cell>
          <cell r="C462" t="str">
            <v>4015 Commodity Sales : Global Adj Commercial &lt;50</v>
          </cell>
          <cell r="D462">
            <v>0</v>
          </cell>
          <cell r="E462">
            <v>2355.02</v>
          </cell>
          <cell r="F462">
            <v>1444393.85</v>
          </cell>
          <cell r="G462">
            <v>-1442038.83</v>
          </cell>
          <cell r="H462">
            <v>-1442038.83</v>
          </cell>
        </row>
        <row r="463">
          <cell r="B463" t="str">
            <v>235-4703-10</v>
          </cell>
          <cell r="C463" t="str">
            <v>4015 Commodity Sales : Global Adj Ind &gt;50 &lt;200</v>
          </cell>
          <cell r="D463">
            <v>0</v>
          </cell>
          <cell r="E463">
            <v>1404861.92</v>
          </cell>
          <cell r="F463">
            <v>13722132.51</v>
          </cell>
          <cell r="G463">
            <v>-12317270.59</v>
          </cell>
          <cell r="H463">
            <v>-12317270.59</v>
          </cell>
        </row>
        <row r="464">
          <cell r="B464" t="str">
            <v>235-4704-10</v>
          </cell>
          <cell r="C464" t="str">
            <v>4015 Commodity Sales : Global Adj Ind &gt;200 &lt;1000</v>
          </cell>
          <cell r="D464">
            <v>0</v>
          </cell>
          <cell r="E464">
            <v>57301.14</v>
          </cell>
          <cell r="F464">
            <v>12319362.449999999</v>
          </cell>
          <cell r="G464">
            <v>-12262061.310000001</v>
          </cell>
          <cell r="H464">
            <v>-12262061.310000001</v>
          </cell>
        </row>
        <row r="465">
          <cell r="B465" t="str">
            <v>210-4705-10</v>
          </cell>
          <cell r="C465" t="str">
            <v>6040 Allocated - Capitalized Interest</v>
          </cell>
          <cell r="D465">
            <v>0</v>
          </cell>
          <cell r="E465">
            <v>135831.10999999999</v>
          </cell>
          <cell r="F465">
            <v>492783.7</v>
          </cell>
          <cell r="G465">
            <v>-356952.59</v>
          </cell>
          <cell r="H465">
            <v>-356952.59</v>
          </cell>
        </row>
        <row r="466">
          <cell r="B466" t="str">
            <v>235-4706-10</v>
          </cell>
          <cell r="C466" t="str">
            <v>4020 Commodity Sales : Global Adj Lrg User &gt; 5000</v>
          </cell>
          <cell r="D466">
            <v>0</v>
          </cell>
          <cell r="E466">
            <v>0</v>
          </cell>
          <cell r="F466">
            <v>5476047.6399999997</v>
          </cell>
          <cell r="G466">
            <v>-5476047.6399999997</v>
          </cell>
          <cell r="H466">
            <v>-5476047.6399999997</v>
          </cell>
        </row>
        <row r="467">
          <cell r="B467" t="str">
            <v>235-4707-10</v>
          </cell>
          <cell r="C467" t="str">
            <v>4025 Commodity Sales : Global Adj  Street Lights</v>
          </cell>
          <cell r="D467">
            <v>0</v>
          </cell>
          <cell r="E467">
            <v>0</v>
          </cell>
          <cell r="F467">
            <v>481577.66</v>
          </cell>
          <cell r="G467">
            <v>-481577.66</v>
          </cell>
          <cell r="H467">
            <v>-481577.66</v>
          </cell>
        </row>
        <row r="468">
          <cell r="B468" t="str">
            <v>650-4710-10</v>
          </cell>
          <cell r="C468" t="str">
            <v>5625 Allocated - Stores Operation Expense</v>
          </cell>
          <cell r="D468">
            <v>0</v>
          </cell>
          <cell r="E468">
            <v>11941.15</v>
          </cell>
          <cell r="F468">
            <v>210240.31</v>
          </cell>
          <cell r="G468">
            <v>-198299.16</v>
          </cell>
          <cell r="H468">
            <v>-198299.16</v>
          </cell>
        </row>
        <row r="469">
          <cell r="B469" t="str">
            <v>660-4720-10</v>
          </cell>
          <cell r="C469" t="str">
            <v>5025 Allocated - Rolling Stock Expense</v>
          </cell>
          <cell r="D469">
            <v>0</v>
          </cell>
          <cell r="E469">
            <v>4986</v>
          </cell>
          <cell r="F469">
            <v>820948.25</v>
          </cell>
          <cell r="G469">
            <v>-815962.25</v>
          </cell>
          <cell r="H469">
            <v>-815962.25</v>
          </cell>
        </row>
        <row r="470">
          <cell r="B470" t="str">
            <v>650-4800-10</v>
          </cell>
          <cell r="C470" t="str">
            <v>4325 BILLED JOBS (CLOSED) RECOVERY</v>
          </cell>
          <cell r="D470">
            <v>0</v>
          </cell>
          <cell r="E470">
            <v>18975.25</v>
          </cell>
          <cell r="F470">
            <v>0</v>
          </cell>
          <cell r="G470">
            <v>18975.25</v>
          </cell>
          <cell r="H470">
            <v>18975.25</v>
          </cell>
        </row>
        <row r="471">
          <cell r="B471" t="str">
            <v>660-4800-10</v>
          </cell>
          <cell r="C471" t="str">
            <v>4325 BILLED JOBS (CLOSED) RECOVERY</v>
          </cell>
          <cell r="D471">
            <v>0</v>
          </cell>
          <cell r="E471">
            <v>19533.919999999998</v>
          </cell>
          <cell r="F471">
            <v>124056.93</v>
          </cell>
          <cell r="G471">
            <v>-104523.01</v>
          </cell>
          <cell r="H471">
            <v>-104523.01</v>
          </cell>
        </row>
        <row r="472">
          <cell r="B472" t="str">
            <v>760-4800-10</v>
          </cell>
          <cell r="C472" t="str">
            <v>4325 BILLED JOBS (CLOSED) RECOVERY</v>
          </cell>
          <cell r="D472">
            <v>0</v>
          </cell>
          <cell r="E472">
            <v>0</v>
          </cell>
          <cell r="F472">
            <v>76424.210000000006</v>
          </cell>
          <cell r="G472">
            <v>-76424.210000000006</v>
          </cell>
          <cell r="H472">
            <v>-76424.210000000006</v>
          </cell>
        </row>
        <row r="473">
          <cell r="B473" t="str">
            <v>740-4801-10</v>
          </cell>
          <cell r="C473" t="str">
            <v>4325 Billed Jobs Interco Recovery (Fibre)</v>
          </cell>
          <cell r="D473">
            <v>0</v>
          </cell>
          <cell r="E473">
            <v>8195.24</v>
          </cell>
          <cell r="F473">
            <v>29049.55</v>
          </cell>
          <cell r="G473">
            <v>-20854.310000000001</v>
          </cell>
          <cell r="H473">
            <v>-20854.310000000001</v>
          </cell>
        </row>
        <row r="474">
          <cell r="B474" t="str">
            <v>210-4810-10</v>
          </cell>
          <cell r="C474" t="str">
            <v>4330 Billed Jobs (Closed) Costs</v>
          </cell>
          <cell r="D474">
            <v>0</v>
          </cell>
          <cell r="E474">
            <v>6694.68</v>
          </cell>
          <cell r="F474">
            <v>6694.68</v>
          </cell>
          <cell r="G474">
            <v>0</v>
          </cell>
          <cell r="H474">
            <v>0</v>
          </cell>
        </row>
        <row r="475">
          <cell r="B475" t="str">
            <v>660-4810-10</v>
          </cell>
          <cell r="C475" t="str">
            <v>4330 BILLED JOBS (CLOSED) COSTS</v>
          </cell>
          <cell r="D475">
            <v>0</v>
          </cell>
          <cell r="E475">
            <v>166417.82</v>
          </cell>
          <cell r="F475">
            <v>2315.84</v>
          </cell>
          <cell r="G475">
            <v>164101.98000000001</v>
          </cell>
          <cell r="H475">
            <v>164101.98000000001</v>
          </cell>
        </row>
        <row r="476">
          <cell r="B476" t="str">
            <v>760-4810-10</v>
          </cell>
          <cell r="C476" t="str">
            <v>4330 BILLED JOBS (CLOSED) COSTS</v>
          </cell>
          <cell r="D476">
            <v>0</v>
          </cell>
          <cell r="E476">
            <v>35480.379999999997</v>
          </cell>
          <cell r="F476">
            <v>0</v>
          </cell>
          <cell r="G476">
            <v>35480.379999999997</v>
          </cell>
          <cell r="H476">
            <v>35480.379999999997</v>
          </cell>
        </row>
        <row r="477">
          <cell r="B477" t="str">
            <v>474-4900-10</v>
          </cell>
          <cell r="C477" t="str">
            <v>4380 CDM-I 3rd Party Admin-Prelim Eng. Study</v>
          </cell>
          <cell r="D477">
            <v>0</v>
          </cell>
          <cell r="E477">
            <v>2066.25</v>
          </cell>
          <cell r="F477">
            <v>0</v>
          </cell>
          <cell r="G477">
            <v>2066.25</v>
          </cell>
          <cell r="H477">
            <v>2066.25</v>
          </cell>
        </row>
        <row r="478">
          <cell r="B478" t="str">
            <v>473-4901-10</v>
          </cell>
          <cell r="C478" t="str">
            <v>4380 CDM-C&amp;I Sponsorship-Energy Audit</v>
          </cell>
          <cell r="D478">
            <v>0</v>
          </cell>
          <cell r="E478">
            <v>1500</v>
          </cell>
          <cell r="F478">
            <v>0</v>
          </cell>
          <cell r="G478">
            <v>1500</v>
          </cell>
          <cell r="H478">
            <v>1500</v>
          </cell>
        </row>
        <row r="479">
          <cell r="B479" t="str">
            <v>473-4903-10</v>
          </cell>
          <cell r="C479" t="str">
            <v>4380 CDM-C&amp;I Variable Costs-Energy Audit</v>
          </cell>
          <cell r="D479">
            <v>0</v>
          </cell>
          <cell r="E479">
            <v>24850</v>
          </cell>
          <cell r="F479">
            <v>0</v>
          </cell>
          <cell r="G479">
            <v>24850</v>
          </cell>
          <cell r="H479">
            <v>24850</v>
          </cell>
        </row>
        <row r="480">
          <cell r="B480" t="str">
            <v>473-4904-10</v>
          </cell>
          <cell r="C480" t="str">
            <v>4380 CDM-C&amp;I 3rd Party Markt-Energy Audit</v>
          </cell>
          <cell r="D480">
            <v>0</v>
          </cell>
          <cell r="E480">
            <v>200</v>
          </cell>
          <cell r="F480">
            <v>0</v>
          </cell>
          <cell r="G480">
            <v>200</v>
          </cell>
          <cell r="H480">
            <v>200</v>
          </cell>
        </row>
        <row r="481">
          <cell r="B481" t="str">
            <v>473-4905-10</v>
          </cell>
          <cell r="C481" t="str">
            <v>4380 CDM-C&amp;I Internal Allocations-Energy Audit</v>
          </cell>
          <cell r="D481">
            <v>0</v>
          </cell>
          <cell r="E481">
            <v>1277.3699999999999</v>
          </cell>
          <cell r="F481">
            <v>0</v>
          </cell>
          <cell r="G481">
            <v>1277.3699999999999</v>
          </cell>
          <cell r="H481">
            <v>1277.3699999999999</v>
          </cell>
        </row>
        <row r="482">
          <cell r="B482" t="str">
            <v>474-4905-10</v>
          </cell>
          <cell r="C482" t="str">
            <v>4380 CDM-I Internal Allocations-Prelim Eng. Study</v>
          </cell>
          <cell r="D482">
            <v>0</v>
          </cell>
          <cell r="E482">
            <v>2647.59</v>
          </cell>
          <cell r="F482">
            <v>0</v>
          </cell>
          <cell r="G482">
            <v>2647.59</v>
          </cell>
          <cell r="H482">
            <v>2647.59</v>
          </cell>
        </row>
        <row r="483">
          <cell r="B483" t="str">
            <v>473-4906-10</v>
          </cell>
          <cell r="C483" t="str">
            <v>4380 CDM-C&amp;I 3rd Party Adm-Equip. Replacement</v>
          </cell>
          <cell r="D483">
            <v>0</v>
          </cell>
          <cell r="E483">
            <v>100343.88</v>
          </cell>
          <cell r="F483">
            <v>0</v>
          </cell>
          <cell r="G483">
            <v>100343.88</v>
          </cell>
          <cell r="H483">
            <v>100343.88</v>
          </cell>
        </row>
        <row r="484">
          <cell r="B484" t="str">
            <v>474-4906-10</v>
          </cell>
          <cell r="C484" t="str">
            <v>4380 CDM-I 3rd Party Admin-Detailed Eng. Study</v>
          </cell>
          <cell r="D484">
            <v>0</v>
          </cell>
          <cell r="E484">
            <v>7650.75</v>
          </cell>
          <cell r="F484">
            <v>0</v>
          </cell>
          <cell r="G484">
            <v>7650.75</v>
          </cell>
          <cell r="H484">
            <v>7650.75</v>
          </cell>
        </row>
        <row r="485">
          <cell r="B485" t="str">
            <v>473-4907-10</v>
          </cell>
          <cell r="C485" t="str">
            <v>4380 CDM-C&amp;I Sponsorship-Equip. Replacement</v>
          </cell>
          <cell r="D485">
            <v>0</v>
          </cell>
          <cell r="E485">
            <v>12855</v>
          </cell>
          <cell r="F485">
            <v>0</v>
          </cell>
          <cell r="G485">
            <v>12855</v>
          </cell>
          <cell r="H485">
            <v>12855</v>
          </cell>
        </row>
        <row r="486">
          <cell r="B486" t="str">
            <v>473-4909-10</v>
          </cell>
          <cell r="C486" t="str">
            <v>4380 CDM-C&amp;I Variable Costs-Equip. Replacement</v>
          </cell>
          <cell r="D486">
            <v>0</v>
          </cell>
          <cell r="E486">
            <v>254974.25</v>
          </cell>
          <cell r="F486">
            <v>0</v>
          </cell>
          <cell r="G486">
            <v>254974.25</v>
          </cell>
          <cell r="H486">
            <v>254974.25</v>
          </cell>
        </row>
        <row r="487">
          <cell r="B487" t="str">
            <v>473-4910-10</v>
          </cell>
          <cell r="C487" t="str">
            <v>4380 CDM-C&amp;I 3rd Party Markt-Equip. Replacement</v>
          </cell>
          <cell r="D487">
            <v>0</v>
          </cell>
          <cell r="E487">
            <v>7349</v>
          </cell>
          <cell r="F487">
            <v>0</v>
          </cell>
          <cell r="G487">
            <v>7349</v>
          </cell>
          <cell r="H487">
            <v>7349</v>
          </cell>
        </row>
        <row r="488">
          <cell r="B488" t="str">
            <v>474-4910-10</v>
          </cell>
          <cell r="C488" t="str">
            <v>4380 CDM-I 3rd Party Markt-Detailed Eng. Study</v>
          </cell>
          <cell r="D488">
            <v>0</v>
          </cell>
          <cell r="E488">
            <v>3096.83</v>
          </cell>
          <cell r="F488">
            <v>0</v>
          </cell>
          <cell r="G488">
            <v>3096.83</v>
          </cell>
          <cell r="H488">
            <v>3096.83</v>
          </cell>
        </row>
        <row r="489">
          <cell r="B489" t="str">
            <v>473-4911-10</v>
          </cell>
          <cell r="C489" t="str">
            <v>4380 CDM-C&amp;I Internal Allocations-Equip. Replace</v>
          </cell>
          <cell r="D489">
            <v>0</v>
          </cell>
          <cell r="E489">
            <v>169266.52</v>
          </cell>
          <cell r="F489">
            <v>115667.6</v>
          </cell>
          <cell r="G489">
            <v>53598.92</v>
          </cell>
          <cell r="H489">
            <v>53598.92</v>
          </cell>
        </row>
        <row r="490">
          <cell r="B490" t="str">
            <v>474-4911-10</v>
          </cell>
          <cell r="C490" t="str">
            <v>4380 CDM-I Internal Allocations-DetailedEng. Study</v>
          </cell>
          <cell r="D490">
            <v>0</v>
          </cell>
          <cell r="E490">
            <v>5695.17</v>
          </cell>
          <cell r="F490">
            <v>0</v>
          </cell>
          <cell r="G490">
            <v>5695.17</v>
          </cell>
          <cell r="H490">
            <v>5695.17</v>
          </cell>
        </row>
        <row r="491">
          <cell r="B491" t="str">
            <v>472-4912-10</v>
          </cell>
          <cell r="C491" t="str">
            <v>4380 CDM-R 3rd Party Admin-Conservation Coupons</v>
          </cell>
          <cell r="D491">
            <v>0</v>
          </cell>
          <cell r="E491">
            <v>6310.75</v>
          </cell>
          <cell r="F491">
            <v>0</v>
          </cell>
          <cell r="G491">
            <v>6310.75</v>
          </cell>
          <cell r="H491">
            <v>6310.75</v>
          </cell>
        </row>
        <row r="492">
          <cell r="B492" t="str">
            <v>474-4912-10</v>
          </cell>
          <cell r="C492" t="str">
            <v>4380 CDM-I 3rd Party Admin-Cap Project Incentive</v>
          </cell>
          <cell r="D492">
            <v>0</v>
          </cell>
          <cell r="E492">
            <v>11556.5</v>
          </cell>
          <cell r="F492">
            <v>0</v>
          </cell>
          <cell r="G492">
            <v>11556.5</v>
          </cell>
          <cell r="H492">
            <v>11556.5</v>
          </cell>
        </row>
        <row r="493">
          <cell r="B493" t="str">
            <v>472-4913-10</v>
          </cell>
          <cell r="C493" t="str">
            <v>4380 CDM-R Sponsorship-Conservation Coupons</v>
          </cell>
          <cell r="D493">
            <v>0</v>
          </cell>
          <cell r="E493">
            <v>2275</v>
          </cell>
          <cell r="F493">
            <v>0</v>
          </cell>
          <cell r="G493">
            <v>2275</v>
          </cell>
          <cell r="H493">
            <v>2275</v>
          </cell>
        </row>
        <row r="494">
          <cell r="B494" t="str">
            <v>472-4916-10</v>
          </cell>
          <cell r="C494" t="str">
            <v>4380 CDM-R 3rd Party Markt-Conservation Coupons</v>
          </cell>
          <cell r="D494">
            <v>0</v>
          </cell>
          <cell r="E494">
            <v>6455.48</v>
          </cell>
          <cell r="F494">
            <v>0</v>
          </cell>
          <cell r="G494">
            <v>6455.48</v>
          </cell>
          <cell r="H494">
            <v>6455.48</v>
          </cell>
        </row>
        <row r="495">
          <cell r="B495" t="str">
            <v>472-4917-10</v>
          </cell>
          <cell r="C495" t="str">
            <v>4380 CDM-R Internal Allocat'ns-ConservationCoupons</v>
          </cell>
          <cell r="D495">
            <v>0</v>
          </cell>
          <cell r="E495">
            <v>2881.79</v>
          </cell>
          <cell r="F495">
            <v>0</v>
          </cell>
          <cell r="G495">
            <v>2881.79</v>
          </cell>
          <cell r="H495">
            <v>2881.79</v>
          </cell>
        </row>
        <row r="496">
          <cell r="B496" t="str">
            <v>474-4917-10</v>
          </cell>
          <cell r="C496" t="str">
            <v>4380 CDM-I Internal Allocations-Cap Project Incent</v>
          </cell>
          <cell r="D496">
            <v>0</v>
          </cell>
          <cell r="E496">
            <v>6508.76</v>
          </cell>
          <cell r="F496">
            <v>0</v>
          </cell>
          <cell r="G496">
            <v>6508.76</v>
          </cell>
          <cell r="H496">
            <v>6508.76</v>
          </cell>
        </row>
        <row r="497">
          <cell r="B497" t="str">
            <v>472-4918-10</v>
          </cell>
          <cell r="C497" t="str">
            <v>4380 CDM-R 3rd Party Admin-HVAC Incentives</v>
          </cell>
          <cell r="D497">
            <v>0</v>
          </cell>
          <cell r="E497">
            <v>6634.75</v>
          </cell>
          <cell r="F497">
            <v>0</v>
          </cell>
          <cell r="G497">
            <v>6634.75</v>
          </cell>
          <cell r="H497">
            <v>6634.75</v>
          </cell>
        </row>
        <row r="498">
          <cell r="B498" t="str">
            <v>473-4918-10</v>
          </cell>
          <cell r="C498" t="str">
            <v>4380 CDM-C&amp;I 3rd Party Adm- HPNC</v>
          </cell>
          <cell r="D498">
            <v>0</v>
          </cell>
          <cell r="E498">
            <v>4834.75</v>
          </cell>
          <cell r="F498">
            <v>0</v>
          </cell>
          <cell r="G498">
            <v>4834.75</v>
          </cell>
          <cell r="H498">
            <v>4834.75</v>
          </cell>
        </row>
        <row r="499">
          <cell r="B499" t="str">
            <v>472-4919-10</v>
          </cell>
          <cell r="C499" t="str">
            <v>4380 CDM-R Sponsorship-HVAC Incentives</v>
          </cell>
          <cell r="D499">
            <v>0</v>
          </cell>
          <cell r="E499">
            <v>900</v>
          </cell>
          <cell r="F499">
            <v>0</v>
          </cell>
          <cell r="G499">
            <v>900</v>
          </cell>
          <cell r="H499">
            <v>900</v>
          </cell>
        </row>
        <row r="500">
          <cell r="B500" t="str">
            <v>473-4919-10</v>
          </cell>
          <cell r="C500" t="str">
            <v>4380 CDM-C&amp;I Sponsorship- HPNC</v>
          </cell>
          <cell r="D500">
            <v>0</v>
          </cell>
          <cell r="E500">
            <v>1875</v>
          </cell>
          <cell r="F500">
            <v>0</v>
          </cell>
          <cell r="G500">
            <v>1875</v>
          </cell>
          <cell r="H500">
            <v>1875</v>
          </cell>
        </row>
        <row r="501">
          <cell r="B501" t="str">
            <v>473-4921-10</v>
          </cell>
          <cell r="C501" t="str">
            <v>4380 CDM-C&amp;I Variable Costs- HPNC</v>
          </cell>
          <cell r="D501">
            <v>0</v>
          </cell>
          <cell r="E501">
            <v>2623</v>
          </cell>
          <cell r="F501">
            <v>0</v>
          </cell>
          <cell r="G501">
            <v>2623</v>
          </cell>
          <cell r="H501">
            <v>2623</v>
          </cell>
        </row>
        <row r="502">
          <cell r="B502" t="str">
            <v>472-4922-10</v>
          </cell>
          <cell r="C502" t="str">
            <v>4380 CDM-R 3rd Party Markt-HVAC Incentives</v>
          </cell>
          <cell r="D502">
            <v>0</v>
          </cell>
          <cell r="E502">
            <v>17461.88</v>
          </cell>
          <cell r="F502">
            <v>0</v>
          </cell>
          <cell r="G502">
            <v>17461.88</v>
          </cell>
          <cell r="H502">
            <v>17461.88</v>
          </cell>
        </row>
        <row r="503">
          <cell r="B503" t="str">
            <v>473-4922-10</v>
          </cell>
          <cell r="C503" t="str">
            <v>4380 CDM-C&amp;I 3rd Party Markt- HPNC</v>
          </cell>
          <cell r="D503">
            <v>0</v>
          </cell>
          <cell r="E503">
            <v>200</v>
          </cell>
          <cell r="F503">
            <v>0</v>
          </cell>
          <cell r="G503">
            <v>200</v>
          </cell>
          <cell r="H503">
            <v>200</v>
          </cell>
        </row>
        <row r="504">
          <cell r="B504" t="str">
            <v>472-4923-10</v>
          </cell>
          <cell r="C504" t="str">
            <v>4380 CDM-R Internal Allocations-HVAC Incentives</v>
          </cell>
          <cell r="D504">
            <v>0</v>
          </cell>
          <cell r="E504">
            <v>2847.93</v>
          </cell>
          <cell r="F504">
            <v>0</v>
          </cell>
          <cell r="G504">
            <v>2847.93</v>
          </cell>
          <cell r="H504">
            <v>2847.93</v>
          </cell>
        </row>
        <row r="505">
          <cell r="B505" t="str">
            <v>473-4923-10</v>
          </cell>
          <cell r="C505" t="str">
            <v>4380 CDM-C&amp;I Internal Allocations- HPNC</v>
          </cell>
          <cell r="D505">
            <v>0</v>
          </cell>
          <cell r="E505">
            <v>2850.23</v>
          </cell>
          <cell r="F505">
            <v>0</v>
          </cell>
          <cell r="G505">
            <v>2850.23</v>
          </cell>
          <cell r="H505">
            <v>2850.23</v>
          </cell>
        </row>
        <row r="506">
          <cell r="B506" t="str">
            <v>473-4943-10</v>
          </cell>
          <cell r="C506" t="str">
            <v>4380 CDM-C&amp;I 3rd Party Adm-Energy Audit</v>
          </cell>
          <cell r="D506">
            <v>0</v>
          </cell>
          <cell r="E506">
            <v>13776.25</v>
          </cell>
          <cell r="F506">
            <v>0</v>
          </cell>
          <cell r="G506">
            <v>13776.25</v>
          </cell>
          <cell r="H506">
            <v>13776.25</v>
          </cell>
        </row>
        <row r="507">
          <cell r="B507" t="str">
            <v>472-4960-10</v>
          </cell>
          <cell r="C507" t="str">
            <v>4380 CDM-R 3rd Party Admin-New Construction</v>
          </cell>
          <cell r="D507">
            <v>0</v>
          </cell>
          <cell r="E507">
            <v>14164.75</v>
          </cell>
          <cell r="F507">
            <v>0</v>
          </cell>
          <cell r="G507">
            <v>14164.75</v>
          </cell>
          <cell r="H507">
            <v>14164.75</v>
          </cell>
        </row>
        <row r="508">
          <cell r="B508" t="str">
            <v>472-4963-10</v>
          </cell>
          <cell r="C508" t="str">
            <v>4380 CDM-R Variable Costs-Resi New Construction</v>
          </cell>
          <cell r="D508">
            <v>0</v>
          </cell>
          <cell r="E508">
            <v>66000</v>
          </cell>
          <cell r="F508">
            <v>0</v>
          </cell>
          <cell r="G508">
            <v>66000</v>
          </cell>
          <cell r="H508">
            <v>66000</v>
          </cell>
        </row>
        <row r="509">
          <cell r="B509" t="str">
            <v>472-4965-10</v>
          </cell>
          <cell r="C509" t="str">
            <v>4380 CDM-R Internal Allocations-New Construction</v>
          </cell>
          <cell r="D509">
            <v>0</v>
          </cell>
          <cell r="E509">
            <v>2221.08</v>
          </cell>
          <cell r="F509">
            <v>0</v>
          </cell>
          <cell r="G509">
            <v>2221.08</v>
          </cell>
          <cell r="H509">
            <v>2221.08</v>
          </cell>
        </row>
        <row r="510">
          <cell r="B510" t="str">
            <v>471-4966-10</v>
          </cell>
          <cell r="C510" t="str">
            <v>4375 CDM-General Fixed Funding</v>
          </cell>
          <cell r="D510">
            <v>0</v>
          </cell>
          <cell r="E510">
            <v>5040</v>
          </cell>
          <cell r="F510">
            <v>727798.63</v>
          </cell>
          <cell r="G510">
            <v>-722758.63</v>
          </cell>
          <cell r="H510">
            <v>-722758.63</v>
          </cell>
        </row>
        <row r="511">
          <cell r="B511" t="str">
            <v>473-4970-10</v>
          </cell>
          <cell r="C511" t="str">
            <v>4380 CDM-C&amp;I 3rd Party Adm- SBL</v>
          </cell>
          <cell r="D511">
            <v>0</v>
          </cell>
          <cell r="E511">
            <v>18379.830000000002</v>
          </cell>
          <cell r="F511">
            <v>0</v>
          </cell>
          <cell r="G511">
            <v>18379.830000000002</v>
          </cell>
          <cell r="H511">
            <v>18379.830000000002</v>
          </cell>
        </row>
        <row r="512">
          <cell r="B512" t="str">
            <v>475-4970-10</v>
          </cell>
          <cell r="C512" t="str">
            <v>4380 CDM-HAP Variable Costs</v>
          </cell>
          <cell r="D512">
            <v>0</v>
          </cell>
          <cell r="E512">
            <v>7909.26</v>
          </cell>
          <cell r="F512">
            <v>0</v>
          </cell>
          <cell r="G512">
            <v>7909.26</v>
          </cell>
          <cell r="H512">
            <v>7909.26</v>
          </cell>
        </row>
        <row r="513">
          <cell r="B513" t="str">
            <v>473-4971-10</v>
          </cell>
          <cell r="C513" t="str">
            <v>4380 CDM-C&amp;I Sponsorship- SBL</v>
          </cell>
          <cell r="D513">
            <v>0</v>
          </cell>
          <cell r="E513">
            <v>2775</v>
          </cell>
          <cell r="F513">
            <v>0</v>
          </cell>
          <cell r="G513">
            <v>2775</v>
          </cell>
          <cell r="H513">
            <v>2775</v>
          </cell>
        </row>
        <row r="514">
          <cell r="B514" t="str">
            <v>473-4972-10</v>
          </cell>
          <cell r="C514" t="str">
            <v>4380 CDM-C&amp;I 3rd Party Markt- SBL</v>
          </cell>
          <cell r="D514">
            <v>0</v>
          </cell>
          <cell r="E514">
            <v>1591</v>
          </cell>
          <cell r="F514">
            <v>0</v>
          </cell>
          <cell r="G514">
            <v>1591</v>
          </cell>
          <cell r="H514">
            <v>1591</v>
          </cell>
        </row>
        <row r="515">
          <cell r="B515" t="str">
            <v>473-4973-10</v>
          </cell>
          <cell r="C515" t="str">
            <v>4380 CDM-C&amp;I Internal Allocations- SBL</v>
          </cell>
          <cell r="D515">
            <v>0</v>
          </cell>
          <cell r="E515">
            <v>9831.41</v>
          </cell>
          <cell r="F515">
            <v>0</v>
          </cell>
          <cell r="G515">
            <v>9831.41</v>
          </cell>
          <cell r="H515">
            <v>9831.41</v>
          </cell>
        </row>
        <row r="516">
          <cell r="B516" t="str">
            <v>473-4975-10</v>
          </cell>
          <cell r="C516" t="str">
            <v>4380 CDM-C&amp;I Variable Costs- SBL</v>
          </cell>
          <cell r="D516">
            <v>0</v>
          </cell>
          <cell r="E516">
            <v>99973.6</v>
          </cell>
          <cell r="F516">
            <v>0</v>
          </cell>
          <cell r="G516">
            <v>99973.6</v>
          </cell>
          <cell r="H516">
            <v>99973.6</v>
          </cell>
        </row>
        <row r="517">
          <cell r="B517" t="str">
            <v>372-4997-10</v>
          </cell>
          <cell r="C517" t="str">
            <v>4380 CDM-R Residential Fixed Revenue/Cost TrueUp</v>
          </cell>
          <cell r="D517">
            <v>0</v>
          </cell>
          <cell r="E517">
            <v>54926.28</v>
          </cell>
          <cell r="F517">
            <v>54926.28</v>
          </cell>
          <cell r="G517">
            <v>0</v>
          </cell>
          <cell r="H517">
            <v>0</v>
          </cell>
        </row>
        <row r="518">
          <cell r="B518" t="str">
            <v>471-4997-10</v>
          </cell>
          <cell r="C518" t="str">
            <v>4380 CDM-General Fixed Revenue/Cost TrueUp</v>
          </cell>
          <cell r="D518">
            <v>0</v>
          </cell>
          <cell r="E518">
            <v>22560482.43</v>
          </cell>
          <cell r="F518">
            <v>21837723.800000001</v>
          </cell>
          <cell r="G518">
            <v>722758.63</v>
          </cell>
          <cell r="H518">
            <v>722758.63</v>
          </cell>
        </row>
        <row r="519">
          <cell r="B519" t="str">
            <v>472-4997-10</v>
          </cell>
          <cell r="C519" t="str">
            <v>4380 CDM-R Revenue/Cost TrueUp</v>
          </cell>
          <cell r="D519">
            <v>0</v>
          </cell>
          <cell r="E519">
            <v>3457378.28</v>
          </cell>
          <cell r="F519">
            <v>3585531.69</v>
          </cell>
          <cell r="G519">
            <v>-128153.41</v>
          </cell>
          <cell r="H519">
            <v>-128153.41</v>
          </cell>
        </row>
        <row r="520">
          <cell r="B520" t="str">
            <v>473-4997-10</v>
          </cell>
          <cell r="C520" t="str">
            <v>4375 CDM C&amp;I Revenue/Cost TrueUp</v>
          </cell>
          <cell r="D520">
            <v>0</v>
          </cell>
          <cell r="E520">
            <v>8767739.3300000001</v>
          </cell>
          <cell r="F520">
            <v>9383397.8200000003</v>
          </cell>
          <cell r="G520">
            <v>-615658.49</v>
          </cell>
          <cell r="H520">
            <v>-615658.49</v>
          </cell>
        </row>
        <row r="521">
          <cell r="B521" t="str">
            <v>474-4997-10</v>
          </cell>
          <cell r="C521" t="str">
            <v>4380 CDM-I Fixed Costs/Revenue TrueUp</v>
          </cell>
          <cell r="D521">
            <v>0</v>
          </cell>
          <cell r="E521">
            <v>869513.32</v>
          </cell>
          <cell r="F521">
            <v>908735.17</v>
          </cell>
          <cell r="G521">
            <v>-39221.85</v>
          </cell>
          <cell r="H521">
            <v>-39221.85</v>
          </cell>
        </row>
        <row r="522">
          <cell r="B522" t="str">
            <v>475-4997-10</v>
          </cell>
          <cell r="C522" t="str">
            <v>4380 CDM-HAP Revenue/Cost TrueUP</v>
          </cell>
          <cell r="D522">
            <v>0</v>
          </cell>
          <cell r="E522">
            <v>722921.88</v>
          </cell>
          <cell r="F522">
            <v>730831.14</v>
          </cell>
          <cell r="G522">
            <v>-7909.26</v>
          </cell>
          <cell r="H522">
            <v>-7909.26</v>
          </cell>
        </row>
        <row r="523">
          <cell r="B523" t="str">
            <v>230-5000-10</v>
          </cell>
          <cell r="C523" t="str">
            <v>4751 Charges - SME</v>
          </cell>
          <cell r="D523">
            <v>0</v>
          </cell>
          <cell r="E523">
            <v>450903.54</v>
          </cell>
          <cell r="F523">
            <v>65038.14</v>
          </cell>
          <cell r="G523">
            <v>385865.4</v>
          </cell>
          <cell r="H523">
            <v>385865.4</v>
          </cell>
        </row>
        <row r="524">
          <cell r="B524" t="str">
            <v>235-5000-10</v>
          </cell>
          <cell r="C524" t="str">
            <v>4705 Power Purchased</v>
          </cell>
          <cell r="D524">
            <v>0</v>
          </cell>
          <cell r="E524">
            <v>357374071.93000001</v>
          </cell>
          <cell r="F524">
            <v>286537293.92000002</v>
          </cell>
          <cell r="G524">
            <v>70836778.010000005</v>
          </cell>
          <cell r="H524">
            <v>70836778.010000005</v>
          </cell>
        </row>
        <row r="525">
          <cell r="B525" t="str">
            <v>264-5000-10</v>
          </cell>
          <cell r="C525" t="str">
            <v>4708 Wholesale Market Service Expense</v>
          </cell>
          <cell r="D525">
            <v>0</v>
          </cell>
          <cell r="E525">
            <v>10962991.68</v>
          </cell>
          <cell r="F525">
            <v>7336650.5800000001</v>
          </cell>
          <cell r="G525">
            <v>3626341.1</v>
          </cell>
          <cell r="H525">
            <v>3626341.1</v>
          </cell>
        </row>
        <row r="526">
          <cell r="B526" t="str">
            <v>266-5000-10</v>
          </cell>
          <cell r="C526" t="str">
            <v>4714 Transmission Network Services Expense</v>
          </cell>
          <cell r="D526">
            <v>0</v>
          </cell>
          <cell r="E526">
            <v>16930648.690000001</v>
          </cell>
          <cell r="F526">
            <v>8942934.9499999993</v>
          </cell>
          <cell r="G526">
            <v>7987713.7400000002</v>
          </cell>
          <cell r="H526">
            <v>7987713.7400000002</v>
          </cell>
        </row>
        <row r="527">
          <cell r="B527" t="str">
            <v>268-5000-10</v>
          </cell>
          <cell r="C527" t="str">
            <v>4716 Transmission Connection Services Expense</v>
          </cell>
          <cell r="D527">
            <v>0</v>
          </cell>
          <cell r="E527">
            <v>15243335.380000001</v>
          </cell>
          <cell r="F527">
            <v>8108283.96</v>
          </cell>
          <cell r="G527">
            <v>7135051.4199999999</v>
          </cell>
          <cell r="H527">
            <v>7135051.4199999999</v>
          </cell>
        </row>
        <row r="528">
          <cell r="B528" t="str">
            <v>230-5001-10</v>
          </cell>
          <cell r="C528" t="str">
            <v>4751Charges SME (TrueUp Revenue/Cost)</v>
          </cell>
          <cell r="D528">
            <v>0</v>
          </cell>
          <cell r="E528">
            <v>31320.81</v>
          </cell>
          <cell r="F528">
            <v>66571.210000000006</v>
          </cell>
          <cell r="G528">
            <v>-35250.400000000001</v>
          </cell>
          <cell r="H528">
            <v>-35250.400000000001</v>
          </cell>
        </row>
        <row r="529">
          <cell r="B529" t="str">
            <v>235-5001-10</v>
          </cell>
          <cell r="C529" t="str">
            <v>4705 Generator Kwh</v>
          </cell>
          <cell r="D529">
            <v>0</v>
          </cell>
          <cell r="E529">
            <v>50709.99</v>
          </cell>
          <cell r="F529">
            <v>0</v>
          </cell>
          <cell r="G529">
            <v>50709.99</v>
          </cell>
          <cell r="H529">
            <v>50709.99</v>
          </cell>
        </row>
        <row r="530">
          <cell r="B530" t="str">
            <v>264-5001-10</v>
          </cell>
          <cell r="C530" t="str">
            <v>4708 WMS Expense Variance</v>
          </cell>
          <cell r="D530">
            <v>0</v>
          </cell>
          <cell r="E530">
            <v>7.0000000000000007E-2</v>
          </cell>
          <cell r="F530">
            <v>533522.06999999995</v>
          </cell>
          <cell r="G530">
            <v>-533522</v>
          </cell>
          <cell r="H530">
            <v>-533522</v>
          </cell>
        </row>
        <row r="531">
          <cell r="B531" t="str">
            <v>265-5001-10</v>
          </cell>
          <cell r="C531" t="str">
            <v>5681 MEI SPC Expense variance</v>
          </cell>
          <cell r="D531">
            <v>0</v>
          </cell>
          <cell r="E531">
            <v>0.03</v>
          </cell>
          <cell r="F531">
            <v>0.14000000000000001</v>
          </cell>
          <cell r="G531">
            <v>-0.11</v>
          </cell>
          <cell r="H531">
            <v>-0.11</v>
          </cell>
        </row>
        <row r="532">
          <cell r="B532" t="str">
            <v>266-5001-10</v>
          </cell>
          <cell r="C532" t="str">
            <v>4714 TNS Expense Variance</v>
          </cell>
          <cell r="D532">
            <v>0</v>
          </cell>
          <cell r="E532">
            <v>335868.57</v>
          </cell>
          <cell r="F532">
            <v>1693049.13</v>
          </cell>
          <cell r="G532">
            <v>-1357180.56</v>
          </cell>
          <cell r="H532">
            <v>-1357180.56</v>
          </cell>
        </row>
        <row r="533">
          <cell r="B533" t="str">
            <v>268-5001-10</v>
          </cell>
          <cell r="C533" t="str">
            <v>4716 TCS Expense Variance</v>
          </cell>
          <cell r="D533">
            <v>0</v>
          </cell>
          <cell r="E533">
            <v>0.03</v>
          </cell>
          <cell r="F533">
            <v>31093.53</v>
          </cell>
          <cell r="G533">
            <v>-31093.5</v>
          </cell>
          <cell r="H533">
            <v>-31093.5</v>
          </cell>
        </row>
        <row r="534">
          <cell r="B534" t="str">
            <v>235-5002-10</v>
          </cell>
          <cell r="C534" t="str">
            <v>4705 Power Purchased Adjustment</v>
          </cell>
          <cell r="D534">
            <v>0</v>
          </cell>
          <cell r="E534">
            <v>3190910.32</v>
          </cell>
          <cell r="F534">
            <v>5474492.0199999996</v>
          </cell>
          <cell r="G534">
            <v>-2283581.7000000002</v>
          </cell>
          <cell r="H534">
            <v>-2283581.7000000002</v>
          </cell>
        </row>
        <row r="535">
          <cell r="B535" t="str">
            <v>264-5002-10</v>
          </cell>
          <cell r="C535" t="str">
            <v>4708 WMS CBDR-CLS A Expense</v>
          </cell>
          <cell r="D535">
            <v>0</v>
          </cell>
          <cell r="E535">
            <v>24380.18</v>
          </cell>
          <cell r="F535">
            <v>3897.49</v>
          </cell>
          <cell r="G535">
            <v>20482.689999999999</v>
          </cell>
          <cell r="H535">
            <v>20482.689999999999</v>
          </cell>
        </row>
        <row r="536">
          <cell r="B536" t="str">
            <v>235-5003-10</v>
          </cell>
          <cell r="C536" t="str">
            <v>4707 Charges-Global Adjustment</v>
          </cell>
          <cell r="D536">
            <v>0</v>
          </cell>
          <cell r="E536">
            <v>86426847.829999998</v>
          </cell>
          <cell r="F536">
            <v>48109059.030000001</v>
          </cell>
          <cell r="G536">
            <v>38317788.799999997</v>
          </cell>
          <cell r="H536">
            <v>38317788.799999997</v>
          </cell>
        </row>
        <row r="537">
          <cell r="B537" t="str">
            <v>235-5004-10</v>
          </cell>
          <cell r="C537" t="str">
            <v>4705 Power Purchased:Global Adjustment Variance</v>
          </cell>
          <cell r="D537">
            <v>0</v>
          </cell>
          <cell r="E537">
            <v>996499.83</v>
          </cell>
          <cell r="F537">
            <v>10662603.630000001</v>
          </cell>
          <cell r="G537">
            <v>-9666103.8000000007</v>
          </cell>
          <cell r="H537">
            <v>-9666103.8000000007</v>
          </cell>
        </row>
        <row r="538">
          <cell r="B538" t="str">
            <v>264-5004-10</v>
          </cell>
          <cell r="C538" t="str">
            <v>4708 WMS CBDR-CLS B Expense</v>
          </cell>
          <cell r="D538">
            <v>0</v>
          </cell>
          <cell r="E538">
            <v>380454.7</v>
          </cell>
          <cell r="F538">
            <v>57746.83</v>
          </cell>
          <cell r="G538">
            <v>322707.87</v>
          </cell>
          <cell r="H538">
            <v>322707.87</v>
          </cell>
        </row>
        <row r="539">
          <cell r="B539" t="str">
            <v>235-5006-10</v>
          </cell>
          <cell r="C539" t="str">
            <v>4705 Cost of Power - MicroFit</v>
          </cell>
          <cell r="D539">
            <v>0</v>
          </cell>
          <cell r="E539">
            <v>1147269.79</v>
          </cell>
          <cell r="F539">
            <v>671.27</v>
          </cell>
          <cell r="G539">
            <v>1146598.52</v>
          </cell>
          <cell r="H539">
            <v>1146598.52</v>
          </cell>
        </row>
        <row r="540">
          <cell r="B540" t="str">
            <v>235-5007-10</v>
          </cell>
          <cell r="C540" t="str">
            <v>4705 Cost of Power - MicroFit WAP</v>
          </cell>
          <cell r="D540">
            <v>0</v>
          </cell>
          <cell r="E540">
            <v>4.78</v>
          </cell>
          <cell r="F540">
            <v>46118.38</v>
          </cell>
          <cell r="G540">
            <v>-46113.599999999999</v>
          </cell>
          <cell r="H540">
            <v>-46113.599999999999</v>
          </cell>
        </row>
        <row r="541">
          <cell r="B541" t="str">
            <v>235-5008-10</v>
          </cell>
          <cell r="C541" t="str">
            <v>4705 Cost of Power - MicroFit Diff WAP v OPA</v>
          </cell>
          <cell r="D541">
            <v>0</v>
          </cell>
          <cell r="E541">
            <v>46148.160000000003</v>
          </cell>
          <cell r="F541">
            <v>5.03</v>
          </cell>
          <cell r="G541">
            <v>46143.13</v>
          </cell>
          <cell r="H541">
            <v>46143.13</v>
          </cell>
        </row>
        <row r="542">
          <cell r="B542" t="str">
            <v>235-5009-10</v>
          </cell>
          <cell r="C542" t="str">
            <v>4705 Cost of Power - FIT</v>
          </cell>
          <cell r="D542">
            <v>0</v>
          </cell>
          <cell r="E542">
            <v>904651.57</v>
          </cell>
          <cell r="F542">
            <v>0</v>
          </cell>
          <cell r="G542">
            <v>904651.57</v>
          </cell>
          <cell r="H542">
            <v>904651.57</v>
          </cell>
        </row>
        <row r="543">
          <cell r="B543" t="str">
            <v>235-5010-10</v>
          </cell>
          <cell r="C543" t="str">
            <v>4705 Cost of Power - FIT WAP</v>
          </cell>
          <cell r="D543">
            <v>0</v>
          </cell>
          <cell r="E543">
            <v>0</v>
          </cell>
          <cell r="F543">
            <v>22056.33</v>
          </cell>
          <cell r="G543">
            <v>-22056.33</v>
          </cell>
          <cell r="H543">
            <v>-22056.33</v>
          </cell>
        </row>
        <row r="544">
          <cell r="B544" t="str">
            <v>235-5011-10</v>
          </cell>
          <cell r="C544" t="str">
            <v>4705 Cost of Power - FIT Diff WAP v OPA</v>
          </cell>
          <cell r="D544">
            <v>0</v>
          </cell>
          <cell r="E544">
            <v>22056.33</v>
          </cell>
          <cell r="F544">
            <v>0</v>
          </cell>
          <cell r="G544">
            <v>22056.33</v>
          </cell>
          <cell r="H544">
            <v>22056.33</v>
          </cell>
        </row>
        <row r="545">
          <cell r="B545" t="str">
            <v>235-5012-10</v>
          </cell>
          <cell r="C545" t="str">
            <v>4705 Feed-In Tariff Program Recovery</v>
          </cell>
          <cell r="D545">
            <v>0</v>
          </cell>
          <cell r="E545">
            <v>2251084.27</v>
          </cell>
          <cell r="F545">
            <v>4237323.83</v>
          </cell>
          <cell r="G545">
            <v>-1986239.56</v>
          </cell>
          <cell r="H545">
            <v>-1986239.56</v>
          </cell>
        </row>
        <row r="546">
          <cell r="B546" t="str">
            <v>210-6010-10</v>
          </cell>
          <cell r="C546" t="str">
            <v>5605 Labour - Salaries</v>
          </cell>
          <cell r="D546">
            <v>0</v>
          </cell>
          <cell r="E546">
            <v>543249.92000000004</v>
          </cell>
          <cell r="F546">
            <v>85584.99</v>
          </cell>
          <cell r="G546">
            <v>457664.93</v>
          </cell>
          <cell r="H546">
            <v>457664.93</v>
          </cell>
        </row>
        <row r="547">
          <cell r="B547" t="str">
            <v>300-6010-10</v>
          </cell>
          <cell r="C547" t="str">
            <v>5615 Labour - Salaries</v>
          </cell>
          <cell r="D547">
            <v>0</v>
          </cell>
          <cell r="E547">
            <v>105535.31</v>
          </cell>
          <cell r="F547">
            <v>17639.240000000002</v>
          </cell>
          <cell r="G547">
            <v>87896.07</v>
          </cell>
          <cell r="H547">
            <v>87896.07</v>
          </cell>
        </row>
        <row r="548">
          <cell r="B548" t="str">
            <v>320-6010-10</v>
          </cell>
          <cell r="C548" t="str">
            <v>5610 Labour - Salaries</v>
          </cell>
          <cell r="D548">
            <v>0</v>
          </cell>
          <cell r="E548">
            <v>362426.96</v>
          </cell>
          <cell r="F548">
            <v>60043.48</v>
          </cell>
          <cell r="G548">
            <v>302383.48</v>
          </cell>
          <cell r="H548">
            <v>302383.48</v>
          </cell>
        </row>
        <row r="549">
          <cell r="B549" t="str">
            <v>330-6010-10</v>
          </cell>
          <cell r="C549" t="str">
            <v>5615 Labour - Salaries</v>
          </cell>
          <cell r="D549">
            <v>0</v>
          </cell>
          <cell r="E549">
            <v>207195.25</v>
          </cell>
          <cell r="F549">
            <v>36691.519999999997</v>
          </cell>
          <cell r="G549">
            <v>170503.73</v>
          </cell>
          <cell r="H549">
            <v>170503.73</v>
          </cell>
        </row>
        <row r="550">
          <cell r="B550" t="str">
            <v>340-6010-10</v>
          </cell>
          <cell r="C550" t="str">
            <v>5410 Labour - Salaries</v>
          </cell>
          <cell r="D550">
            <v>0</v>
          </cell>
          <cell r="E550">
            <v>85180.05</v>
          </cell>
          <cell r="F550">
            <v>14738.14</v>
          </cell>
          <cell r="G550">
            <v>70441.91</v>
          </cell>
          <cell r="H550">
            <v>70441.91</v>
          </cell>
        </row>
        <row r="551">
          <cell r="B551" t="str">
            <v>390-6010-10</v>
          </cell>
          <cell r="C551" t="str">
            <v>5415 Labour - Salaries</v>
          </cell>
          <cell r="D551">
            <v>0</v>
          </cell>
          <cell r="E551">
            <v>137490.69</v>
          </cell>
          <cell r="F551">
            <v>25518.48</v>
          </cell>
          <cell r="G551">
            <v>111972.21</v>
          </cell>
          <cell r="H551">
            <v>111972.21</v>
          </cell>
        </row>
        <row r="552">
          <cell r="B552" t="str">
            <v>410-6010-10</v>
          </cell>
          <cell r="C552" t="str">
            <v>5305 Labour - Salaries</v>
          </cell>
          <cell r="D552">
            <v>0</v>
          </cell>
          <cell r="E552">
            <v>102164.52</v>
          </cell>
          <cell r="F552">
            <v>17251.509999999998</v>
          </cell>
          <cell r="G552">
            <v>84913.01</v>
          </cell>
          <cell r="H552">
            <v>84913.01</v>
          </cell>
        </row>
        <row r="553">
          <cell r="B553" t="str">
            <v>460-6010-10</v>
          </cell>
          <cell r="C553" t="str">
            <v>5405 LABOUR - SALARIES</v>
          </cell>
          <cell r="D553">
            <v>0</v>
          </cell>
          <cell r="E553">
            <v>134812.1</v>
          </cell>
          <cell r="F553">
            <v>23996.44</v>
          </cell>
          <cell r="G553">
            <v>110815.66</v>
          </cell>
          <cell r="H553">
            <v>110815.66</v>
          </cell>
        </row>
        <row r="554">
          <cell r="B554" t="str">
            <v>520-6010-10</v>
          </cell>
          <cell r="C554" t="str">
            <v>5420 Labour - Salaries</v>
          </cell>
          <cell r="D554">
            <v>0</v>
          </cell>
          <cell r="E554">
            <v>3476.47</v>
          </cell>
          <cell r="F554">
            <v>412.5</v>
          </cell>
          <cell r="G554">
            <v>3063.97</v>
          </cell>
          <cell r="H554">
            <v>3063.97</v>
          </cell>
        </row>
        <row r="555">
          <cell r="B555" t="str">
            <v>530-6010-10</v>
          </cell>
          <cell r="C555" t="str">
            <v>5615 LABOUR - SALARIES</v>
          </cell>
          <cell r="D555">
            <v>0</v>
          </cell>
          <cell r="E555">
            <v>198158.93</v>
          </cell>
          <cell r="F555">
            <v>34259.379999999997</v>
          </cell>
          <cell r="G555">
            <v>163899.54999999999</v>
          </cell>
          <cell r="H555">
            <v>163899.54999999999</v>
          </cell>
        </row>
        <row r="556">
          <cell r="B556" t="str">
            <v>620-6010-10</v>
          </cell>
          <cell r="C556" t="str">
            <v>5610 LABOUR - SALARIES</v>
          </cell>
          <cell r="D556">
            <v>0</v>
          </cell>
          <cell r="E556">
            <v>120308.52</v>
          </cell>
          <cell r="F556">
            <v>21385.52</v>
          </cell>
          <cell r="G556">
            <v>98923</v>
          </cell>
          <cell r="H556">
            <v>98923</v>
          </cell>
        </row>
        <row r="557">
          <cell r="B557" t="str">
            <v>655-6010-10</v>
          </cell>
          <cell r="C557" t="str">
            <v>5610 Labour - Salaries</v>
          </cell>
          <cell r="D557">
            <v>0</v>
          </cell>
          <cell r="E557">
            <v>108561.27</v>
          </cell>
          <cell r="F557">
            <v>17681.07</v>
          </cell>
          <cell r="G557">
            <v>90880.2</v>
          </cell>
          <cell r="H557">
            <v>90880.2</v>
          </cell>
        </row>
        <row r="558">
          <cell r="B558" t="str">
            <v>800-6010-10</v>
          </cell>
          <cell r="C558" t="str">
            <v>5610 Labour - Salaries</v>
          </cell>
          <cell r="D558">
            <v>0</v>
          </cell>
          <cell r="E558">
            <v>375270.83</v>
          </cell>
          <cell r="F558">
            <v>63554.59</v>
          </cell>
          <cell r="G558">
            <v>311716.24</v>
          </cell>
          <cell r="H558">
            <v>311716.24</v>
          </cell>
        </row>
        <row r="559">
          <cell r="B559" t="str">
            <v>820-6010-10</v>
          </cell>
          <cell r="C559" t="str">
            <v>5005 Labour - Salaries</v>
          </cell>
          <cell r="D559">
            <v>0</v>
          </cell>
          <cell r="E559">
            <v>718885.5</v>
          </cell>
          <cell r="F559">
            <v>129186.16</v>
          </cell>
          <cell r="G559">
            <v>589699.34</v>
          </cell>
          <cell r="H559">
            <v>589699.34</v>
          </cell>
        </row>
        <row r="560">
          <cell r="B560" t="str">
            <v>310-6020-10</v>
          </cell>
          <cell r="C560" t="str">
            <v>5615 Labour - Hourly</v>
          </cell>
          <cell r="D560">
            <v>0</v>
          </cell>
          <cell r="E560">
            <v>239926.93</v>
          </cell>
          <cell r="F560">
            <v>40830.07</v>
          </cell>
          <cell r="G560">
            <v>199096.86</v>
          </cell>
          <cell r="H560">
            <v>199096.86</v>
          </cell>
        </row>
        <row r="561">
          <cell r="B561" t="str">
            <v>420-6020-10</v>
          </cell>
          <cell r="C561" t="str">
            <v>5425 Labour - Hourly</v>
          </cell>
          <cell r="D561">
            <v>0</v>
          </cell>
          <cell r="E561">
            <v>447422.71999999997</v>
          </cell>
          <cell r="F561">
            <v>75247.210000000006</v>
          </cell>
          <cell r="G561">
            <v>372175.51</v>
          </cell>
          <cell r="H561">
            <v>372175.51</v>
          </cell>
        </row>
        <row r="562">
          <cell r="B562" t="str">
            <v>440-6020-10</v>
          </cell>
          <cell r="C562" t="str">
            <v>5320 Labour - Hourly</v>
          </cell>
          <cell r="D562">
            <v>0</v>
          </cell>
          <cell r="E562">
            <v>58670.63</v>
          </cell>
          <cell r="F562">
            <v>9886.1299999999992</v>
          </cell>
          <cell r="G562">
            <v>48784.5</v>
          </cell>
          <cell r="H562">
            <v>48784.5</v>
          </cell>
        </row>
        <row r="563">
          <cell r="B563" t="str">
            <v>450-6020-10</v>
          </cell>
          <cell r="C563" t="str">
            <v>5315 Labour - Hourly</v>
          </cell>
          <cell r="D563">
            <v>0</v>
          </cell>
          <cell r="E563">
            <v>98014.89</v>
          </cell>
          <cell r="F563">
            <v>15875.59</v>
          </cell>
          <cell r="G563">
            <v>82139.3</v>
          </cell>
          <cell r="H563">
            <v>82139.3</v>
          </cell>
        </row>
        <row r="564">
          <cell r="B564" t="str">
            <v>650-6020-10</v>
          </cell>
          <cell r="C564" t="str">
            <v>5615 LABOUR - HOURLY</v>
          </cell>
          <cell r="D564">
            <v>0</v>
          </cell>
          <cell r="E564">
            <v>175270.66</v>
          </cell>
          <cell r="F564">
            <v>30578.880000000001</v>
          </cell>
          <cell r="G564">
            <v>144691.78</v>
          </cell>
          <cell r="H564">
            <v>144691.78</v>
          </cell>
        </row>
        <row r="565">
          <cell r="B565" t="str">
            <v>660-6020-10</v>
          </cell>
          <cell r="C565" t="str">
            <v>5020 LABOUR - HOURLY</v>
          </cell>
          <cell r="D565">
            <v>0</v>
          </cell>
          <cell r="E565">
            <v>2538898</v>
          </cell>
          <cell r="F565">
            <v>429836.36</v>
          </cell>
          <cell r="G565">
            <v>2109061.64</v>
          </cell>
          <cell r="H565">
            <v>2109061.64</v>
          </cell>
        </row>
        <row r="566">
          <cell r="B566" t="str">
            <v>740-6020-10</v>
          </cell>
          <cell r="C566" t="str">
            <v>5310 LABOUR - HOURLY</v>
          </cell>
          <cell r="D566">
            <v>0</v>
          </cell>
          <cell r="E566">
            <v>187247.24</v>
          </cell>
          <cell r="F566">
            <v>31265.49</v>
          </cell>
          <cell r="G566">
            <v>155981.75</v>
          </cell>
          <cell r="H566">
            <v>155981.75</v>
          </cell>
        </row>
        <row r="567">
          <cell r="B567" t="str">
            <v>760-6020-10</v>
          </cell>
          <cell r="C567" t="str">
            <v>5065 LABOUR - HOURLY</v>
          </cell>
          <cell r="D567">
            <v>0</v>
          </cell>
          <cell r="E567">
            <v>230481.06</v>
          </cell>
          <cell r="F567">
            <v>41948.17</v>
          </cell>
          <cell r="G567">
            <v>188532.89</v>
          </cell>
          <cell r="H567">
            <v>188532.89</v>
          </cell>
        </row>
        <row r="568">
          <cell r="B568" t="str">
            <v>810-6020-10</v>
          </cell>
          <cell r="C568" t="str">
            <v>5085  Labour - Hourly</v>
          </cell>
          <cell r="D568">
            <v>0</v>
          </cell>
          <cell r="E568">
            <v>389655.59</v>
          </cell>
          <cell r="F568">
            <v>66172.350000000006</v>
          </cell>
          <cell r="G568">
            <v>323483.24</v>
          </cell>
          <cell r="H568">
            <v>323483.24</v>
          </cell>
        </row>
        <row r="569">
          <cell r="B569" t="str">
            <v>310-6030-10</v>
          </cell>
          <cell r="C569" t="str">
            <v>5615 Labour - Overtime</v>
          </cell>
          <cell r="D569">
            <v>0</v>
          </cell>
          <cell r="E569">
            <v>179.52</v>
          </cell>
          <cell r="F569">
            <v>29.92</v>
          </cell>
          <cell r="G569">
            <v>149.6</v>
          </cell>
          <cell r="H569">
            <v>149.6</v>
          </cell>
        </row>
        <row r="570">
          <cell r="B570" t="str">
            <v>620-6030-10</v>
          </cell>
          <cell r="C570" t="str">
            <v>5610 LABOUR - OVERTIME</v>
          </cell>
          <cell r="D570">
            <v>0</v>
          </cell>
          <cell r="E570">
            <v>52885.53</v>
          </cell>
          <cell r="F570">
            <v>10721.71</v>
          </cell>
          <cell r="G570">
            <v>42163.82</v>
          </cell>
          <cell r="H570">
            <v>42163.82</v>
          </cell>
        </row>
        <row r="571">
          <cell r="B571" t="str">
            <v>650-6030-10</v>
          </cell>
          <cell r="C571" t="str">
            <v>5615 LABOUR - OVERTIME</v>
          </cell>
          <cell r="D571">
            <v>0</v>
          </cell>
          <cell r="E571">
            <v>44093.95</v>
          </cell>
          <cell r="F571">
            <v>9590.94</v>
          </cell>
          <cell r="G571">
            <v>34503.01</v>
          </cell>
          <cell r="H571">
            <v>34503.01</v>
          </cell>
        </row>
        <row r="572">
          <cell r="B572" t="str">
            <v>660-6030-10</v>
          </cell>
          <cell r="C572" t="str">
            <v>5020 LABOUR - OVERTIME</v>
          </cell>
          <cell r="D572">
            <v>0</v>
          </cell>
          <cell r="E572">
            <v>817631.44</v>
          </cell>
          <cell r="F572">
            <v>157038.72</v>
          </cell>
          <cell r="G572">
            <v>660592.72</v>
          </cell>
          <cell r="H572">
            <v>660592.72</v>
          </cell>
        </row>
        <row r="573">
          <cell r="B573" t="str">
            <v>705-6030-10</v>
          </cell>
          <cell r="C573" t="str">
            <v>5120 Labour - Overtime</v>
          </cell>
          <cell r="D573">
            <v>0</v>
          </cell>
          <cell r="E573">
            <v>979.65</v>
          </cell>
          <cell r="F573">
            <v>0</v>
          </cell>
          <cell r="G573">
            <v>979.65</v>
          </cell>
          <cell r="H573">
            <v>979.65</v>
          </cell>
        </row>
        <row r="574">
          <cell r="B574" t="str">
            <v>740-6030-10</v>
          </cell>
          <cell r="C574" t="str">
            <v>5310 LABOUR - OVERTIME</v>
          </cell>
          <cell r="D574">
            <v>0</v>
          </cell>
          <cell r="E574">
            <v>5007.17</v>
          </cell>
          <cell r="F574">
            <v>1134.6400000000001</v>
          </cell>
          <cell r="G574">
            <v>3872.53</v>
          </cell>
          <cell r="H574">
            <v>3872.53</v>
          </cell>
        </row>
        <row r="575">
          <cell r="B575" t="str">
            <v>760-6030-10</v>
          </cell>
          <cell r="C575" t="str">
            <v>5065 LABOUR - OVERTIME</v>
          </cell>
          <cell r="D575">
            <v>0</v>
          </cell>
          <cell r="E575">
            <v>42469.87</v>
          </cell>
          <cell r="F575">
            <v>7117.19</v>
          </cell>
          <cell r="G575">
            <v>35352.68</v>
          </cell>
          <cell r="H575">
            <v>35352.68</v>
          </cell>
        </row>
        <row r="576">
          <cell r="B576" t="str">
            <v>810-6030-10</v>
          </cell>
          <cell r="C576" t="str">
            <v>5085  Labour - Overtime</v>
          </cell>
          <cell r="D576">
            <v>0</v>
          </cell>
          <cell r="E576">
            <v>12943.62</v>
          </cell>
          <cell r="F576">
            <v>1928.09</v>
          </cell>
          <cell r="G576">
            <v>11015.53</v>
          </cell>
          <cell r="H576">
            <v>11015.53</v>
          </cell>
        </row>
        <row r="577">
          <cell r="B577" t="str">
            <v>820-6030-10</v>
          </cell>
          <cell r="C577" t="str">
            <v>5005 Labour - Overtime</v>
          </cell>
          <cell r="D577">
            <v>0</v>
          </cell>
          <cell r="E577">
            <v>933.52</v>
          </cell>
          <cell r="F577">
            <v>109.83</v>
          </cell>
          <cell r="G577">
            <v>823.69</v>
          </cell>
          <cell r="H577">
            <v>823.69</v>
          </cell>
        </row>
        <row r="578">
          <cell r="B578" t="str">
            <v>210-6040-10</v>
          </cell>
          <cell r="C578" t="str">
            <v>5605 Labour - Student Labour</v>
          </cell>
          <cell r="D578">
            <v>0</v>
          </cell>
          <cell r="E578">
            <v>10165.94</v>
          </cell>
          <cell r="F578">
            <v>1928.37</v>
          </cell>
          <cell r="G578">
            <v>8237.57</v>
          </cell>
          <cell r="H578">
            <v>8237.57</v>
          </cell>
        </row>
        <row r="579">
          <cell r="B579" t="str">
            <v>310-6040-10</v>
          </cell>
          <cell r="C579" t="str">
            <v>5615 Labour - Student Labour</v>
          </cell>
          <cell r="D579">
            <v>0</v>
          </cell>
          <cell r="E579">
            <v>9011.01</v>
          </cell>
          <cell r="F579">
            <v>1403.74</v>
          </cell>
          <cell r="G579">
            <v>7607.27</v>
          </cell>
          <cell r="H579">
            <v>7607.27</v>
          </cell>
        </row>
        <row r="580">
          <cell r="B580" t="str">
            <v>340-6040-10</v>
          </cell>
          <cell r="C580" t="str">
            <v>5615 Labour - Student Labour</v>
          </cell>
          <cell r="D580">
            <v>0</v>
          </cell>
          <cell r="E580">
            <v>466.56</v>
          </cell>
          <cell r="F580">
            <v>104.33</v>
          </cell>
          <cell r="G580">
            <v>362.23</v>
          </cell>
          <cell r="H580">
            <v>362.23</v>
          </cell>
        </row>
        <row r="581">
          <cell r="B581" t="str">
            <v>420-6040-10</v>
          </cell>
          <cell r="C581" t="str">
            <v>5425 Labour - Student Labour</v>
          </cell>
          <cell r="D581">
            <v>0</v>
          </cell>
          <cell r="E581">
            <v>10857.34</v>
          </cell>
          <cell r="F581">
            <v>1936.12</v>
          </cell>
          <cell r="G581">
            <v>8921.2199999999993</v>
          </cell>
          <cell r="H581">
            <v>8921.2199999999993</v>
          </cell>
        </row>
        <row r="582">
          <cell r="B582" t="str">
            <v>520-6040-10</v>
          </cell>
          <cell r="C582" t="str">
            <v>5420 Labour - Student Labour</v>
          </cell>
          <cell r="D582">
            <v>0</v>
          </cell>
          <cell r="E582">
            <v>2092.92</v>
          </cell>
          <cell r="F582">
            <v>303.33999999999997</v>
          </cell>
          <cell r="G582">
            <v>1789.58</v>
          </cell>
          <cell r="H582">
            <v>1789.58</v>
          </cell>
        </row>
        <row r="583">
          <cell r="B583" t="str">
            <v>660-6040-10</v>
          </cell>
          <cell r="C583" t="str">
            <v>5020 LABOUR - STUDENT LABOUR</v>
          </cell>
          <cell r="D583">
            <v>0</v>
          </cell>
          <cell r="E583">
            <v>80023.67</v>
          </cell>
          <cell r="F583">
            <v>13367.07</v>
          </cell>
          <cell r="G583">
            <v>66656.600000000006</v>
          </cell>
          <cell r="H583">
            <v>66656.600000000006</v>
          </cell>
        </row>
        <row r="584">
          <cell r="B584" t="str">
            <v>740-6040-10</v>
          </cell>
          <cell r="C584" t="str">
            <v>5310 LABOUR - STUDENT LABOUR</v>
          </cell>
          <cell r="D584">
            <v>0</v>
          </cell>
          <cell r="E584">
            <v>7025.34</v>
          </cell>
          <cell r="F584">
            <v>1161.67</v>
          </cell>
          <cell r="G584">
            <v>5863.67</v>
          </cell>
          <cell r="H584">
            <v>5863.67</v>
          </cell>
        </row>
        <row r="585">
          <cell r="B585" t="str">
            <v>810-6040-10</v>
          </cell>
          <cell r="C585" t="str">
            <v>5085  Labour - Student Labour</v>
          </cell>
          <cell r="D585">
            <v>0</v>
          </cell>
          <cell r="E585">
            <v>98501.57</v>
          </cell>
          <cell r="F585">
            <v>17027.37</v>
          </cell>
          <cell r="G585">
            <v>81474.2</v>
          </cell>
          <cell r="H585">
            <v>81474.2</v>
          </cell>
        </row>
        <row r="586">
          <cell r="B586" t="str">
            <v>820-6040-10</v>
          </cell>
          <cell r="C586" t="str">
            <v>5005 Labour - Student Labour</v>
          </cell>
          <cell r="D586">
            <v>0</v>
          </cell>
          <cell r="E586">
            <v>1043.83</v>
          </cell>
          <cell r="F586">
            <v>221.68</v>
          </cell>
          <cell r="G586">
            <v>822.15</v>
          </cell>
          <cell r="H586">
            <v>822.15</v>
          </cell>
        </row>
        <row r="587">
          <cell r="B587" t="str">
            <v>210-6050-10</v>
          </cell>
          <cell r="C587" t="str">
            <v>5605 Labour - Subcontract</v>
          </cell>
          <cell r="D587">
            <v>0</v>
          </cell>
          <cell r="E587">
            <v>1160</v>
          </cell>
          <cell r="F587">
            <v>0</v>
          </cell>
          <cell r="G587">
            <v>1160</v>
          </cell>
          <cell r="H587">
            <v>1160</v>
          </cell>
        </row>
        <row r="588">
          <cell r="B588" t="str">
            <v>310-6050-10</v>
          </cell>
          <cell r="C588" t="str">
            <v>5615 Labour - Subcontract</v>
          </cell>
          <cell r="D588">
            <v>0</v>
          </cell>
          <cell r="E588">
            <v>60509</v>
          </cell>
          <cell r="F588">
            <v>41000</v>
          </cell>
          <cell r="G588">
            <v>19509</v>
          </cell>
          <cell r="H588">
            <v>19509</v>
          </cell>
        </row>
        <row r="589">
          <cell r="B589" t="str">
            <v>330-6050-10</v>
          </cell>
          <cell r="C589" t="str">
            <v>5615 LABOUR - SUBCONTRACT</v>
          </cell>
          <cell r="D589">
            <v>0</v>
          </cell>
          <cell r="E589">
            <v>515</v>
          </cell>
          <cell r="F589">
            <v>0</v>
          </cell>
          <cell r="G589">
            <v>515</v>
          </cell>
          <cell r="H589">
            <v>515</v>
          </cell>
        </row>
        <row r="590">
          <cell r="B590" t="str">
            <v>340-6050-10</v>
          </cell>
          <cell r="C590" t="str">
            <v>5410 Labour - Subcontract</v>
          </cell>
          <cell r="D590">
            <v>0</v>
          </cell>
          <cell r="E590">
            <v>40012.94</v>
          </cell>
          <cell r="F590">
            <v>5330</v>
          </cell>
          <cell r="G590">
            <v>34682.94</v>
          </cell>
          <cell r="H590">
            <v>34682.94</v>
          </cell>
        </row>
        <row r="591">
          <cell r="B591" t="str">
            <v>350-6050-10</v>
          </cell>
          <cell r="C591" t="str">
            <v>Labour - Subcontract</v>
          </cell>
          <cell r="D591">
            <v>0</v>
          </cell>
          <cell r="E591">
            <v>1298.9000000000001</v>
          </cell>
          <cell r="F591">
            <v>1298.9000000000001</v>
          </cell>
          <cell r="G591">
            <v>0</v>
          </cell>
          <cell r="H591">
            <v>0</v>
          </cell>
        </row>
        <row r="592">
          <cell r="B592" t="str">
            <v>440-6050-10</v>
          </cell>
          <cell r="C592" t="str">
            <v>5320 Subcontract</v>
          </cell>
          <cell r="D592">
            <v>0</v>
          </cell>
          <cell r="E592">
            <v>190427.38</v>
          </cell>
          <cell r="F592">
            <v>100500</v>
          </cell>
          <cell r="G592">
            <v>89927.38</v>
          </cell>
          <cell r="H592">
            <v>89927.38</v>
          </cell>
        </row>
        <row r="593">
          <cell r="B593" t="str">
            <v>450-6050-10</v>
          </cell>
          <cell r="C593" t="str">
            <v>5315 Subcontract</v>
          </cell>
          <cell r="D593">
            <v>0</v>
          </cell>
          <cell r="E593">
            <v>1373436.99</v>
          </cell>
          <cell r="F593">
            <v>820900</v>
          </cell>
          <cell r="G593">
            <v>552536.99</v>
          </cell>
          <cell r="H593">
            <v>552536.99</v>
          </cell>
        </row>
        <row r="594">
          <cell r="B594" t="str">
            <v>530-6050-10</v>
          </cell>
          <cell r="C594" t="str">
            <v>5615 LABOUR - SUBCONTRACT</v>
          </cell>
          <cell r="D594">
            <v>0</v>
          </cell>
          <cell r="E594">
            <v>1313.4</v>
          </cell>
          <cell r="F594">
            <v>0</v>
          </cell>
          <cell r="G594">
            <v>1313.4</v>
          </cell>
          <cell r="H594">
            <v>1313.4</v>
          </cell>
        </row>
        <row r="595">
          <cell r="B595" t="str">
            <v>610-6050-10</v>
          </cell>
          <cell r="C595" t="str">
            <v>5675 Facility - Subcontract</v>
          </cell>
          <cell r="D595">
            <v>0</v>
          </cell>
          <cell r="E595">
            <v>267905.26</v>
          </cell>
          <cell r="F595">
            <v>96454.51</v>
          </cell>
          <cell r="G595">
            <v>171450.75</v>
          </cell>
          <cell r="H595">
            <v>171450.75</v>
          </cell>
        </row>
        <row r="596">
          <cell r="B596" t="str">
            <v>630-6050-10</v>
          </cell>
          <cell r="C596" t="str">
            <v>5012 LABOUR - SUBCONTRACT</v>
          </cell>
          <cell r="D596">
            <v>0</v>
          </cell>
          <cell r="E596">
            <v>75545.56</v>
          </cell>
          <cell r="F596">
            <v>29500</v>
          </cell>
          <cell r="G596">
            <v>46045.56</v>
          </cell>
          <cell r="H596">
            <v>46045.56</v>
          </cell>
        </row>
        <row r="597">
          <cell r="B597" t="str">
            <v>650-6050-10</v>
          </cell>
          <cell r="C597" t="str">
            <v>5615 LABOUR - SUBCONTRACT</v>
          </cell>
          <cell r="D597">
            <v>0</v>
          </cell>
          <cell r="E597">
            <v>12801.92</v>
          </cell>
          <cell r="F597">
            <v>0</v>
          </cell>
          <cell r="G597">
            <v>12801.92</v>
          </cell>
          <cell r="H597">
            <v>12801.92</v>
          </cell>
        </row>
        <row r="598">
          <cell r="B598" t="str">
            <v>660-6050-10</v>
          </cell>
          <cell r="C598" t="str">
            <v>5020 Distribution - Subcontract</v>
          </cell>
          <cell r="D598">
            <v>0</v>
          </cell>
          <cell r="E598">
            <v>722631.74</v>
          </cell>
          <cell r="F598">
            <v>322676.63</v>
          </cell>
          <cell r="G598">
            <v>399955.11</v>
          </cell>
          <cell r="H598">
            <v>399955.11</v>
          </cell>
        </row>
        <row r="599">
          <cell r="B599" t="str">
            <v>675-6050-10</v>
          </cell>
          <cell r="C599" t="str">
            <v>5114 Subcontract</v>
          </cell>
          <cell r="D599">
            <v>0</v>
          </cell>
          <cell r="E599">
            <v>15807.28</v>
          </cell>
          <cell r="F599">
            <v>2449.5300000000002</v>
          </cell>
          <cell r="G599">
            <v>13357.75</v>
          </cell>
          <cell r="H599">
            <v>13357.75</v>
          </cell>
        </row>
        <row r="600">
          <cell r="B600" t="str">
            <v>705-6050-10</v>
          </cell>
          <cell r="C600" t="str">
            <v>5120 Subcontract</v>
          </cell>
          <cell r="D600">
            <v>0</v>
          </cell>
          <cell r="E600">
            <v>174606.89</v>
          </cell>
          <cell r="F600">
            <v>30000</v>
          </cell>
          <cell r="G600">
            <v>144606.89000000001</v>
          </cell>
          <cell r="H600">
            <v>144606.89000000001</v>
          </cell>
        </row>
        <row r="601">
          <cell r="B601" t="str">
            <v>710-6050-10</v>
          </cell>
          <cell r="C601" t="str">
            <v>5040 LABOUR - SUBCONTRACT</v>
          </cell>
          <cell r="D601">
            <v>0</v>
          </cell>
          <cell r="E601">
            <v>32686.78</v>
          </cell>
          <cell r="F601">
            <v>15000</v>
          </cell>
          <cell r="G601">
            <v>17686.78</v>
          </cell>
          <cell r="H601">
            <v>17686.78</v>
          </cell>
        </row>
        <row r="602">
          <cell r="B602" t="str">
            <v>715-6050-10</v>
          </cell>
          <cell r="C602" t="str">
            <v>5145 Subcontract</v>
          </cell>
          <cell r="D602">
            <v>0</v>
          </cell>
          <cell r="E602">
            <v>73859.839999999997</v>
          </cell>
          <cell r="F602">
            <v>255</v>
          </cell>
          <cell r="G602">
            <v>73604.84</v>
          </cell>
          <cell r="H602">
            <v>73604.84</v>
          </cell>
        </row>
        <row r="603">
          <cell r="B603" t="str">
            <v>740-6050-10</v>
          </cell>
          <cell r="C603" t="str">
            <v>5310 Subcontract-Meter Reading</v>
          </cell>
          <cell r="D603">
            <v>0</v>
          </cell>
          <cell r="E603">
            <v>158677.79</v>
          </cell>
          <cell r="F603">
            <v>83820</v>
          </cell>
          <cell r="G603">
            <v>74857.789999999994</v>
          </cell>
          <cell r="H603">
            <v>74857.789999999994</v>
          </cell>
        </row>
        <row r="604">
          <cell r="B604" t="str">
            <v>320-6060-10</v>
          </cell>
          <cell r="C604" t="str">
            <v>5605 Labour - Temporary</v>
          </cell>
          <cell r="D604">
            <v>0</v>
          </cell>
          <cell r="E604">
            <v>89873.7</v>
          </cell>
          <cell r="F604">
            <v>15608.62</v>
          </cell>
          <cell r="G604">
            <v>74265.08</v>
          </cell>
          <cell r="H604">
            <v>74265.08</v>
          </cell>
        </row>
        <row r="605">
          <cell r="B605" t="str">
            <v>340-6060-10</v>
          </cell>
          <cell r="C605" t="str">
            <v>5410 Labour - Temporary</v>
          </cell>
          <cell r="D605">
            <v>0</v>
          </cell>
          <cell r="E605">
            <v>11149.16</v>
          </cell>
          <cell r="F605">
            <v>2452.33</v>
          </cell>
          <cell r="G605">
            <v>8696.83</v>
          </cell>
          <cell r="H605">
            <v>8696.83</v>
          </cell>
        </row>
        <row r="606">
          <cell r="B606" t="str">
            <v>420-6060-10</v>
          </cell>
          <cell r="C606" t="str">
            <v>5425 Labour - Temporary</v>
          </cell>
          <cell r="D606">
            <v>0</v>
          </cell>
          <cell r="E606">
            <v>136765.20000000001</v>
          </cell>
          <cell r="F606">
            <v>23678.26</v>
          </cell>
          <cell r="G606">
            <v>113086.94</v>
          </cell>
          <cell r="H606">
            <v>113086.94</v>
          </cell>
        </row>
        <row r="607">
          <cell r="B607" t="str">
            <v>520-6060-10</v>
          </cell>
          <cell r="C607" t="str">
            <v>5420 Labour - Temporary</v>
          </cell>
          <cell r="D607">
            <v>0</v>
          </cell>
          <cell r="E607">
            <v>49690.400000000001</v>
          </cell>
          <cell r="F607">
            <v>7171.15</v>
          </cell>
          <cell r="G607">
            <v>42519.25</v>
          </cell>
          <cell r="H607">
            <v>42519.25</v>
          </cell>
        </row>
        <row r="608">
          <cell r="B608" t="str">
            <v>650-6060-10</v>
          </cell>
          <cell r="C608" t="str">
            <v>5615 LABOUR - TEMPORARY</v>
          </cell>
          <cell r="D608">
            <v>0</v>
          </cell>
          <cell r="E608">
            <v>34387.199999999997</v>
          </cell>
          <cell r="F608">
            <v>6649.6</v>
          </cell>
          <cell r="G608">
            <v>27737.599999999999</v>
          </cell>
          <cell r="H608">
            <v>27737.599999999999</v>
          </cell>
        </row>
        <row r="609">
          <cell r="B609" t="str">
            <v>740-6060-10</v>
          </cell>
          <cell r="C609" t="str">
            <v>5310 LABOUR - TEMPORARY</v>
          </cell>
          <cell r="D609">
            <v>0</v>
          </cell>
          <cell r="E609">
            <v>45262.94</v>
          </cell>
          <cell r="F609">
            <v>10574.2</v>
          </cell>
          <cell r="G609">
            <v>34688.74</v>
          </cell>
          <cell r="H609">
            <v>34688.74</v>
          </cell>
        </row>
        <row r="610">
          <cell r="B610" t="str">
            <v>760-6060-10</v>
          </cell>
          <cell r="C610" t="str">
            <v>5065 LABOUR - TEMPORARY</v>
          </cell>
          <cell r="D610">
            <v>0</v>
          </cell>
          <cell r="E610">
            <v>7200</v>
          </cell>
          <cell r="F610">
            <v>1401.6</v>
          </cell>
          <cell r="G610">
            <v>5798.4</v>
          </cell>
          <cell r="H610">
            <v>5798.4</v>
          </cell>
        </row>
        <row r="611">
          <cell r="B611" t="str">
            <v>800-6060-10</v>
          </cell>
          <cell r="C611" t="str">
            <v>5610 Labour - Temporary</v>
          </cell>
          <cell r="D611">
            <v>0</v>
          </cell>
          <cell r="E611">
            <v>38064.370000000003</v>
          </cell>
          <cell r="F611">
            <v>6964.83</v>
          </cell>
          <cell r="G611">
            <v>31099.54</v>
          </cell>
          <cell r="H611">
            <v>31099.54</v>
          </cell>
        </row>
        <row r="612">
          <cell r="B612" t="str">
            <v>810-6060-10</v>
          </cell>
          <cell r="C612" t="str">
            <v>5085 Labour - Temporary</v>
          </cell>
          <cell r="D612">
            <v>0</v>
          </cell>
          <cell r="E612">
            <v>3045</v>
          </cell>
          <cell r="F612">
            <v>913.5</v>
          </cell>
          <cell r="G612">
            <v>2131.5</v>
          </cell>
          <cell r="H612">
            <v>2131.5</v>
          </cell>
        </row>
        <row r="613">
          <cell r="B613" t="str">
            <v>820-6060-10</v>
          </cell>
          <cell r="C613" t="str">
            <v>5005 Labour - Temporary</v>
          </cell>
          <cell r="D613">
            <v>0</v>
          </cell>
          <cell r="E613">
            <v>26095.65</v>
          </cell>
          <cell r="F613">
            <v>5541.9</v>
          </cell>
          <cell r="G613">
            <v>20553.75</v>
          </cell>
          <cell r="H613">
            <v>20553.75</v>
          </cell>
        </row>
        <row r="614">
          <cell r="B614" t="str">
            <v>210-6070-10</v>
          </cell>
          <cell r="C614" t="str">
            <v>5605 Labour - Vacation</v>
          </cell>
          <cell r="D614">
            <v>0</v>
          </cell>
          <cell r="E614">
            <v>117767.58</v>
          </cell>
          <cell r="F614">
            <v>61381.15</v>
          </cell>
          <cell r="G614">
            <v>56386.43</v>
          </cell>
          <cell r="H614">
            <v>56386.43</v>
          </cell>
        </row>
        <row r="615">
          <cell r="B615" t="str">
            <v>300-6070-10</v>
          </cell>
          <cell r="C615" t="str">
            <v>5615 Labour Vacation</v>
          </cell>
          <cell r="D615">
            <v>0</v>
          </cell>
          <cell r="E615">
            <v>8780.8700000000008</v>
          </cell>
          <cell r="F615">
            <v>1475.69</v>
          </cell>
          <cell r="G615">
            <v>7305.18</v>
          </cell>
          <cell r="H615">
            <v>7305.18</v>
          </cell>
        </row>
        <row r="616">
          <cell r="B616" t="str">
            <v>310-6070-10</v>
          </cell>
          <cell r="C616" t="str">
            <v>5615 Labour - Vacation</v>
          </cell>
          <cell r="D616">
            <v>0</v>
          </cell>
          <cell r="E616">
            <v>21437</v>
          </cell>
          <cell r="F616">
            <v>3475.13</v>
          </cell>
          <cell r="G616">
            <v>17961.87</v>
          </cell>
          <cell r="H616">
            <v>17961.87</v>
          </cell>
        </row>
        <row r="617">
          <cell r="B617" t="str">
            <v>320-6070-10</v>
          </cell>
          <cell r="C617" t="str">
            <v>5610 Labour - Vacation</v>
          </cell>
          <cell r="D617">
            <v>0</v>
          </cell>
          <cell r="E617">
            <v>42202.42</v>
          </cell>
          <cell r="F617">
            <v>8143.16</v>
          </cell>
          <cell r="G617">
            <v>34059.26</v>
          </cell>
          <cell r="H617">
            <v>34059.26</v>
          </cell>
        </row>
        <row r="618">
          <cell r="B618" t="str">
            <v>330-6070-10</v>
          </cell>
          <cell r="C618" t="str">
            <v>5615 Labour - Vacation</v>
          </cell>
          <cell r="D618">
            <v>0</v>
          </cell>
          <cell r="E618">
            <v>16212.52</v>
          </cell>
          <cell r="F618">
            <v>2146.9699999999998</v>
          </cell>
          <cell r="G618">
            <v>14065.55</v>
          </cell>
          <cell r="H618">
            <v>14065.55</v>
          </cell>
        </row>
        <row r="619">
          <cell r="B619" t="str">
            <v>340-6070-10</v>
          </cell>
          <cell r="C619" t="str">
            <v>5410 Labour - Vacation</v>
          </cell>
          <cell r="D619">
            <v>0</v>
          </cell>
          <cell r="E619">
            <v>6496.7</v>
          </cell>
          <cell r="F619">
            <v>872.42</v>
          </cell>
          <cell r="G619">
            <v>5624.28</v>
          </cell>
          <cell r="H619">
            <v>5624.28</v>
          </cell>
        </row>
        <row r="620">
          <cell r="B620" t="str">
            <v>390-6070-10</v>
          </cell>
          <cell r="C620" t="str">
            <v>5415 Labour - Vacation</v>
          </cell>
          <cell r="D620">
            <v>0</v>
          </cell>
          <cell r="E620">
            <v>15140.74</v>
          </cell>
          <cell r="F620">
            <v>4026.03</v>
          </cell>
          <cell r="G620">
            <v>11114.71</v>
          </cell>
          <cell r="H620">
            <v>11114.71</v>
          </cell>
        </row>
        <row r="621">
          <cell r="B621" t="str">
            <v>410-6070-10</v>
          </cell>
          <cell r="C621" t="str">
            <v>5305 Labour - Vacation</v>
          </cell>
          <cell r="D621">
            <v>0</v>
          </cell>
          <cell r="E621">
            <v>14325.9</v>
          </cell>
          <cell r="F621">
            <v>2505.7399999999998</v>
          </cell>
          <cell r="G621">
            <v>11820.16</v>
          </cell>
          <cell r="H621">
            <v>11820.16</v>
          </cell>
        </row>
        <row r="622">
          <cell r="B622" t="str">
            <v>420-6070-10</v>
          </cell>
          <cell r="C622" t="str">
            <v>5425 Labour - Vacation</v>
          </cell>
          <cell r="D622">
            <v>0</v>
          </cell>
          <cell r="E622">
            <v>41330.21</v>
          </cell>
          <cell r="F622">
            <v>6442.24</v>
          </cell>
          <cell r="G622">
            <v>34887.97</v>
          </cell>
          <cell r="H622">
            <v>34887.97</v>
          </cell>
        </row>
        <row r="623">
          <cell r="B623" t="str">
            <v>440-6070-10</v>
          </cell>
          <cell r="C623" t="str">
            <v>5320 Labour - Vacation</v>
          </cell>
          <cell r="D623">
            <v>0</v>
          </cell>
          <cell r="E623">
            <v>9440.2099999999991</v>
          </cell>
          <cell r="F623">
            <v>879.79</v>
          </cell>
          <cell r="G623">
            <v>8560.42</v>
          </cell>
          <cell r="H623">
            <v>8560.42</v>
          </cell>
        </row>
        <row r="624">
          <cell r="B624" t="str">
            <v>450-6070-10</v>
          </cell>
          <cell r="C624" t="str">
            <v>5315 Labour - Vacation</v>
          </cell>
          <cell r="D624">
            <v>0</v>
          </cell>
          <cell r="E624">
            <v>9179.5300000000007</v>
          </cell>
          <cell r="F624">
            <v>957.09</v>
          </cell>
          <cell r="G624">
            <v>8222.44</v>
          </cell>
          <cell r="H624">
            <v>8222.44</v>
          </cell>
        </row>
        <row r="625">
          <cell r="B625" t="str">
            <v>460-6070-10</v>
          </cell>
          <cell r="C625" t="str">
            <v>5405 LABOUR - VACATION</v>
          </cell>
          <cell r="D625">
            <v>0</v>
          </cell>
          <cell r="E625">
            <v>13654.6</v>
          </cell>
          <cell r="F625">
            <v>1593.19</v>
          </cell>
          <cell r="G625">
            <v>12061.41</v>
          </cell>
          <cell r="H625">
            <v>12061.41</v>
          </cell>
        </row>
        <row r="626">
          <cell r="B626" t="str">
            <v>520-6070-10</v>
          </cell>
          <cell r="C626" t="str">
            <v>5420 Labour - Vacation</v>
          </cell>
          <cell r="D626">
            <v>0</v>
          </cell>
          <cell r="E626">
            <v>4454.78</v>
          </cell>
          <cell r="F626">
            <v>0</v>
          </cell>
          <cell r="G626">
            <v>4454.78</v>
          </cell>
          <cell r="H626">
            <v>4454.78</v>
          </cell>
        </row>
        <row r="627">
          <cell r="B627" t="str">
            <v>530-6070-10</v>
          </cell>
          <cell r="C627" t="str">
            <v>5615 LABOUR - VACATION</v>
          </cell>
          <cell r="D627">
            <v>0</v>
          </cell>
          <cell r="E627">
            <v>17716.45</v>
          </cell>
          <cell r="F627">
            <v>2329.44</v>
          </cell>
          <cell r="G627">
            <v>15387.01</v>
          </cell>
          <cell r="H627">
            <v>15387.01</v>
          </cell>
        </row>
        <row r="628">
          <cell r="B628" t="str">
            <v>620-6070-10</v>
          </cell>
          <cell r="C628" t="str">
            <v>5610 LABOUR - VACATION</v>
          </cell>
          <cell r="D628">
            <v>0</v>
          </cell>
          <cell r="E628">
            <v>14075.23</v>
          </cell>
          <cell r="F628">
            <v>1526.19</v>
          </cell>
          <cell r="G628">
            <v>12549.04</v>
          </cell>
          <cell r="H628">
            <v>12549.04</v>
          </cell>
        </row>
        <row r="629">
          <cell r="B629" t="str">
            <v>650-6070-10</v>
          </cell>
          <cell r="C629" t="str">
            <v>5615 LABOUR - VACATION</v>
          </cell>
          <cell r="D629">
            <v>0</v>
          </cell>
          <cell r="E629">
            <v>7699.27</v>
          </cell>
          <cell r="F629">
            <v>1503.27</v>
          </cell>
          <cell r="G629">
            <v>6196</v>
          </cell>
          <cell r="H629">
            <v>6196</v>
          </cell>
        </row>
        <row r="630">
          <cell r="B630" t="str">
            <v>655-6070-10</v>
          </cell>
          <cell r="C630" t="str">
            <v>5610 Labour - Vacation</v>
          </cell>
          <cell r="D630">
            <v>0</v>
          </cell>
          <cell r="E630">
            <v>7989.87</v>
          </cell>
          <cell r="F630">
            <v>2015.32</v>
          </cell>
          <cell r="G630">
            <v>5974.55</v>
          </cell>
          <cell r="H630">
            <v>5974.55</v>
          </cell>
        </row>
        <row r="631">
          <cell r="B631" t="str">
            <v>660-6070-10</v>
          </cell>
          <cell r="C631" t="str">
            <v>5020 LABOUR - VACATION</v>
          </cell>
          <cell r="D631">
            <v>0</v>
          </cell>
          <cell r="E631">
            <v>260460.27</v>
          </cell>
          <cell r="F631">
            <v>54993.3</v>
          </cell>
          <cell r="G631">
            <v>205466.97</v>
          </cell>
          <cell r="H631">
            <v>205466.97</v>
          </cell>
        </row>
        <row r="632">
          <cell r="B632" t="str">
            <v>740-6070-10</v>
          </cell>
          <cell r="C632" t="str">
            <v>5310 LABOUR - VACATION</v>
          </cell>
          <cell r="D632">
            <v>0</v>
          </cell>
          <cell r="E632">
            <v>13866.13</v>
          </cell>
          <cell r="F632">
            <v>2769.82</v>
          </cell>
          <cell r="G632">
            <v>11096.31</v>
          </cell>
          <cell r="H632">
            <v>11096.31</v>
          </cell>
        </row>
        <row r="633">
          <cell r="B633" t="str">
            <v>760-6070-10</v>
          </cell>
          <cell r="C633" t="str">
            <v>5065 LABOUR - VACATION</v>
          </cell>
          <cell r="D633">
            <v>0</v>
          </cell>
          <cell r="E633">
            <v>20900.21</v>
          </cell>
          <cell r="F633">
            <v>3954.74</v>
          </cell>
          <cell r="G633">
            <v>16945.47</v>
          </cell>
          <cell r="H633">
            <v>16945.47</v>
          </cell>
        </row>
        <row r="634">
          <cell r="B634" t="str">
            <v>800-6070-10</v>
          </cell>
          <cell r="C634" t="str">
            <v>5610 Labour - Vacation</v>
          </cell>
          <cell r="D634">
            <v>0</v>
          </cell>
          <cell r="E634">
            <v>28865.72</v>
          </cell>
          <cell r="F634">
            <v>1970.78</v>
          </cell>
          <cell r="G634">
            <v>26894.94</v>
          </cell>
          <cell r="H634">
            <v>26894.94</v>
          </cell>
        </row>
        <row r="635">
          <cell r="B635" t="str">
            <v>810-6070-10</v>
          </cell>
          <cell r="C635" t="str">
            <v>5085 Labour - Vacation</v>
          </cell>
          <cell r="D635">
            <v>0</v>
          </cell>
          <cell r="E635">
            <v>37605.129999999997</v>
          </cell>
          <cell r="F635">
            <v>6553.69</v>
          </cell>
          <cell r="G635">
            <v>31051.439999999999</v>
          </cell>
          <cell r="H635">
            <v>31051.439999999999</v>
          </cell>
        </row>
        <row r="636">
          <cell r="B636" t="str">
            <v>820-6070-10</v>
          </cell>
          <cell r="C636" t="str">
            <v>5005 Labour - Vacation</v>
          </cell>
          <cell r="D636">
            <v>0</v>
          </cell>
          <cell r="E636">
            <v>91461.89</v>
          </cell>
          <cell r="F636">
            <v>12180.58</v>
          </cell>
          <cell r="G636">
            <v>79281.31</v>
          </cell>
          <cell r="H636">
            <v>79281.31</v>
          </cell>
        </row>
        <row r="637">
          <cell r="B637" t="str">
            <v>300-6120-10</v>
          </cell>
          <cell r="C637" t="str">
            <v>5615 Labour - Sick Leave</v>
          </cell>
          <cell r="D637">
            <v>0</v>
          </cell>
          <cell r="E637">
            <v>668.86</v>
          </cell>
          <cell r="F637">
            <v>316.83</v>
          </cell>
          <cell r="G637">
            <v>352.03</v>
          </cell>
          <cell r="H637">
            <v>352.03</v>
          </cell>
        </row>
        <row r="638">
          <cell r="B638" t="str">
            <v>310-6120-10</v>
          </cell>
          <cell r="C638" t="str">
            <v>5615 Labour - Sick Leave</v>
          </cell>
          <cell r="D638">
            <v>0</v>
          </cell>
          <cell r="E638">
            <v>228.14</v>
          </cell>
          <cell r="F638">
            <v>41.14</v>
          </cell>
          <cell r="G638">
            <v>187</v>
          </cell>
          <cell r="H638">
            <v>187</v>
          </cell>
        </row>
        <row r="639">
          <cell r="B639" t="str">
            <v>320-6120-10</v>
          </cell>
          <cell r="C639" t="str">
            <v>5610 Labour - Sick Leave</v>
          </cell>
          <cell r="D639">
            <v>0</v>
          </cell>
          <cell r="E639">
            <v>301.97000000000003</v>
          </cell>
          <cell r="F639">
            <v>143.04</v>
          </cell>
          <cell r="G639">
            <v>158.93</v>
          </cell>
          <cell r="H639">
            <v>158.93</v>
          </cell>
        </row>
        <row r="640">
          <cell r="B640" t="str">
            <v>330-6120-10</v>
          </cell>
          <cell r="C640" t="str">
            <v>5615 Labour - Sick Leave</v>
          </cell>
          <cell r="D640">
            <v>0</v>
          </cell>
          <cell r="E640">
            <v>4547.95</v>
          </cell>
          <cell r="F640">
            <v>487.79</v>
          </cell>
          <cell r="G640">
            <v>4060.16</v>
          </cell>
          <cell r="H640">
            <v>4060.16</v>
          </cell>
        </row>
        <row r="641">
          <cell r="B641" t="str">
            <v>390-6120-10</v>
          </cell>
          <cell r="C641" t="str">
            <v>5415 Labour - Sick Leave</v>
          </cell>
          <cell r="D641">
            <v>0</v>
          </cell>
          <cell r="E641">
            <v>306.75</v>
          </cell>
          <cell r="F641">
            <v>0</v>
          </cell>
          <cell r="G641">
            <v>306.75</v>
          </cell>
          <cell r="H641">
            <v>306.75</v>
          </cell>
        </row>
        <row r="642">
          <cell r="B642" t="str">
            <v>410-6120-10</v>
          </cell>
          <cell r="C642" t="str">
            <v>5305 Labour - Sick Leave</v>
          </cell>
          <cell r="D642">
            <v>0</v>
          </cell>
          <cell r="E642">
            <v>279.12</v>
          </cell>
          <cell r="F642">
            <v>93.04</v>
          </cell>
          <cell r="G642">
            <v>186.08</v>
          </cell>
          <cell r="H642">
            <v>186.08</v>
          </cell>
        </row>
        <row r="643">
          <cell r="B643" t="str">
            <v>420-6120-10</v>
          </cell>
          <cell r="C643" t="str">
            <v>5425 Labour - Sick Leave</v>
          </cell>
          <cell r="D643">
            <v>0</v>
          </cell>
          <cell r="E643">
            <v>22648.62</v>
          </cell>
          <cell r="F643">
            <v>6097.92</v>
          </cell>
          <cell r="G643">
            <v>16550.7</v>
          </cell>
          <cell r="H643">
            <v>16550.7</v>
          </cell>
        </row>
        <row r="644">
          <cell r="B644" t="str">
            <v>440-6120-10</v>
          </cell>
          <cell r="C644" t="str">
            <v>5320 Labour - Sick Leave</v>
          </cell>
          <cell r="D644">
            <v>0</v>
          </cell>
          <cell r="E644">
            <v>1514.3</v>
          </cell>
          <cell r="F644">
            <v>135.57</v>
          </cell>
          <cell r="G644">
            <v>1378.73</v>
          </cell>
          <cell r="H644">
            <v>1378.73</v>
          </cell>
        </row>
        <row r="645">
          <cell r="B645" t="str">
            <v>450-6120-10</v>
          </cell>
          <cell r="C645" t="str">
            <v>5315 Labour - Sick Leave</v>
          </cell>
          <cell r="D645">
            <v>0</v>
          </cell>
          <cell r="E645">
            <v>2753.66</v>
          </cell>
          <cell r="F645">
            <v>254.77</v>
          </cell>
          <cell r="G645">
            <v>2498.89</v>
          </cell>
          <cell r="H645">
            <v>2498.89</v>
          </cell>
        </row>
        <row r="646">
          <cell r="B646" t="str">
            <v>460-6120-10</v>
          </cell>
          <cell r="C646" t="str">
            <v>5405 Labour - Sick Leave</v>
          </cell>
          <cell r="D646">
            <v>0</v>
          </cell>
          <cell r="E646">
            <v>1424.77</v>
          </cell>
          <cell r="F646">
            <v>0</v>
          </cell>
          <cell r="G646">
            <v>1424.77</v>
          </cell>
          <cell r="H646">
            <v>1424.77</v>
          </cell>
        </row>
        <row r="647">
          <cell r="B647" t="str">
            <v>530-6120-10</v>
          </cell>
          <cell r="C647" t="str">
            <v>5615 Labour - Sick Leave</v>
          </cell>
          <cell r="D647">
            <v>0</v>
          </cell>
          <cell r="E647">
            <v>203.51</v>
          </cell>
          <cell r="F647">
            <v>0</v>
          </cell>
          <cell r="G647">
            <v>203.51</v>
          </cell>
          <cell r="H647">
            <v>203.51</v>
          </cell>
        </row>
        <row r="648">
          <cell r="B648" t="str">
            <v>650-6120-10</v>
          </cell>
          <cell r="C648" t="str">
            <v>5615 Labour - Sick Leave</v>
          </cell>
          <cell r="D648">
            <v>0</v>
          </cell>
          <cell r="E648">
            <v>469.97</v>
          </cell>
          <cell r="F648">
            <v>0</v>
          </cell>
          <cell r="G648">
            <v>469.97</v>
          </cell>
          <cell r="H648">
            <v>469.97</v>
          </cell>
        </row>
        <row r="649">
          <cell r="B649" t="str">
            <v>660-6120-10</v>
          </cell>
          <cell r="C649" t="str">
            <v>5020 Labour - Sick Leave</v>
          </cell>
          <cell r="D649">
            <v>0</v>
          </cell>
          <cell r="E649">
            <v>98543.33</v>
          </cell>
          <cell r="F649">
            <v>11488.44</v>
          </cell>
          <cell r="G649">
            <v>87054.89</v>
          </cell>
          <cell r="H649">
            <v>87054.89</v>
          </cell>
        </row>
        <row r="650">
          <cell r="B650" t="str">
            <v>740-6120-10</v>
          </cell>
          <cell r="C650" t="str">
            <v>5310 Labour - Sick Leave</v>
          </cell>
          <cell r="D650">
            <v>0</v>
          </cell>
          <cell r="E650">
            <v>5453.3</v>
          </cell>
          <cell r="F650">
            <v>726.11</v>
          </cell>
          <cell r="G650">
            <v>4727.1899999999996</v>
          </cell>
          <cell r="H650">
            <v>4727.1899999999996</v>
          </cell>
        </row>
        <row r="651">
          <cell r="B651" t="str">
            <v>760-6120-10</v>
          </cell>
          <cell r="C651" t="str">
            <v>5065 Labour - Sick Leave</v>
          </cell>
          <cell r="D651">
            <v>0</v>
          </cell>
          <cell r="E651">
            <v>2001.24</v>
          </cell>
          <cell r="F651">
            <v>379.4</v>
          </cell>
          <cell r="G651">
            <v>1621.84</v>
          </cell>
          <cell r="H651">
            <v>1621.84</v>
          </cell>
        </row>
        <row r="652">
          <cell r="B652" t="str">
            <v>800-6120-10</v>
          </cell>
          <cell r="C652" t="str">
            <v>5610 Labour - Sick Time</v>
          </cell>
          <cell r="D652">
            <v>0</v>
          </cell>
          <cell r="E652">
            <v>1153.8499999999999</v>
          </cell>
          <cell r="F652">
            <v>0</v>
          </cell>
          <cell r="G652">
            <v>1153.8499999999999</v>
          </cell>
          <cell r="H652">
            <v>1153.8499999999999</v>
          </cell>
        </row>
        <row r="653">
          <cell r="B653" t="str">
            <v>810-6120-10</v>
          </cell>
          <cell r="C653" t="str">
            <v>5085 Labour - Sick Leave</v>
          </cell>
          <cell r="D653">
            <v>0</v>
          </cell>
          <cell r="E653">
            <v>4997.5200000000004</v>
          </cell>
          <cell r="F653">
            <v>608.22</v>
          </cell>
          <cell r="G653">
            <v>4389.3</v>
          </cell>
          <cell r="H653">
            <v>4389.3</v>
          </cell>
        </row>
        <row r="654">
          <cell r="B654" t="str">
            <v>820-6120-10</v>
          </cell>
          <cell r="C654" t="str">
            <v>5005 Labour - Sick Leave</v>
          </cell>
          <cell r="D654">
            <v>0</v>
          </cell>
          <cell r="E654">
            <v>20046.830000000002</v>
          </cell>
          <cell r="F654">
            <v>2283.4899999999998</v>
          </cell>
          <cell r="G654">
            <v>17763.34</v>
          </cell>
          <cell r="H654">
            <v>17763.34</v>
          </cell>
        </row>
        <row r="655">
          <cell r="B655" t="str">
            <v>310-6122-10</v>
          </cell>
          <cell r="C655" t="str">
            <v>5615 Labour - Family Leave</v>
          </cell>
          <cell r="D655">
            <v>0</v>
          </cell>
          <cell r="E655">
            <v>1030.3699999999999</v>
          </cell>
          <cell r="F655">
            <v>216.92</v>
          </cell>
          <cell r="G655">
            <v>813.45</v>
          </cell>
          <cell r="H655">
            <v>813.45</v>
          </cell>
        </row>
        <row r="656">
          <cell r="B656" t="str">
            <v>320-6122-10</v>
          </cell>
          <cell r="C656" t="str">
            <v>5610 Labour - Family Leave</v>
          </cell>
          <cell r="D656">
            <v>0</v>
          </cell>
          <cell r="E656">
            <v>554.75</v>
          </cell>
          <cell r="F656">
            <v>184.92</v>
          </cell>
          <cell r="G656">
            <v>369.83</v>
          </cell>
          <cell r="H656">
            <v>369.83</v>
          </cell>
        </row>
        <row r="657">
          <cell r="B657" t="str">
            <v>330-6122-10</v>
          </cell>
          <cell r="C657" t="str">
            <v>5615 Labour - Family Leave</v>
          </cell>
          <cell r="D657">
            <v>0</v>
          </cell>
          <cell r="E657">
            <v>1474.53</v>
          </cell>
          <cell r="F657">
            <v>138.21</v>
          </cell>
          <cell r="G657">
            <v>1336.32</v>
          </cell>
          <cell r="H657">
            <v>1336.32</v>
          </cell>
        </row>
        <row r="658">
          <cell r="B658" t="str">
            <v>340-6122-10</v>
          </cell>
          <cell r="C658" t="str">
            <v>5410 Labour - Family Leave</v>
          </cell>
          <cell r="D658">
            <v>0</v>
          </cell>
          <cell r="E658">
            <v>291.18</v>
          </cell>
          <cell r="F658">
            <v>0</v>
          </cell>
          <cell r="G658">
            <v>291.18</v>
          </cell>
          <cell r="H658">
            <v>291.18</v>
          </cell>
        </row>
        <row r="659">
          <cell r="B659" t="str">
            <v>410-6122-10</v>
          </cell>
          <cell r="C659" t="str">
            <v>5305 Labour-Family Leave</v>
          </cell>
          <cell r="D659">
            <v>0</v>
          </cell>
          <cell r="E659">
            <v>905.97</v>
          </cell>
          <cell r="F659">
            <v>186.34</v>
          </cell>
          <cell r="G659">
            <v>719.63</v>
          </cell>
          <cell r="H659">
            <v>719.63</v>
          </cell>
        </row>
        <row r="660">
          <cell r="B660" t="str">
            <v>420-6122-10</v>
          </cell>
          <cell r="C660" t="str">
            <v>5425 Labour - Family Leave</v>
          </cell>
          <cell r="D660">
            <v>0</v>
          </cell>
          <cell r="E660">
            <v>4648.7700000000004</v>
          </cell>
          <cell r="F660">
            <v>1014.26</v>
          </cell>
          <cell r="G660">
            <v>3634.51</v>
          </cell>
          <cell r="H660">
            <v>3634.51</v>
          </cell>
        </row>
        <row r="661">
          <cell r="B661" t="str">
            <v>440-6122-10</v>
          </cell>
          <cell r="C661" t="str">
            <v>5320 Labour - Family Leave</v>
          </cell>
          <cell r="D661">
            <v>0</v>
          </cell>
          <cell r="E661">
            <v>1093.1300000000001</v>
          </cell>
          <cell r="F661">
            <v>517.79999999999995</v>
          </cell>
          <cell r="G661">
            <v>575.33000000000004</v>
          </cell>
          <cell r="H661">
            <v>575.33000000000004</v>
          </cell>
        </row>
        <row r="662">
          <cell r="B662" t="str">
            <v>450-6122-10</v>
          </cell>
          <cell r="C662" t="str">
            <v>5315 Labour - Family Leave</v>
          </cell>
          <cell r="D662">
            <v>0</v>
          </cell>
          <cell r="E662">
            <v>1434.71</v>
          </cell>
          <cell r="F662">
            <v>635.30999999999995</v>
          </cell>
          <cell r="G662">
            <v>799.4</v>
          </cell>
          <cell r="H662">
            <v>799.4</v>
          </cell>
        </row>
        <row r="663">
          <cell r="B663" t="str">
            <v>460-6122-10</v>
          </cell>
          <cell r="C663" t="str">
            <v>5405 Labour - Family Leave</v>
          </cell>
          <cell r="D663">
            <v>0</v>
          </cell>
          <cell r="E663">
            <v>468.67</v>
          </cell>
          <cell r="F663">
            <v>0</v>
          </cell>
          <cell r="G663">
            <v>468.67</v>
          </cell>
          <cell r="H663">
            <v>468.67</v>
          </cell>
        </row>
        <row r="664">
          <cell r="B664" t="str">
            <v>530-6122-10</v>
          </cell>
          <cell r="C664" t="str">
            <v>5615 Labour - Family Leave</v>
          </cell>
          <cell r="D664">
            <v>0</v>
          </cell>
          <cell r="E664">
            <v>427.57</v>
          </cell>
          <cell r="F664">
            <v>0</v>
          </cell>
          <cell r="G664">
            <v>427.57</v>
          </cell>
          <cell r="H664">
            <v>427.57</v>
          </cell>
        </row>
        <row r="665">
          <cell r="B665" t="str">
            <v>650-6122-10</v>
          </cell>
          <cell r="C665" t="str">
            <v>5615 Labour - Family Leave</v>
          </cell>
          <cell r="D665">
            <v>0</v>
          </cell>
          <cell r="E665">
            <v>1889.08</v>
          </cell>
          <cell r="F665">
            <v>146.19999999999999</v>
          </cell>
          <cell r="G665">
            <v>1742.88</v>
          </cell>
          <cell r="H665">
            <v>1742.88</v>
          </cell>
        </row>
        <row r="666">
          <cell r="B666" t="str">
            <v>660-6122-10</v>
          </cell>
          <cell r="C666" t="str">
            <v>5020 Labour - Family Leave</v>
          </cell>
          <cell r="D666">
            <v>0</v>
          </cell>
          <cell r="E666">
            <v>21033.39</v>
          </cell>
          <cell r="F666">
            <v>3544.85</v>
          </cell>
          <cell r="G666">
            <v>17488.54</v>
          </cell>
          <cell r="H666">
            <v>17488.54</v>
          </cell>
        </row>
        <row r="667">
          <cell r="B667" t="str">
            <v>740-6122-10</v>
          </cell>
          <cell r="C667" t="str">
            <v>5310 Labour - Family Leave</v>
          </cell>
          <cell r="D667">
            <v>0</v>
          </cell>
          <cell r="E667">
            <v>1855.22</v>
          </cell>
          <cell r="F667">
            <v>708.97</v>
          </cell>
          <cell r="G667">
            <v>1146.25</v>
          </cell>
          <cell r="H667">
            <v>1146.25</v>
          </cell>
        </row>
        <row r="668">
          <cell r="B668" t="str">
            <v>760-6122-10</v>
          </cell>
          <cell r="C668" t="str">
            <v>5065 Labour - Family Leave</v>
          </cell>
          <cell r="D668">
            <v>0</v>
          </cell>
          <cell r="E668">
            <v>965.2</v>
          </cell>
          <cell r="F668">
            <v>0</v>
          </cell>
          <cell r="G668">
            <v>965.2</v>
          </cell>
          <cell r="H668">
            <v>965.2</v>
          </cell>
        </row>
        <row r="669">
          <cell r="B669" t="str">
            <v>800-6122-10</v>
          </cell>
          <cell r="C669" t="str">
            <v>5610 Labour - Family Leave</v>
          </cell>
          <cell r="D669">
            <v>0</v>
          </cell>
          <cell r="E669">
            <v>1500.02</v>
          </cell>
          <cell r="F669">
            <v>346.16</v>
          </cell>
          <cell r="G669">
            <v>1153.8599999999999</v>
          </cell>
          <cell r="H669">
            <v>1153.8599999999999</v>
          </cell>
        </row>
        <row r="670">
          <cell r="B670" t="str">
            <v>810-6122-10</v>
          </cell>
          <cell r="C670" t="str">
            <v>5085 Labour - Family Leave</v>
          </cell>
          <cell r="D670">
            <v>0</v>
          </cell>
          <cell r="E670">
            <v>4026.88</v>
          </cell>
          <cell r="F670">
            <v>1067.33</v>
          </cell>
          <cell r="G670">
            <v>2959.55</v>
          </cell>
          <cell r="H670">
            <v>2959.55</v>
          </cell>
        </row>
        <row r="671">
          <cell r="B671" t="str">
            <v>820-6122-10</v>
          </cell>
          <cell r="C671" t="str">
            <v>5005 Labour - Family Leave</v>
          </cell>
          <cell r="D671">
            <v>0</v>
          </cell>
          <cell r="E671">
            <v>2152.7600000000002</v>
          </cell>
          <cell r="F671">
            <v>301.27999999999997</v>
          </cell>
          <cell r="G671">
            <v>1851.48</v>
          </cell>
          <cell r="H671">
            <v>1851.48</v>
          </cell>
        </row>
        <row r="672">
          <cell r="B672" t="str">
            <v>210-6125-10</v>
          </cell>
          <cell r="C672" t="str">
            <v>5645 Benefits - LTD</v>
          </cell>
          <cell r="D672">
            <v>0</v>
          </cell>
          <cell r="E672">
            <v>69450.039999999994</v>
          </cell>
          <cell r="F672">
            <v>0</v>
          </cell>
          <cell r="G672">
            <v>69450.039999999994</v>
          </cell>
          <cell r="H672">
            <v>69450.039999999994</v>
          </cell>
        </row>
        <row r="673">
          <cell r="B673" t="str">
            <v>660-6130-10</v>
          </cell>
          <cell r="C673" t="str">
            <v>5020 LABOUR - STAND - BY</v>
          </cell>
          <cell r="D673">
            <v>0</v>
          </cell>
          <cell r="E673">
            <v>56718.31</v>
          </cell>
          <cell r="F673">
            <v>9738.82</v>
          </cell>
          <cell r="G673">
            <v>46979.49</v>
          </cell>
          <cell r="H673">
            <v>46979.49</v>
          </cell>
        </row>
        <row r="674">
          <cell r="B674" t="str">
            <v>450-6140-10</v>
          </cell>
          <cell r="C674" t="str">
            <v>5315 Labour - Union Business</v>
          </cell>
          <cell r="D674">
            <v>0</v>
          </cell>
          <cell r="E674">
            <v>406.73</v>
          </cell>
          <cell r="F674">
            <v>135.58000000000001</v>
          </cell>
          <cell r="G674">
            <v>271.14999999999998</v>
          </cell>
          <cell r="H674">
            <v>271.14999999999998</v>
          </cell>
        </row>
        <row r="675">
          <cell r="B675" t="str">
            <v>530-6140-10</v>
          </cell>
          <cell r="C675" t="str">
            <v>5615 LABOUR - UNION / BEREAVEMENT</v>
          </cell>
          <cell r="D675">
            <v>0</v>
          </cell>
          <cell r="E675">
            <v>500</v>
          </cell>
          <cell r="F675">
            <v>500</v>
          </cell>
          <cell r="G675">
            <v>0</v>
          </cell>
          <cell r="H675">
            <v>0</v>
          </cell>
        </row>
        <row r="676">
          <cell r="B676" t="str">
            <v>320-6145-10</v>
          </cell>
          <cell r="C676" t="str">
            <v>5610 Labour - Bereavement</v>
          </cell>
          <cell r="D676">
            <v>0</v>
          </cell>
          <cell r="E676">
            <v>1920.37</v>
          </cell>
          <cell r="F676">
            <v>1152.22</v>
          </cell>
          <cell r="G676">
            <v>768.15</v>
          </cell>
          <cell r="H676">
            <v>768.15</v>
          </cell>
        </row>
        <row r="677">
          <cell r="B677" t="str">
            <v>420-6145-10</v>
          </cell>
          <cell r="C677" t="str">
            <v>5425 Labour - Bereavement</v>
          </cell>
          <cell r="D677">
            <v>0</v>
          </cell>
          <cell r="E677">
            <v>2331.9</v>
          </cell>
          <cell r="F677">
            <v>433.85</v>
          </cell>
          <cell r="G677">
            <v>1898.05</v>
          </cell>
          <cell r="H677">
            <v>1898.05</v>
          </cell>
        </row>
        <row r="678">
          <cell r="B678" t="str">
            <v>450-6145-10</v>
          </cell>
          <cell r="C678" t="str">
            <v>5315 Labour - Bereavement</v>
          </cell>
          <cell r="D678">
            <v>0</v>
          </cell>
          <cell r="E678">
            <v>379.61</v>
          </cell>
          <cell r="F678">
            <v>108.46</v>
          </cell>
          <cell r="G678">
            <v>271.14999999999998</v>
          </cell>
          <cell r="H678">
            <v>271.14999999999998</v>
          </cell>
        </row>
        <row r="679">
          <cell r="B679" t="str">
            <v>530-6145-10</v>
          </cell>
          <cell r="C679" t="str">
            <v>5615 Labour - Bereavement</v>
          </cell>
          <cell r="D679">
            <v>0</v>
          </cell>
          <cell r="E679">
            <v>267.17</v>
          </cell>
          <cell r="F679">
            <v>44.53</v>
          </cell>
          <cell r="G679">
            <v>222.64</v>
          </cell>
          <cell r="H679">
            <v>222.64</v>
          </cell>
        </row>
        <row r="680">
          <cell r="B680" t="str">
            <v>660-6145-10</v>
          </cell>
          <cell r="C680" t="str">
            <v>5020 Labour - Bereavement</v>
          </cell>
          <cell r="D680">
            <v>0</v>
          </cell>
          <cell r="E680">
            <v>338.48</v>
          </cell>
          <cell r="F680">
            <v>0</v>
          </cell>
          <cell r="G680">
            <v>338.48</v>
          </cell>
          <cell r="H680">
            <v>338.48</v>
          </cell>
        </row>
        <row r="681">
          <cell r="B681" t="str">
            <v>760-6145-10</v>
          </cell>
          <cell r="C681" t="str">
            <v>5065 Labour - Bereavement</v>
          </cell>
          <cell r="D681">
            <v>0</v>
          </cell>
          <cell r="E681">
            <v>1945.6</v>
          </cell>
          <cell r="F681">
            <v>0</v>
          </cell>
          <cell r="G681">
            <v>1945.6</v>
          </cell>
          <cell r="H681">
            <v>1945.6</v>
          </cell>
        </row>
        <row r="682">
          <cell r="B682" t="str">
            <v>820-6145-10</v>
          </cell>
          <cell r="C682" t="str">
            <v>5005 Labour - Bereavement</v>
          </cell>
          <cell r="D682">
            <v>0</v>
          </cell>
          <cell r="E682">
            <v>288.45999999999998</v>
          </cell>
          <cell r="F682">
            <v>173.08</v>
          </cell>
          <cell r="G682">
            <v>115.38</v>
          </cell>
          <cell r="H682">
            <v>115.38</v>
          </cell>
        </row>
        <row r="683">
          <cell r="B683" t="str">
            <v>210-6160-10</v>
          </cell>
          <cell r="C683" t="str">
            <v>5605 Labour - Other</v>
          </cell>
          <cell r="D683">
            <v>0</v>
          </cell>
          <cell r="E683">
            <v>324223</v>
          </cell>
          <cell r="F683">
            <v>0</v>
          </cell>
          <cell r="G683">
            <v>324223</v>
          </cell>
          <cell r="H683">
            <v>324223</v>
          </cell>
        </row>
        <row r="684">
          <cell r="B684" t="str">
            <v>210-6170-10</v>
          </cell>
          <cell r="C684" t="str">
            <v>5645 Benefits - Pension</v>
          </cell>
          <cell r="D684">
            <v>0</v>
          </cell>
          <cell r="E684">
            <v>92413.42</v>
          </cell>
          <cell r="F684">
            <v>14338.14</v>
          </cell>
          <cell r="G684">
            <v>78075.28</v>
          </cell>
          <cell r="H684">
            <v>78075.28</v>
          </cell>
        </row>
        <row r="685">
          <cell r="B685" t="str">
            <v>300-6170-10</v>
          </cell>
          <cell r="C685" t="str">
            <v>5615 Benefits - Pension</v>
          </cell>
          <cell r="D685">
            <v>0</v>
          </cell>
          <cell r="E685">
            <v>14551.44</v>
          </cell>
          <cell r="F685">
            <v>2951.61</v>
          </cell>
          <cell r="G685">
            <v>11599.83</v>
          </cell>
          <cell r="H685">
            <v>11599.83</v>
          </cell>
        </row>
        <row r="686">
          <cell r="B686" t="str">
            <v>310-6170-10</v>
          </cell>
          <cell r="C686" t="str">
            <v>5615 Benefits - Pension</v>
          </cell>
          <cell r="D686">
            <v>0</v>
          </cell>
          <cell r="E686">
            <v>26772.63</v>
          </cell>
          <cell r="F686">
            <v>4533.58</v>
          </cell>
          <cell r="G686">
            <v>22239.05</v>
          </cell>
          <cell r="H686">
            <v>22239.05</v>
          </cell>
        </row>
        <row r="687">
          <cell r="B687" t="str">
            <v>320-6170-10</v>
          </cell>
          <cell r="C687" t="str">
            <v>5610 Benefits - Pension</v>
          </cell>
          <cell r="D687">
            <v>0</v>
          </cell>
          <cell r="E687">
            <v>53604.35</v>
          </cell>
          <cell r="F687">
            <v>11052.03</v>
          </cell>
          <cell r="G687">
            <v>42552.32</v>
          </cell>
          <cell r="H687">
            <v>42552.32</v>
          </cell>
        </row>
        <row r="688">
          <cell r="B688" t="str">
            <v>330-6170-10</v>
          </cell>
          <cell r="C688" t="str">
            <v>5615 Benefits - Pension</v>
          </cell>
          <cell r="D688">
            <v>0</v>
          </cell>
          <cell r="E688">
            <v>27748.23</v>
          </cell>
          <cell r="F688">
            <v>5543.67</v>
          </cell>
          <cell r="G688">
            <v>22204.560000000001</v>
          </cell>
          <cell r="H688">
            <v>22204.560000000001</v>
          </cell>
        </row>
        <row r="689">
          <cell r="B689" t="str">
            <v>340-6170-10</v>
          </cell>
          <cell r="C689" t="str">
            <v>5410 Benefits - Pension</v>
          </cell>
          <cell r="D689">
            <v>0</v>
          </cell>
          <cell r="E689">
            <v>9956.07</v>
          </cell>
          <cell r="F689">
            <v>1598.46</v>
          </cell>
          <cell r="G689">
            <v>8357.61</v>
          </cell>
          <cell r="H689">
            <v>8357.61</v>
          </cell>
        </row>
        <row r="690">
          <cell r="B690" t="str">
            <v>390-6170-10</v>
          </cell>
          <cell r="C690" t="str">
            <v>5415 Benefits - Pension</v>
          </cell>
          <cell r="D690">
            <v>0</v>
          </cell>
          <cell r="E690">
            <v>18364.52</v>
          </cell>
          <cell r="F690">
            <v>4003.53</v>
          </cell>
          <cell r="G690">
            <v>14360.99</v>
          </cell>
          <cell r="H690">
            <v>14360.99</v>
          </cell>
        </row>
        <row r="691">
          <cell r="B691" t="str">
            <v>410-6170-10</v>
          </cell>
          <cell r="C691" t="str">
            <v>5305 Benefits - Pension</v>
          </cell>
          <cell r="D691">
            <v>0</v>
          </cell>
          <cell r="E691">
            <v>14911.06</v>
          </cell>
          <cell r="F691">
            <v>3016.51</v>
          </cell>
          <cell r="G691">
            <v>11894.55</v>
          </cell>
          <cell r="H691">
            <v>11894.55</v>
          </cell>
        </row>
        <row r="692">
          <cell r="B692" t="str">
            <v>420-6170-10</v>
          </cell>
          <cell r="C692" t="str">
            <v>5425 Benefits - Pension</v>
          </cell>
          <cell r="D692">
            <v>0</v>
          </cell>
          <cell r="E692">
            <v>51720.22</v>
          </cell>
          <cell r="F692">
            <v>8803.9599999999991</v>
          </cell>
          <cell r="G692">
            <v>42916.26</v>
          </cell>
          <cell r="H692">
            <v>42916.26</v>
          </cell>
        </row>
        <row r="693">
          <cell r="B693" t="str">
            <v>440-6170-10</v>
          </cell>
          <cell r="C693" t="str">
            <v>5320 Benefits - Pension</v>
          </cell>
          <cell r="D693">
            <v>0</v>
          </cell>
          <cell r="E693">
            <v>10654.53</v>
          </cell>
          <cell r="F693">
            <v>1823.7</v>
          </cell>
          <cell r="G693">
            <v>8830.83</v>
          </cell>
          <cell r="H693">
            <v>8830.83</v>
          </cell>
        </row>
        <row r="694">
          <cell r="B694" t="str">
            <v>450-6170-10</v>
          </cell>
          <cell r="C694" t="str">
            <v>5315 Benefits - Pension</v>
          </cell>
          <cell r="D694">
            <v>0</v>
          </cell>
          <cell r="E694">
            <v>11606.93</v>
          </cell>
          <cell r="F694">
            <v>1856.56</v>
          </cell>
          <cell r="G694">
            <v>9750.3700000000008</v>
          </cell>
          <cell r="H694">
            <v>9750.3700000000008</v>
          </cell>
        </row>
        <row r="695">
          <cell r="B695" t="str">
            <v>460-6170-10</v>
          </cell>
          <cell r="C695" t="str">
            <v>5405 Benefits - Pension</v>
          </cell>
          <cell r="D695">
            <v>0</v>
          </cell>
          <cell r="E695">
            <v>20222.84</v>
          </cell>
          <cell r="F695">
            <v>4078.68</v>
          </cell>
          <cell r="G695">
            <v>16144.16</v>
          </cell>
          <cell r="H695">
            <v>16144.16</v>
          </cell>
        </row>
        <row r="696">
          <cell r="B696" t="str">
            <v>520-6170-10</v>
          </cell>
          <cell r="C696" t="str">
            <v>5420 Benefits - Pension</v>
          </cell>
          <cell r="D696">
            <v>0</v>
          </cell>
          <cell r="E696">
            <v>1521.25</v>
          </cell>
          <cell r="F696">
            <v>582.84</v>
          </cell>
          <cell r="G696">
            <v>938.41</v>
          </cell>
          <cell r="H696">
            <v>938.41</v>
          </cell>
        </row>
        <row r="697">
          <cell r="B697" t="str">
            <v>530-6170-10</v>
          </cell>
          <cell r="C697" t="str">
            <v>5615 Benefits - Pension</v>
          </cell>
          <cell r="D697">
            <v>0</v>
          </cell>
          <cell r="E697">
            <v>26589.3</v>
          </cell>
          <cell r="F697">
            <v>5301.58</v>
          </cell>
          <cell r="G697">
            <v>21287.72</v>
          </cell>
          <cell r="H697">
            <v>21287.72</v>
          </cell>
        </row>
        <row r="698">
          <cell r="B698" t="str">
            <v>620-6170-10</v>
          </cell>
          <cell r="C698" t="str">
            <v>5610 Benefits - Pension</v>
          </cell>
          <cell r="D698">
            <v>0</v>
          </cell>
          <cell r="E698">
            <v>17557.580000000002</v>
          </cell>
          <cell r="F698">
            <v>3532.7</v>
          </cell>
          <cell r="G698">
            <v>14024.88</v>
          </cell>
          <cell r="H698">
            <v>14024.88</v>
          </cell>
        </row>
        <row r="699">
          <cell r="B699" t="str">
            <v>650-6170-10</v>
          </cell>
          <cell r="C699" t="str">
            <v>5615 Benefits - Pension</v>
          </cell>
          <cell r="D699">
            <v>0</v>
          </cell>
          <cell r="E699">
            <v>19287.919999999998</v>
          </cell>
          <cell r="F699">
            <v>3248.28</v>
          </cell>
          <cell r="G699">
            <v>16039.64</v>
          </cell>
          <cell r="H699">
            <v>16039.64</v>
          </cell>
        </row>
        <row r="700">
          <cell r="B700" t="str">
            <v>655-6170-10</v>
          </cell>
          <cell r="C700" t="str">
            <v>5610 Benefits - Pension</v>
          </cell>
          <cell r="D700">
            <v>0</v>
          </cell>
          <cell r="E700">
            <v>14744.86</v>
          </cell>
          <cell r="F700">
            <v>2976.29</v>
          </cell>
          <cell r="G700">
            <v>11768.57</v>
          </cell>
          <cell r="H700">
            <v>11768.57</v>
          </cell>
        </row>
        <row r="701">
          <cell r="B701" t="str">
            <v>660-6170-10</v>
          </cell>
          <cell r="C701" t="str">
            <v>5020 Benefits - Pension</v>
          </cell>
          <cell r="D701">
            <v>0</v>
          </cell>
          <cell r="E701">
            <v>333438.84000000003</v>
          </cell>
          <cell r="F701">
            <v>56395.07</v>
          </cell>
          <cell r="G701">
            <v>277043.77</v>
          </cell>
          <cell r="H701">
            <v>277043.77</v>
          </cell>
        </row>
        <row r="702">
          <cell r="B702" t="str">
            <v>740-6170-10</v>
          </cell>
          <cell r="C702" t="str">
            <v>5310 Benefits - Pension</v>
          </cell>
          <cell r="D702">
            <v>0</v>
          </cell>
          <cell r="E702">
            <v>22627.82</v>
          </cell>
          <cell r="F702">
            <v>3858.06</v>
          </cell>
          <cell r="G702">
            <v>18769.759999999998</v>
          </cell>
          <cell r="H702">
            <v>18769.759999999998</v>
          </cell>
        </row>
        <row r="703">
          <cell r="B703" t="str">
            <v>760-6170-10</v>
          </cell>
          <cell r="C703" t="str">
            <v>5065 Benefits - Pension</v>
          </cell>
          <cell r="D703">
            <v>0</v>
          </cell>
          <cell r="E703">
            <v>30344.31</v>
          </cell>
          <cell r="F703">
            <v>5480.78</v>
          </cell>
          <cell r="G703">
            <v>24863.53</v>
          </cell>
          <cell r="H703">
            <v>24863.53</v>
          </cell>
        </row>
        <row r="704">
          <cell r="B704" t="str">
            <v>800-6170-10</v>
          </cell>
          <cell r="C704" t="str">
            <v>5610 Benefits - Pension</v>
          </cell>
          <cell r="D704">
            <v>0</v>
          </cell>
          <cell r="E704">
            <v>48714.18</v>
          </cell>
          <cell r="F704">
            <v>9929.16</v>
          </cell>
          <cell r="G704">
            <v>38785.019999999997</v>
          </cell>
          <cell r="H704">
            <v>38785.019999999997</v>
          </cell>
        </row>
        <row r="705">
          <cell r="B705" t="str">
            <v>810-6170-10</v>
          </cell>
          <cell r="C705" t="str">
            <v>5085 Benefits - Pension</v>
          </cell>
          <cell r="D705">
            <v>0</v>
          </cell>
          <cell r="E705">
            <v>55217.58</v>
          </cell>
          <cell r="F705">
            <v>8230.5499999999993</v>
          </cell>
          <cell r="G705">
            <v>46987.03</v>
          </cell>
          <cell r="H705">
            <v>46987.03</v>
          </cell>
        </row>
        <row r="706">
          <cell r="B706" t="str">
            <v>820-6170-10</v>
          </cell>
          <cell r="C706" t="str">
            <v>5005 Benefits - Pension</v>
          </cell>
          <cell r="D706">
            <v>0</v>
          </cell>
          <cell r="E706">
            <v>101005.65</v>
          </cell>
          <cell r="F706">
            <v>17535.599999999999</v>
          </cell>
          <cell r="G706">
            <v>83470.05</v>
          </cell>
          <cell r="H706">
            <v>83470.05</v>
          </cell>
        </row>
        <row r="707">
          <cell r="B707" t="str">
            <v>210-6180-10</v>
          </cell>
          <cell r="C707" t="str">
            <v>5645 Benefits - EHT</v>
          </cell>
          <cell r="D707">
            <v>0</v>
          </cell>
          <cell r="E707">
            <v>14425.29</v>
          </cell>
          <cell r="F707">
            <v>2238.02</v>
          </cell>
          <cell r="G707">
            <v>12187.27</v>
          </cell>
          <cell r="H707">
            <v>12187.27</v>
          </cell>
        </row>
        <row r="708">
          <cell r="B708" t="str">
            <v>300-6180-10</v>
          </cell>
          <cell r="C708" t="str">
            <v>5615 Benefits - EHT</v>
          </cell>
          <cell r="D708">
            <v>0</v>
          </cell>
          <cell r="E708">
            <v>2467.85</v>
          </cell>
          <cell r="F708">
            <v>483.14</v>
          </cell>
          <cell r="G708">
            <v>1984.71</v>
          </cell>
          <cell r="H708">
            <v>1984.71</v>
          </cell>
        </row>
        <row r="709">
          <cell r="B709" t="str">
            <v>310-6180-10</v>
          </cell>
          <cell r="C709" t="str">
            <v>5615 Benefits - EHT</v>
          </cell>
          <cell r="D709">
            <v>0</v>
          </cell>
          <cell r="E709">
            <v>5333.52</v>
          </cell>
          <cell r="F709">
            <v>899.62</v>
          </cell>
          <cell r="G709">
            <v>4433.8999999999996</v>
          </cell>
          <cell r="H709">
            <v>4433.8999999999996</v>
          </cell>
        </row>
        <row r="710">
          <cell r="B710" t="str">
            <v>320-6180-10</v>
          </cell>
          <cell r="C710" t="str">
            <v>5610 Benefits - EHT</v>
          </cell>
          <cell r="D710">
            <v>0</v>
          </cell>
          <cell r="E710">
            <v>10585.19</v>
          </cell>
          <cell r="F710">
            <v>2074.8200000000002</v>
          </cell>
          <cell r="G710">
            <v>8510.3700000000008</v>
          </cell>
          <cell r="H710">
            <v>8510.3700000000008</v>
          </cell>
        </row>
        <row r="711">
          <cell r="B711" t="str">
            <v>330-6180-10</v>
          </cell>
          <cell r="C711" t="str">
            <v>5615 Benefits - EHT</v>
          </cell>
          <cell r="D711">
            <v>0</v>
          </cell>
          <cell r="E711">
            <v>4826.5200000000004</v>
          </cell>
          <cell r="F711">
            <v>931.43</v>
          </cell>
          <cell r="G711">
            <v>3895.09</v>
          </cell>
          <cell r="H711">
            <v>3895.09</v>
          </cell>
        </row>
        <row r="712">
          <cell r="B712" t="str">
            <v>340-6180-10</v>
          </cell>
          <cell r="C712" t="str">
            <v>5410 Benefits - EHT</v>
          </cell>
          <cell r="D712">
            <v>0</v>
          </cell>
          <cell r="E712">
            <v>2089.6799999999998</v>
          </cell>
          <cell r="F712">
            <v>355.29</v>
          </cell>
          <cell r="G712">
            <v>1734.39</v>
          </cell>
          <cell r="H712">
            <v>1734.39</v>
          </cell>
        </row>
        <row r="713">
          <cell r="B713" t="str">
            <v>390-6180-10</v>
          </cell>
          <cell r="C713" t="str">
            <v>5415 Benefits - EHT</v>
          </cell>
          <cell r="D713">
            <v>0</v>
          </cell>
          <cell r="E713">
            <v>3211.2</v>
          </cell>
          <cell r="F713">
            <v>681.16</v>
          </cell>
          <cell r="G713">
            <v>2530.04</v>
          </cell>
          <cell r="H713">
            <v>2530.04</v>
          </cell>
        </row>
        <row r="714">
          <cell r="B714" t="str">
            <v>410-6180-10</v>
          </cell>
          <cell r="C714" t="str">
            <v>5305 Benefits - EHT</v>
          </cell>
          <cell r="D714">
            <v>0</v>
          </cell>
          <cell r="E714">
            <v>2513.12</v>
          </cell>
          <cell r="F714">
            <v>491.83</v>
          </cell>
          <cell r="G714">
            <v>2021.29</v>
          </cell>
          <cell r="H714">
            <v>2021.29</v>
          </cell>
        </row>
        <row r="715">
          <cell r="B715" t="str">
            <v>420-6180-10</v>
          </cell>
          <cell r="C715" t="str">
            <v>5425 Benefits -EHT</v>
          </cell>
          <cell r="D715">
            <v>0</v>
          </cell>
          <cell r="E715">
            <v>13043.18</v>
          </cell>
          <cell r="F715">
            <v>2245.2399999999998</v>
          </cell>
          <cell r="G715">
            <v>10797.94</v>
          </cell>
          <cell r="H715">
            <v>10797.94</v>
          </cell>
        </row>
        <row r="716">
          <cell r="B716" t="str">
            <v>440-6180-10</v>
          </cell>
          <cell r="C716" t="str">
            <v>5320 Benefits - EHT</v>
          </cell>
          <cell r="D716">
            <v>0</v>
          </cell>
          <cell r="E716">
            <v>1386.34</v>
          </cell>
          <cell r="F716">
            <v>223.2</v>
          </cell>
          <cell r="G716">
            <v>1163.1400000000001</v>
          </cell>
          <cell r="H716">
            <v>1163.1400000000001</v>
          </cell>
        </row>
        <row r="717">
          <cell r="B717" t="str">
            <v>450-6180-10</v>
          </cell>
          <cell r="C717" t="str">
            <v>5315 Benefits - EHT</v>
          </cell>
          <cell r="D717">
            <v>0</v>
          </cell>
          <cell r="E717">
            <v>2196.4499999999998</v>
          </cell>
          <cell r="F717">
            <v>351.74</v>
          </cell>
          <cell r="G717">
            <v>1844.71</v>
          </cell>
          <cell r="H717">
            <v>1844.71</v>
          </cell>
        </row>
        <row r="718">
          <cell r="B718" t="str">
            <v>460-6180-10</v>
          </cell>
          <cell r="C718" t="str">
            <v>5405 Benefits - EHT</v>
          </cell>
          <cell r="D718">
            <v>0</v>
          </cell>
          <cell r="E718">
            <v>3223.82</v>
          </cell>
          <cell r="F718">
            <v>633.66999999999996</v>
          </cell>
          <cell r="G718">
            <v>2590.15</v>
          </cell>
          <cell r="H718">
            <v>2590.15</v>
          </cell>
        </row>
        <row r="719">
          <cell r="B719" t="str">
            <v>520-6180-10</v>
          </cell>
          <cell r="C719" t="str">
            <v>5420 BENEFITS - EHT</v>
          </cell>
          <cell r="D719">
            <v>0</v>
          </cell>
          <cell r="E719">
            <v>1320.54</v>
          </cell>
          <cell r="F719">
            <v>232.16</v>
          </cell>
          <cell r="G719">
            <v>1088.3800000000001</v>
          </cell>
          <cell r="H719">
            <v>1088.3800000000001</v>
          </cell>
        </row>
        <row r="720">
          <cell r="B720" t="str">
            <v>530-6180-10</v>
          </cell>
          <cell r="C720" t="str">
            <v>5615 Benefits - EHT</v>
          </cell>
          <cell r="D720">
            <v>0</v>
          </cell>
          <cell r="E720">
            <v>4599.55</v>
          </cell>
          <cell r="F720">
            <v>885.93</v>
          </cell>
          <cell r="G720">
            <v>3713.62</v>
          </cell>
          <cell r="H720">
            <v>3713.62</v>
          </cell>
        </row>
        <row r="721">
          <cell r="B721" t="str">
            <v>620-6180-10</v>
          </cell>
          <cell r="C721" t="str">
            <v>5610 benefits - EHT</v>
          </cell>
          <cell r="D721">
            <v>0</v>
          </cell>
          <cell r="E721">
            <v>3898.11</v>
          </cell>
          <cell r="F721">
            <v>769.84</v>
          </cell>
          <cell r="G721">
            <v>3128.27</v>
          </cell>
          <cell r="H721">
            <v>3128.27</v>
          </cell>
        </row>
        <row r="722">
          <cell r="B722" t="str">
            <v>650-6180-10</v>
          </cell>
          <cell r="C722" t="str">
            <v>5615 Benefits - EHT</v>
          </cell>
          <cell r="D722">
            <v>0</v>
          </cell>
          <cell r="E722">
            <v>5085.09</v>
          </cell>
          <cell r="F722">
            <v>910.84</v>
          </cell>
          <cell r="G722">
            <v>4174.25</v>
          </cell>
          <cell r="H722">
            <v>4174.25</v>
          </cell>
        </row>
        <row r="723">
          <cell r="B723" t="str">
            <v>655-6180-10</v>
          </cell>
          <cell r="C723" t="str">
            <v>5610 Benefits - EHT</v>
          </cell>
          <cell r="D723">
            <v>0</v>
          </cell>
          <cell r="E723">
            <v>2493.75</v>
          </cell>
          <cell r="F723">
            <v>486.43</v>
          </cell>
          <cell r="G723">
            <v>2007.32</v>
          </cell>
          <cell r="H723">
            <v>2007.32</v>
          </cell>
        </row>
        <row r="724">
          <cell r="B724" t="str">
            <v>660-6180-10</v>
          </cell>
          <cell r="C724" t="str">
            <v>5020 Benefits - EHT</v>
          </cell>
          <cell r="D724">
            <v>0</v>
          </cell>
          <cell r="E724">
            <v>75290.13</v>
          </cell>
          <cell r="F724">
            <v>12469.23</v>
          </cell>
          <cell r="G724">
            <v>62820.9</v>
          </cell>
          <cell r="H724">
            <v>62820.9</v>
          </cell>
        </row>
        <row r="725">
          <cell r="B725" t="str">
            <v>740-6180-10</v>
          </cell>
          <cell r="C725" t="str">
            <v>5310 Benefits - EHT</v>
          </cell>
          <cell r="D725">
            <v>0</v>
          </cell>
          <cell r="E725">
            <v>5195.32</v>
          </cell>
          <cell r="F725">
            <v>885.41</v>
          </cell>
          <cell r="G725">
            <v>4309.91</v>
          </cell>
          <cell r="H725">
            <v>4309.91</v>
          </cell>
        </row>
        <row r="726">
          <cell r="B726" t="str">
            <v>760-6180-10</v>
          </cell>
          <cell r="C726" t="str">
            <v>5065 Benefits - EHT</v>
          </cell>
          <cell r="D726">
            <v>0</v>
          </cell>
          <cell r="E726">
            <v>5968.53</v>
          </cell>
          <cell r="F726">
            <v>1067.8699999999999</v>
          </cell>
          <cell r="G726">
            <v>4900.66</v>
          </cell>
          <cell r="H726">
            <v>4900.66</v>
          </cell>
        </row>
        <row r="727">
          <cell r="B727" t="str">
            <v>800-6180-10</v>
          </cell>
          <cell r="C727" t="str">
            <v>5610 Benefits - EHT</v>
          </cell>
          <cell r="D727">
            <v>0</v>
          </cell>
          <cell r="E727">
            <v>9686.24</v>
          </cell>
          <cell r="F727">
            <v>1960.27</v>
          </cell>
          <cell r="G727">
            <v>7725.97</v>
          </cell>
          <cell r="H727">
            <v>7725.97</v>
          </cell>
        </row>
        <row r="728">
          <cell r="B728" t="str">
            <v>810-6180-10</v>
          </cell>
          <cell r="C728" t="str">
            <v>5085 Benefits - EHT</v>
          </cell>
          <cell r="D728">
            <v>0</v>
          </cell>
          <cell r="E728">
            <v>10768.48</v>
          </cell>
          <cell r="F728">
            <v>1840.88</v>
          </cell>
          <cell r="G728">
            <v>8927.6</v>
          </cell>
          <cell r="H728">
            <v>8927.6</v>
          </cell>
        </row>
        <row r="729">
          <cell r="B729" t="str">
            <v>820-6180-10</v>
          </cell>
          <cell r="C729" t="str">
            <v>5005 Benefits - EHT</v>
          </cell>
          <cell r="D729">
            <v>0</v>
          </cell>
          <cell r="E729">
            <v>17622.14</v>
          </cell>
          <cell r="F729">
            <v>3044.74</v>
          </cell>
          <cell r="G729">
            <v>14577.4</v>
          </cell>
          <cell r="H729">
            <v>14577.4</v>
          </cell>
        </row>
        <row r="730">
          <cell r="B730" t="str">
            <v>210-6190-10</v>
          </cell>
          <cell r="C730" t="str">
            <v>5645 Benefits - WCB</v>
          </cell>
          <cell r="D730">
            <v>0</v>
          </cell>
          <cell r="E730">
            <v>4032.58</v>
          </cell>
          <cell r="F730">
            <v>6743.54</v>
          </cell>
          <cell r="G730">
            <v>-2710.96</v>
          </cell>
          <cell r="H730">
            <v>-2710.96</v>
          </cell>
        </row>
        <row r="731">
          <cell r="B731" t="str">
            <v>300-6190-10</v>
          </cell>
          <cell r="C731" t="str">
            <v>5615 Benefits -WCB</v>
          </cell>
          <cell r="D731">
            <v>0</v>
          </cell>
          <cell r="E731">
            <v>1271.24</v>
          </cell>
          <cell r="F731">
            <v>262.56</v>
          </cell>
          <cell r="G731">
            <v>1008.68</v>
          </cell>
          <cell r="H731">
            <v>1008.68</v>
          </cell>
        </row>
        <row r="732">
          <cell r="B732" t="str">
            <v>310-6190-10</v>
          </cell>
          <cell r="C732" t="str">
            <v>5615 Benefits - WCB</v>
          </cell>
          <cell r="D732">
            <v>0</v>
          </cell>
          <cell r="E732">
            <v>2968.44</v>
          </cell>
          <cell r="F732">
            <v>502.89</v>
          </cell>
          <cell r="G732">
            <v>2465.5500000000002</v>
          </cell>
          <cell r="H732">
            <v>2465.5500000000002</v>
          </cell>
        </row>
        <row r="733">
          <cell r="B733" t="str">
            <v>320-6190-10</v>
          </cell>
          <cell r="C733" t="str">
            <v>5610 Benefits - WCB</v>
          </cell>
          <cell r="D733">
            <v>0</v>
          </cell>
          <cell r="E733">
            <v>4923.2299999999996</v>
          </cell>
          <cell r="F733">
            <v>1052.6199999999999</v>
          </cell>
          <cell r="G733">
            <v>3870.61</v>
          </cell>
          <cell r="H733">
            <v>3870.61</v>
          </cell>
        </row>
        <row r="734">
          <cell r="B734" t="str">
            <v>330-6190-10</v>
          </cell>
          <cell r="C734" t="str">
            <v>5615 Benefits - WCB</v>
          </cell>
          <cell r="D734">
            <v>0</v>
          </cell>
          <cell r="E734">
            <v>2687.2</v>
          </cell>
          <cell r="F734">
            <v>520.66999999999996</v>
          </cell>
          <cell r="G734">
            <v>2166.5300000000002</v>
          </cell>
          <cell r="H734">
            <v>2166.5300000000002</v>
          </cell>
        </row>
        <row r="735">
          <cell r="B735" t="str">
            <v>340-6190-10</v>
          </cell>
          <cell r="C735" t="str">
            <v>5410 Benefits - WCB</v>
          </cell>
          <cell r="D735">
            <v>0</v>
          </cell>
          <cell r="E735">
            <v>1163.56</v>
          </cell>
          <cell r="F735">
            <v>198.59</v>
          </cell>
          <cell r="G735">
            <v>964.97</v>
          </cell>
          <cell r="H735">
            <v>964.97</v>
          </cell>
        </row>
        <row r="736">
          <cell r="B736" t="str">
            <v>390-6190-10</v>
          </cell>
          <cell r="C736" t="str">
            <v>5415 Benefits - WSIB</v>
          </cell>
          <cell r="D736">
            <v>0</v>
          </cell>
          <cell r="E736">
            <v>1795.05</v>
          </cell>
          <cell r="F736">
            <v>380.78</v>
          </cell>
          <cell r="G736">
            <v>1414.27</v>
          </cell>
          <cell r="H736">
            <v>1414.27</v>
          </cell>
        </row>
        <row r="737">
          <cell r="B737" t="str">
            <v>410-6190-10</v>
          </cell>
          <cell r="C737" t="str">
            <v>5305 Benefits - WCB</v>
          </cell>
          <cell r="D737">
            <v>0</v>
          </cell>
          <cell r="E737">
            <v>1265.6500000000001</v>
          </cell>
          <cell r="F737">
            <v>257.63</v>
          </cell>
          <cell r="G737">
            <v>1008.02</v>
          </cell>
          <cell r="H737">
            <v>1008.02</v>
          </cell>
        </row>
        <row r="738">
          <cell r="B738" t="str">
            <v>420-6190-10</v>
          </cell>
          <cell r="C738" t="str">
            <v>5425 Benefits - WCB</v>
          </cell>
          <cell r="D738">
            <v>0</v>
          </cell>
          <cell r="E738">
            <v>7262.78</v>
          </cell>
          <cell r="F738">
            <v>1255.18</v>
          </cell>
          <cell r="G738">
            <v>6007.6</v>
          </cell>
          <cell r="H738">
            <v>6007.6</v>
          </cell>
        </row>
        <row r="739">
          <cell r="B739" t="str">
            <v>440-6190-10</v>
          </cell>
          <cell r="C739" t="str">
            <v>5320 Benefits - WCB</v>
          </cell>
          <cell r="D739">
            <v>0</v>
          </cell>
          <cell r="E739">
            <v>770.69</v>
          </cell>
          <cell r="F739">
            <v>124.78</v>
          </cell>
          <cell r="G739">
            <v>645.91</v>
          </cell>
          <cell r="H739">
            <v>645.91</v>
          </cell>
        </row>
        <row r="740">
          <cell r="B740" t="str">
            <v>450-6190-10</v>
          </cell>
          <cell r="C740" t="str">
            <v>5315 Benefits - WCB</v>
          </cell>
          <cell r="D740">
            <v>0</v>
          </cell>
          <cell r="E740">
            <v>1218.6500000000001</v>
          </cell>
          <cell r="F740">
            <v>196.61</v>
          </cell>
          <cell r="G740">
            <v>1022.04</v>
          </cell>
          <cell r="H740">
            <v>1022.04</v>
          </cell>
        </row>
        <row r="741">
          <cell r="B741" t="str">
            <v>460-6190-10</v>
          </cell>
          <cell r="C741" t="str">
            <v>5405 Benefits - WCB</v>
          </cell>
          <cell r="D741">
            <v>0</v>
          </cell>
          <cell r="E741">
            <v>1309.54</v>
          </cell>
          <cell r="F741">
            <v>301.72000000000003</v>
          </cell>
          <cell r="G741">
            <v>1007.82</v>
          </cell>
          <cell r="H741">
            <v>1007.82</v>
          </cell>
        </row>
        <row r="742">
          <cell r="B742" t="str">
            <v>520-6190-10</v>
          </cell>
          <cell r="C742" t="str">
            <v>5420 BENEFITS - WCB</v>
          </cell>
          <cell r="D742">
            <v>0</v>
          </cell>
          <cell r="E742">
            <v>730.69</v>
          </cell>
          <cell r="F742">
            <v>129.77000000000001</v>
          </cell>
          <cell r="G742">
            <v>600.91999999999996</v>
          </cell>
          <cell r="H742">
            <v>600.91999999999996</v>
          </cell>
        </row>
        <row r="743">
          <cell r="B743" t="str">
            <v>530-6190-10</v>
          </cell>
          <cell r="C743" t="str">
            <v>5615 Benefits - WCB</v>
          </cell>
          <cell r="D743">
            <v>0</v>
          </cell>
          <cell r="E743">
            <v>2183.14</v>
          </cell>
          <cell r="F743">
            <v>447.48</v>
          </cell>
          <cell r="G743">
            <v>1735.66</v>
          </cell>
          <cell r="H743">
            <v>1735.66</v>
          </cell>
        </row>
        <row r="744">
          <cell r="B744" t="str">
            <v>620-6190-10</v>
          </cell>
          <cell r="C744" t="str">
            <v>5610 Benefits - WSIB</v>
          </cell>
          <cell r="D744">
            <v>0</v>
          </cell>
          <cell r="E744">
            <v>1336.75</v>
          </cell>
          <cell r="F744">
            <v>328.35</v>
          </cell>
          <cell r="G744">
            <v>1008.4</v>
          </cell>
          <cell r="H744">
            <v>1008.4</v>
          </cell>
        </row>
        <row r="745">
          <cell r="B745" t="str">
            <v>650-6190-10</v>
          </cell>
          <cell r="C745" t="str">
            <v>5615 Benefits WCB</v>
          </cell>
          <cell r="D745">
            <v>0</v>
          </cell>
          <cell r="E745">
            <v>2824.6</v>
          </cell>
          <cell r="F745">
            <v>509.15</v>
          </cell>
          <cell r="G745">
            <v>2315.4499999999998</v>
          </cell>
          <cell r="H745">
            <v>2315.4499999999998</v>
          </cell>
        </row>
        <row r="746">
          <cell r="B746" t="str">
            <v>655-6190-10</v>
          </cell>
          <cell r="C746" t="str">
            <v>5610 Benefits - WCB</v>
          </cell>
          <cell r="D746">
            <v>0</v>
          </cell>
          <cell r="E746">
            <v>1267.27</v>
          </cell>
          <cell r="F746">
            <v>258.64</v>
          </cell>
          <cell r="G746">
            <v>1008.63</v>
          </cell>
          <cell r="H746">
            <v>1008.63</v>
          </cell>
        </row>
        <row r="747">
          <cell r="B747" t="str">
            <v>660-6190-10</v>
          </cell>
          <cell r="C747" t="str">
            <v>5020 Benefits - WCB</v>
          </cell>
          <cell r="D747">
            <v>0</v>
          </cell>
          <cell r="E747">
            <v>33466.36</v>
          </cell>
          <cell r="F747">
            <v>5964.11</v>
          </cell>
          <cell r="G747">
            <v>27502.25</v>
          </cell>
          <cell r="H747">
            <v>27502.25</v>
          </cell>
        </row>
        <row r="748">
          <cell r="B748" t="str">
            <v>740-6190-10</v>
          </cell>
          <cell r="C748" t="str">
            <v>5310 Benefits - WCB</v>
          </cell>
          <cell r="D748">
            <v>0</v>
          </cell>
          <cell r="E748">
            <v>2891.79</v>
          </cell>
          <cell r="F748">
            <v>494.94</v>
          </cell>
          <cell r="G748">
            <v>2396.85</v>
          </cell>
          <cell r="H748">
            <v>2396.85</v>
          </cell>
        </row>
        <row r="749">
          <cell r="B749" t="str">
            <v>760-6190-10</v>
          </cell>
          <cell r="C749" t="str">
            <v>5065 Benefits - WSIB</v>
          </cell>
          <cell r="D749">
            <v>0</v>
          </cell>
          <cell r="E749">
            <v>2780.25</v>
          </cell>
          <cell r="F749">
            <v>515.92999999999995</v>
          </cell>
          <cell r="G749">
            <v>2264.3200000000002</v>
          </cell>
          <cell r="H749">
            <v>2264.3200000000002</v>
          </cell>
        </row>
        <row r="750">
          <cell r="B750" t="str">
            <v>800-6190-10</v>
          </cell>
          <cell r="C750" t="str">
            <v>5610 Benefits - WCB</v>
          </cell>
          <cell r="D750">
            <v>0</v>
          </cell>
          <cell r="E750">
            <v>5183.29</v>
          </cell>
          <cell r="F750">
            <v>1070.19</v>
          </cell>
          <cell r="G750">
            <v>4113.1000000000004</v>
          </cell>
          <cell r="H750">
            <v>4113.1000000000004</v>
          </cell>
        </row>
        <row r="751">
          <cell r="B751" t="str">
            <v>810-6190-10</v>
          </cell>
          <cell r="C751" t="str">
            <v>5085 Benefits - WCB</v>
          </cell>
          <cell r="D751">
            <v>0</v>
          </cell>
          <cell r="E751">
            <v>5936.98</v>
          </cell>
          <cell r="F751">
            <v>1029.01</v>
          </cell>
          <cell r="G751">
            <v>4907.97</v>
          </cell>
          <cell r="H751">
            <v>4907.97</v>
          </cell>
        </row>
        <row r="752">
          <cell r="B752" t="str">
            <v>820-6190-10</v>
          </cell>
          <cell r="C752" t="str">
            <v>5005 Benefits - WCB</v>
          </cell>
          <cell r="D752">
            <v>0</v>
          </cell>
          <cell r="E752">
            <v>8758.4699999999993</v>
          </cell>
          <cell r="F752">
            <v>1565.42</v>
          </cell>
          <cell r="G752">
            <v>7193.05</v>
          </cell>
          <cell r="H752">
            <v>7193.05</v>
          </cell>
        </row>
        <row r="753">
          <cell r="B753" t="str">
            <v>210-6200-10</v>
          </cell>
          <cell r="C753" t="str">
            <v>5645 Benefits - CPP</v>
          </cell>
          <cell r="D753">
            <v>0</v>
          </cell>
          <cell r="E753">
            <v>12062.46</v>
          </cell>
          <cell r="F753">
            <v>3188.54</v>
          </cell>
          <cell r="G753">
            <v>8873.92</v>
          </cell>
          <cell r="H753">
            <v>8873.92</v>
          </cell>
        </row>
        <row r="754">
          <cell r="B754" t="str">
            <v>300-6200-10</v>
          </cell>
          <cell r="C754" t="str">
            <v>5615 Benefits - CPP</v>
          </cell>
          <cell r="D754">
            <v>0</v>
          </cell>
          <cell r="E754">
            <v>3676.28</v>
          </cell>
          <cell r="F754">
            <v>901.38</v>
          </cell>
          <cell r="G754">
            <v>2774.9</v>
          </cell>
          <cell r="H754">
            <v>2774.9</v>
          </cell>
        </row>
        <row r="755">
          <cell r="B755" t="str">
            <v>310-6200-10</v>
          </cell>
          <cell r="C755" t="str">
            <v>5615 Benefits - CPP</v>
          </cell>
          <cell r="D755">
            <v>0</v>
          </cell>
          <cell r="E755">
            <v>10511.74</v>
          </cell>
          <cell r="F755">
            <v>1851.35</v>
          </cell>
          <cell r="G755">
            <v>8660.39</v>
          </cell>
          <cell r="H755">
            <v>8660.39</v>
          </cell>
        </row>
        <row r="756">
          <cell r="B756" t="str">
            <v>320-6200-10</v>
          </cell>
          <cell r="C756" t="str">
            <v>5610 Benefits - CPP</v>
          </cell>
          <cell r="D756">
            <v>0</v>
          </cell>
          <cell r="E756">
            <v>14769.3</v>
          </cell>
          <cell r="F756">
            <v>3667.99</v>
          </cell>
          <cell r="G756">
            <v>11101.31</v>
          </cell>
          <cell r="H756">
            <v>11101.31</v>
          </cell>
        </row>
        <row r="757">
          <cell r="B757" t="str">
            <v>330-6200-10</v>
          </cell>
          <cell r="C757" t="str">
            <v>5615 Benefits - CPP</v>
          </cell>
          <cell r="D757">
            <v>0</v>
          </cell>
          <cell r="E757">
            <v>9992.11</v>
          </cell>
          <cell r="F757">
            <v>2032.73</v>
          </cell>
          <cell r="G757">
            <v>7959.38</v>
          </cell>
          <cell r="H757">
            <v>7959.38</v>
          </cell>
        </row>
        <row r="758">
          <cell r="B758" t="str">
            <v>340-6200-10</v>
          </cell>
          <cell r="C758" t="str">
            <v>5410 Benefits - CPP</v>
          </cell>
          <cell r="D758">
            <v>0</v>
          </cell>
          <cell r="E758">
            <v>3923.57</v>
          </cell>
          <cell r="F758">
            <v>731.55</v>
          </cell>
          <cell r="G758">
            <v>3192.02</v>
          </cell>
          <cell r="H758">
            <v>3192.02</v>
          </cell>
        </row>
        <row r="759">
          <cell r="B759" t="str">
            <v>390-6200-10</v>
          </cell>
          <cell r="C759" t="str">
            <v>5415 Benefits - CPP</v>
          </cell>
          <cell r="D759">
            <v>0</v>
          </cell>
          <cell r="E759">
            <v>6866.09</v>
          </cell>
          <cell r="F759">
            <v>1560.54</v>
          </cell>
          <cell r="G759">
            <v>5305.55</v>
          </cell>
          <cell r="H759">
            <v>5305.55</v>
          </cell>
        </row>
        <row r="760">
          <cell r="B760" t="str">
            <v>410-6200-10</v>
          </cell>
          <cell r="C760" t="str">
            <v>5305 Benefits - CPP</v>
          </cell>
          <cell r="D760">
            <v>0</v>
          </cell>
          <cell r="E760">
            <v>3689.56</v>
          </cell>
          <cell r="F760">
            <v>916.88</v>
          </cell>
          <cell r="G760">
            <v>2772.68</v>
          </cell>
          <cell r="H760">
            <v>2772.68</v>
          </cell>
        </row>
        <row r="761">
          <cell r="B761" t="str">
            <v>420-6200-10</v>
          </cell>
          <cell r="C761" t="str">
            <v>5425 Benefits - CPP</v>
          </cell>
          <cell r="D761">
            <v>0</v>
          </cell>
          <cell r="E761">
            <v>26706.22</v>
          </cell>
          <cell r="F761">
            <v>4740.29</v>
          </cell>
          <cell r="G761">
            <v>21965.93</v>
          </cell>
          <cell r="H761">
            <v>21965.93</v>
          </cell>
        </row>
        <row r="762">
          <cell r="B762" t="str">
            <v>440-6200-10</v>
          </cell>
          <cell r="C762" t="str">
            <v>5320 Benefits - CPP</v>
          </cell>
          <cell r="D762">
            <v>0</v>
          </cell>
          <cell r="E762">
            <v>2116.92</v>
          </cell>
          <cell r="F762">
            <v>407.07</v>
          </cell>
          <cell r="G762">
            <v>1709.85</v>
          </cell>
          <cell r="H762">
            <v>1709.85</v>
          </cell>
        </row>
        <row r="763">
          <cell r="B763" t="str">
            <v>450-6200-10</v>
          </cell>
          <cell r="C763" t="str">
            <v>5315 Benefits - CPP</v>
          </cell>
          <cell r="D763">
            <v>0</v>
          </cell>
          <cell r="E763">
            <v>3491.75</v>
          </cell>
          <cell r="F763">
            <v>619.41</v>
          </cell>
          <cell r="G763">
            <v>2872.34</v>
          </cell>
          <cell r="H763">
            <v>2872.34</v>
          </cell>
        </row>
        <row r="764">
          <cell r="B764" t="str">
            <v>460-6200-10</v>
          </cell>
          <cell r="C764" t="str">
            <v>5405 Benefits - CPP</v>
          </cell>
          <cell r="D764">
            <v>0</v>
          </cell>
          <cell r="E764">
            <v>3733.19</v>
          </cell>
          <cell r="F764">
            <v>952.85</v>
          </cell>
          <cell r="G764">
            <v>2780.34</v>
          </cell>
          <cell r="H764">
            <v>2780.34</v>
          </cell>
        </row>
        <row r="765">
          <cell r="B765" t="str">
            <v>520-6200-10</v>
          </cell>
          <cell r="C765" t="str">
            <v>5420 BENEFITS - CPP</v>
          </cell>
          <cell r="D765">
            <v>0</v>
          </cell>
          <cell r="E765">
            <v>3319.76</v>
          </cell>
          <cell r="F765">
            <v>589.96</v>
          </cell>
          <cell r="G765">
            <v>2729.8</v>
          </cell>
          <cell r="H765">
            <v>2729.8</v>
          </cell>
        </row>
        <row r="766">
          <cell r="B766" t="str">
            <v>530-6200-10</v>
          </cell>
          <cell r="C766" t="str">
            <v>5615 Benefits - CPP</v>
          </cell>
          <cell r="D766">
            <v>0</v>
          </cell>
          <cell r="E766">
            <v>7208.16</v>
          </cell>
          <cell r="F766">
            <v>1661.45</v>
          </cell>
          <cell r="G766">
            <v>5546.71</v>
          </cell>
          <cell r="H766">
            <v>5546.71</v>
          </cell>
        </row>
        <row r="767">
          <cell r="B767" t="str">
            <v>620-6200-10</v>
          </cell>
          <cell r="C767" t="str">
            <v>5610 benefits - CPP</v>
          </cell>
          <cell r="D767">
            <v>0</v>
          </cell>
          <cell r="E767">
            <v>3986.97</v>
          </cell>
          <cell r="F767">
            <v>1205.3599999999999</v>
          </cell>
          <cell r="G767">
            <v>2781.61</v>
          </cell>
          <cell r="H767">
            <v>2781.61</v>
          </cell>
        </row>
        <row r="768">
          <cell r="B768" t="str">
            <v>650-6200-10</v>
          </cell>
          <cell r="C768" t="str">
            <v>5615 Benefits - CPP</v>
          </cell>
          <cell r="D768">
            <v>0</v>
          </cell>
          <cell r="E768">
            <v>8792.67</v>
          </cell>
          <cell r="F768">
            <v>1857.4</v>
          </cell>
          <cell r="G768">
            <v>6935.27</v>
          </cell>
          <cell r="H768">
            <v>6935.27</v>
          </cell>
        </row>
        <row r="769">
          <cell r="B769" t="str">
            <v>655-6200-10</v>
          </cell>
          <cell r="C769" t="str">
            <v>5610 Benefits - CPP</v>
          </cell>
          <cell r="D769">
            <v>0</v>
          </cell>
          <cell r="E769">
            <v>3680.86</v>
          </cell>
          <cell r="F769">
            <v>905.6</v>
          </cell>
          <cell r="G769">
            <v>2775.26</v>
          </cell>
          <cell r="H769">
            <v>2775.26</v>
          </cell>
        </row>
        <row r="770">
          <cell r="B770" t="str">
            <v>660-6200-10</v>
          </cell>
          <cell r="C770" t="str">
            <v>5020 Benefits - CPP</v>
          </cell>
          <cell r="D770">
            <v>0</v>
          </cell>
          <cell r="E770">
            <v>102136.05</v>
          </cell>
          <cell r="F770">
            <v>19750.75</v>
          </cell>
          <cell r="G770">
            <v>82385.3</v>
          </cell>
          <cell r="H770">
            <v>82385.3</v>
          </cell>
        </row>
        <row r="771">
          <cell r="B771" t="str">
            <v>740-6200-10</v>
          </cell>
          <cell r="C771" t="str">
            <v>5310 Benefits - CPP</v>
          </cell>
          <cell r="D771">
            <v>0</v>
          </cell>
          <cell r="E771">
            <v>9367.44</v>
          </cell>
          <cell r="F771">
            <v>1796.87</v>
          </cell>
          <cell r="G771">
            <v>7570.57</v>
          </cell>
          <cell r="H771">
            <v>7570.57</v>
          </cell>
        </row>
        <row r="772">
          <cell r="B772" t="str">
            <v>760-6200-10</v>
          </cell>
          <cell r="C772" t="str">
            <v>5065 Benefits - CPP</v>
          </cell>
          <cell r="D772">
            <v>0</v>
          </cell>
          <cell r="E772">
            <v>8542.5499999999993</v>
          </cell>
          <cell r="F772">
            <v>1881.93</v>
          </cell>
          <cell r="G772">
            <v>6660.62</v>
          </cell>
          <cell r="H772">
            <v>6660.62</v>
          </cell>
        </row>
        <row r="773">
          <cell r="B773" t="str">
            <v>800-6200-10</v>
          </cell>
          <cell r="C773" t="str">
            <v>5610 Benefits - CPP</v>
          </cell>
          <cell r="D773">
            <v>0</v>
          </cell>
          <cell r="E773">
            <v>19357.2</v>
          </cell>
          <cell r="F773">
            <v>4375.7</v>
          </cell>
          <cell r="G773">
            <v>14981.5</v>
          </cell>
          <cell r="H773">
            <v>14981.5</v>
          </cell>
        </row>
        <row r="774">
          <cell r="B774" t="str">
            <v>810-6200-10</v>
          </cell>
          <cell r="C774" t="str">
            <v>5085 Benefits - CPP</v>
          </cell>
          <cell r="D774">
            <v>0</v>
          </cell>
          <cell r="E774">
            <v>18605.830000000002</v>
          </cell>
          <cell r="F774">
            <v>3724.34</v>
          </cell>
          <cell r="G774">
            <v>14881.49</v>
          </cell>
          <cell r="H774">
            <v>14881.49</v>
          </cell>
        </row>
        <row r="775">
          <cell r="B775" t="str">
            <v>820-6200-10</v>
          </cell>
          <cell r="C775" t="str">
            <v>5005 Benefits - CPP</v>
          </cell>
          <cell r="D775">
            <v>0</v>
          </cell>
          <cell r="E775">
            <v>28781.13</v>
          </cell>
          <cell r="F775">
            <v>5635.49</v>
          </cell>
          <cell r="G775">
            <v>23145.64</v>
          </cell>
          <cell r="H775">
            <v>23145.64</v>
          </cell>
        </row>
        <row r="776">
          <cell r="B776" t="str">
            <v>210-6210-10</v>
          </cell>
          <cell r="C776" t="str">
            <v>5645 Benefits - UIC</v>
          </cell>
          <cell r="D776">
            <v>0</v>
          </cell>
          <cell r="E776">
            <v>4871.33</v>
          </cell>
          <cell r="F776">
            <v>1319.25</v>
          </cell>
          <cell r="G776">
            <v>3552.08</v>
          </cell>
          <cell r="H776">
            <v>3552.08</v>
          </cell>
        </row>
        <row r="777">
          <cell r="B777" t="str">
            <v>300-6210-10</v>
          </cell>
          <cell r="C777" t="str">
            <v>5615 Benefits - UIC</v>
          </cell>
          <cell r="D777">
            <v>0</v>
          </cell>
          <cell r="E777">
            <v>1468.78</v>
          </cell>
          <cell r="F777">
            <v>369.65</v>
          </cell>
          <cell r="G777">
            <v>1099.1300000000001</v>
          </cell>
          <cell r="H777">
            <v>1099.1300000000001</v>
          </cell>
        </row>
        <row r="778">
          <cell r="B778" t="str">
            <v>310-6210-10</v>
          </cell>
          <cell r="C778" t="str">
            <v>5615 Benefits - UIC</v>
          </cell>
          <cell r="D778">
            <v>0</v>
          </cell>
          <cell r="E778">
            <v>4253.4799999999996</v>
          </cell>
          <cell r="F778">
            <v>779.27</v>
          </cell>
          <cell r="G778">
            <v>3474.21</v>
          </cell>
          <cell r="H778">
            <v>3474.21</v>
          </cell>
        </row>
        <row r="779">
          <cell r="B779" t="str">
            <v>320-6210-10</v>
          </cell>
          <cell r="C779" t="str">
            <v>5610 Benefits - UIC</v>
          </cell>
          <cell r="D779">
            <v>0</v>
          </cell>
          <cell r="E779">
            <v>6016.99</v>
          </cell>
          <cell r="F779">
            <v>1507.08</v>
          </cell>
          <cell r="G779">
            <v>4509.91</v>
          </cell>
          <cell r="H779">
            <v>4509.91</v>
          </cell>
        </row>
        <row r="780">
          <cell r="B780" t="str">
            <v>330-6210-10</v>
          </cell>
          <cell r="C780" t="str">
            <v>5615 Benefits - UIC</v>
          </cell>
          <cell r="D780">
            <v>0</v>
          </cell>
          <cell r="E780">
            <v>4019.06</v>
          </cell>
          <cell r="F780">
            <v>818.88</v>
          </cell>
          <cell r="G780">
            <v>3200.18</v>
          </cell>
          <cell r="H780">
            <v>3200.18</v>
          </cell>
        </row>
        <row r="781">
          <cell r="B781" t="str">
            <v>340-6210-10</v>
          </cell>
          <cell r="C781" t="str">
            <v>5410 Benefits - UIC</v>
          </cell>
          <cell r="D781">
            <v>0</v>
          </cell>
          <cell r="E781">
            <v>1630.56</v>
          </cell>
          <cell r="F781">
            <v>319.36</v>
          </cell>
          <cell r="G781">
            <v>1311.2</v>
          </cell>
          <cell r="H781">
            <v>1311.2</v>
          </cell>
        </row>
        <row r="782">
          <cell r="B782" t="str">
            <v>390-6210-10</v>
          </cell>
          <cell r="C782" t="str">
            <v>5415 Benefits - UIC</v>
          </cell>
          <cell r="D782">
            <v>0</v>
          </cell>
          <cell r="E782">
            <v>2745.62</v>
          </cell>
          <cell r="F782">
            <v>643.16999999999996</v>
          </cell>
          <cell r="G782">
            <v>2102.4499999999998</v>
          </cell>
          <cell r="H782">
            <v>2102.4499999999998</v>
          </cell>
        </row>
        <row r="783">
          <cell r="B783" t="str">
            <v>410-6210-10</v>
          </cell>
          <cell r="C783" t="str">
            <v>5305 Benefits - UIC</v>
          </cell>
          <cell r="D783">
            <v>0</v>
          </cell>
          <cell r="E783">
            <v>1463.85</v>
          </cell>
          <cell r="F783">
            <v>365.62</v>
          </cell>
          <cell r="G783">
            <v>1098.23</v>
          </cell>
          <cell r="H783">
            <v>1098.23</v>
          </cell>
        </row>
        <row r="784">
          <cell r="B784" t="str">
            <v>420-6210-10</v>
          </cell>
          <cell r="C784" t="str">
            <v>5425 Benefits - UIC</v>
          </cell>
          <cell r="D784">
            <v>0</v>
          </cell>
          <cell r="E784">
            <v>11578.04</v>
          </cell>
          <cell r="F784">
            <v>2108.69</v>
          </cell>
          <cell r="G784">
            <v>9469.35</v>
          </cell>
          <cell r="H784">
            <v>9469.35</v>
          </cell>
        </row>
        <row r="785">
          <cell r="B785" t="str">
            <v>440-6210-10</v>
          </cell>
          <cell r="C785" t="str">
            <v>5320 Benefits - EI</v>
          </cell>
          <cell r="D785">
            <v>0</v>
          </cell>
          <cell r="E785">
            <v>876.78</v>
          </cell>
          <cell r="F785">
            <v>171.56</v>
          </cell>
          <cell r="G785">
            <v>705.22</v>
          </cell>
          <cell r="H785">
            <v>705.22</v>
          </cell>
        </row>
        <row r="786">
          <cell r="B786" t="str">
            <v>450-6210-10</v>
          </cell>
          <cell r="C786" t="str">
            <v>5315 Benefits - UIC</v>
          </cell>
          <cell r="D786">
            <v>0</v>
          </cell>
          <cell r="E786">
            <v>1395.25</v>
          </cell>
          <cell r="F786">
            <v>256.8</v>
          </cell>
          <cell r="G786">
            <v>1138.45</v>
          </cell>
          <cell r="H786">
            <v>1138.45</v>
          </cell>
        </row>
        <row r="787">
          <cell r="B787" t="str">
            <v>460-6210-10</v>
          </cell>
          <cell r="C787" t="str">
            <v>5405 Benefits - UIC</v>
          </cell>
          <cell r="D787">
            <v>0</v>
          </cell>
          <cell r="E787">
            <v>1491.52</v>
          </cell>
          <cell r="F787">
            <v>391.14</v>
          </cell>
          <cell r="G787">
            <v>1100.3800000000001</v>
          </cell>
          <cell r="H787">
            <v>1100.3800000000001</v>
          </cell>
        </row>
        <row r="788">
          <cell r="B788" t="str">
            <v>520-6210-10</v>
          </cell>
          <cell r="C788" t="str">
            <v>5420 BENEFITS - UIC</v>
          </cell>
          <cell r="D788">
            <v>0</v>
          </cell>
          <cell r="E788">
            <v>1497.4</v>
          </cell>
          <cell r="F788">
            <v>260.10000000000002</v>
          </cell>
          <cell r="G788">
            <v>1237.3</v>
          </cell>
          <cell r="H788">
            <v>1237.3</v>
          </cell>
        </row>
        <row r="789">
          <cell r="B789" t="str">
            <v>530-6210-10</v>
          </cell>
          <cell r="C789" t="str">
            <v>5615 Benefits - UIC</v>
          </cell>
          <cell r="D789">
            <v>0</v>
          </cell>
          <cell r="E789">
            <v>2846.81</v>
          </cell>
          <cell r="F789">
            <v>649.29</v>
          </cell>
          <cell r="G789">
            <v>2197.52</v>
          </cell>
          <cell r="H789">
            <v>2197.52</v>
          </cell>
        </row>
        <row r="790">
          <cell r="B790" t="str">
            <v>620-6210-10</v>
          </cell>
          <cell r="C790" t="str">
            <v>5610 benefits - UIC</v>
          </cell>
          <cell r="D790">
            <v>0</v>
          </cell>
          <cell r="E790">
            <v>1593.58</v>
          </cell>
          <cell r="F790">
            <v>492.53</v>
          </cell>
          <cell r="G790">
            <v>1101.05</v>
          </cell>
          <cell r="H790">
            <v>1101.05</v>
          </cell>
        </row>
        <row r="791">
          <cell r="B791" t="str">
            <v>650-6210-10</v>
          </cell>
          <cell r="C791" t="str">
            <v>5615 Benefits - UIC</v>
          </cell>
          <cell r="D791">
            <v>0</v>
          </cell>
          <cell r="E791">
            <v>3642.29</v>
          </cell>
          <cell r="F791">
            <v>775.6</v>
          </cell>
          <cell r="G791">
            <v>2866.69</v>
          </cell>
          <cell r="H791">
            <v>2866.69</v>
          </cell>
        </row>
        <row r="792">
          <cell r="B792" t="str">
            <v>655-6210-10</v>
          </cell>
          <cell r="C792" t="str">
            <v>5610 Benefits - EI</v>
          </cell>
          <cell r="D792">
            <v>0</v>
          </cell>
          <cell r="E792">
            <v>1465.14</v>
          </cell>
          <cell r="F792">
            <v>365.86</v>
          </cell>
          <cell r="G792">
            <v>1099.28</v>
          </cell>
          <cell r="H792">
            <v>1099.28</v>
          </cell>
        </row>
        <row r="793">
          <cell r="B793" t="str">
            <v>660-6210-10</v>
          </cell>
          <cell r="C793" t="str">
            <v>5020 Benefits - UIC</v>
          </cell>
          <cell r="D793">
            <v>0</v>
          </cell>
          <cell r="E793">
            <v>41101.019999999997</v>
          </cell>
          <cell r="F793">
            <v>8012.55</v>
          </cell>
          <cell r="G793">
            <v>33088.47</v>
          </cell>
          <cell r="H793">
            <v>33088.47</v>
          </cell>
        </row>
        <row r="794">
          <cell r="B794" t="str">
            <v>740-6210-10</v>
          </cell>
          <cell r="C794" t="str">
            <v>5310 Benefits - UIC</v>
          </cell>
          <cell r="D794">
            <v>0</v>
          </cell>
          <cell r="E794">
            <v>3958.03</v>
          </cell>
          <cell r="F794">
            <v>756.88</v>
          </cell>
          <cell r="G794">
            <v>3201.15</v>
          </cell>
          <cell r="H794">
            <v>3201.15</v>
          </cell>
        </row>
        <row r="795">
          <cell r="B795" t="str">
            <v>760-6210-10</v>
          </cell>
          <cell r="C795" t="str">
            <v>5065 Benefits - EI</v>
          </cell>
          <cell r="D795">
            <v>0</v>
          </cell>
          <cell r="E795">
            <v>3450.56</v>
          </cell>
          <cell r="F795">
            <v>771.85</v>
          </cell>
          <cell r="G795">
            <v>2678.71</v>
          </cell>
          <cell r="H795">
            <v>2678.71</v>
          </cell>
        </row>
        <row r="796">
          <cell r="B796" t="str">
            <v>800-6210-10</v>
          </cell>
          <cell r="C796" t="str">
            <v>5610 Benefits - UIC</v>
          </cell>
          <cell r="D796">
            <v>0</v>
          </cell>
          <cell r="E796">
            <v>7936.16</v>
          </cell>
          <cell r="F796">
            <v>1794.04</v>
          </cell>
          <cell r="G796">
            <v>6142.12</v>
          </cell>
          <cell r="H796">
            <v>6142.12</v>
          </cell>
        </row>
        <row r="797">
          <cell r="B797" t="str">
            <v>810-6210-10</v>
          </cell>
          <cell r="C797" t="str">
            <v>5085 Benefits - UIC</v>
          </cell>
          <cell r="D797">
            <v>0</v>
          </cell>
          <cell r="E797">
            <v>7796.52</v>
          </cell>
          <cell r="F797">
            <v>1506.73</v>
          </cell>
          <cell r="G797">
            <v>6289.79</v>
          </cell>
          <cell r="H797">
            <v>6289.79</v>
          </cell>
        </row>
        <row r="798">
          <cell r="B798" t="str">
            <v>820-6210-10</v>
          </cell>
          <cell r="C798" t="str">
            <v>5005 Benefits - UIC</v>
          </cell>
          <cell r="D798">
            <v>0</v>
          </cell>
          <cell r="E798">
            <v>11541.44</v>
          </cell>
          <cell r="F798">
            <v>2277.56</v>
          </cell>
          <cell r="G798">
            <v>9263.8799999999992</v>
          </cell>
          <cell r="H798">
            <v>9263.8799999999992</v>
          </cell>
        </row>
        <row r="799">
          <cell r="B799" t="str">
            <v>210-6220-10</v>
          </cell>
          <cell r="C799" t="str">
            <v>5645 Benefits - MEDICAL</v>
          </cell>
          <cell r="D799">
            <v>0</v>
          </cell>
          <cell r="E799">
            <v>391606.25</v>
          </cell>
          <cell r="F799">
            <v>378328</v>
          </cell>
          <cell r="G799">
            <v>13278.25</v>
          </cell>
          <cell r="H799">
            <v>13278.25</v>
          </cell>
        </row>
        <row r="800">
          <cell r="B800" t="str">
            <v>300-6220-10</v>
          </cell>
          <cell r="C800" t="str">
            <v>5615 Benefits - MEDICAL</v>
          </cell>
          <cell r="D800">
            <v>0</v>
          </cell>
          <cell r="E800">
            <v>4875</v>
          </cell>
          <cell r="F800">
            <v>448</v>
          </cell>
          <cell r="G800">
            <v>4427</v>
          </cell>
          <cell r="H800">
            <v>4427</v>
          </cell>
        </row>
        <row r="801">
          <cell r="B801" t="str">
            <v>310-6220-10</v>
          </cell>
          <cell r="C801" t="str">
            <v>5615 Benefits - Medical</v>
          </cell>
          <cell r="D801">
            <v>0</v>
          </cell>
          <cell r="E801">
            <v>14622</v>
          </cell>
          <cell r="F801">
            <v>1343</v>
          </cell>
          <cell r="G801">
            <v>13279</v>
          </cell>
          <cell r="H801">
            <v>13279</v>
          </cell>
        </row>
        <row r="802">
          <cell r="B802" t="str">
            <v>320-6220-10</v>
          </cell>
          <cell r="C802" t="str">
            <v>5610 Benefits - Medical</v>
          </cell>
          <cell r="D802">
            <v>0</v>
          </cell>
          <cell r="E802">
            <v>14622</v>
          </cell>
          <cell r="F802">
            <v>1343</v>
          </cell>
          <cell r="G802">
            <v>13279</v>
          </cell>
          <cell r="H802">
            <v>13279</v>
          </cell>
        </row>
        <row r="803">
          <cell r="B803" t="str">
            <v>330-6220-10</v>
          </cell>
          <cell r="C803" t="str">
            <v>5615 Benefits - Medical</v>
          </cell>
          <cell r="D803">
            <v>0</v>
          </cell>
          <cell r="E803">
            <v>12329</v>
          </cell>
          <cell r="F803">
            <v>1343</v>
          </cell>
          <cell r="G803">
            <v>10986</v>
          </cell>
          <cell r="H803">
            <v>10986</v>
          </cell>
        </row>
        <row r="804">
          <cell r="B804" t="str">
            <v>340-6220-10</v>
          </cell>
          <cell r="C804" t="str">
            <v>5410 Benefits - MEDICAL</v>
          </cell>
          <cell r="D804">
            <v>0</v>
          </cell>
          <cell r="E804">
            <v>4875</v>
          </cell>
          <cell r="F804">
            <v>448</v>
          </cell>
          <cell r="G804">
            <v>4427</v>
          </cell>
          <cell r="H804">
            <v>4427</v>
          </cell>
        </row>
        <row r="805">
          <cell r="B805" t="str">
            <v>390-6220-10</v>
          </cell>
          <cell r="C805" t="str">
            <v>5415 Benefits - Medical</v>
          </cell>
          <cell r="D805">
            <v>0</v>
          </cell>
          <cell r="E805">
            <v>9746</v>
          </cell>
          <cell r="F805">
            <v>895</v>
          </cell>
          <cell r="G805">
            <v>8851</v>
          </cell>
          <cell r="H805">
            <v>8851</v>
          </cell>
        </row>
        <row r="806">
          <cell r="B806" t="str">
            <v>410-6220-10</v>
          </cell>
          <cell r="C806" t="str">
            <v>5305 Benefits - Medical</v>
          </cell>
          <cell r="D806">
            <v>0</v>
          </cell>
          <cell r="E806">
            <v>4875</v>
          </cell>
          <cell r="F806">
            <v>448</v>
          </cell>
          <cell r="G806">
            <v>4427</v>
          </cell>
          <cell r="H806">
            <v>4427</v>
          </cell>
        </row>
        <row r="807">
          <cell r="B807" t="str">
            <v>420-6220-10</v>
          </cell>
          <cell r="C807" t="str">
            <v>5425 Benefits - Medical</v>
          </cell>
          <cell r="D807">
            <v>0</v>
          </cell>
          <cell r="E807">
            <v>29241</v>
          </cell>
          <cell r="F807">
            <v>2686</v>
          </cell>
          <cell r="G807">
            <v>26555</v>
          </cell>
          <cell r="H807">
            <v>26555</v>
          </cell>
        </row>
        <row r="808">
          <cell r="B808" t="str">
            <v>440-6220-10</v>
          </cell>
          <cell r="C808" t="str">
            <v>5320 Benefits - Medical</v>
          </cell>
          <cell r="D808">
            <v>0</v>
          </cell>
          <cell r="E808">
            <v>4875</v>
          </cell>
          <cell r="F808">
            <v>448</v>
          </cell>
          <cell r="G808">
            <v>4427</v>
          </cell>
          <cell r="H808">
            <v>4427</v>
          </cell>
        </row>
        <row r="809">
          <cell r="B809" t="str">
            <v>450-6220-10</v>
          </cell>
          <cell r="C809" t="str">
            <v>5315 Benefits - Medical</v>
          </cell>
          <cell r="D809">
            <v>0</v>
          </cell>
          <cell r="E809">
            <v>4875</v>
          </cell>
          <cell r="F809">
            <v>448</v>
          </cell>
          <cell r="G809">
            <v>4427</v>
          </cell>
          <cell r="H809">
            <v>4427</v>
          </cell>
        </row>
        <row r="810">
          <cell r="B810" t="str">
            <v>460-6220-10</v>
          </cell>
          <cell r="C810" t="str">
            <v>5405 Benefits - Medical</v>
          </cell>
          <cell r="D810">
            <v>0</v>
          </cell>
          <cell r="E810">
            <v>4875</v>
          </cell>
          <cell r="F810">
            <v>448</v>
          </cell>
          <cell r="G810">
            <v>4427</v>
          </cell>
          <cell r="H810">
            <v>4427</v>
          </cell>
        </row>
        <row r="811">
          <cell r="B811" t="str">
            <v>510-6220-10</v>
          </cell>
          <cell r="C811" t="str">
            <v>5645 BENEFITS - MEDICAL</v>
          </cell>
          <cell r="D811">
            <v>0</v>
          </cell>
          <cell r="E811">
            <v>471075.52</v>
          </cell>
          <cell r="F811">
            <v>0</v>
          </cell>
          <cell r="G811">
            <v>471075.52</v>
          </cell>
          <cell r="H811">
            <v>471075.52</v>
          </cell>
        </row>
        <row r="812">
          <cell r="B812" t="str">
            <v>520-6220-10</v>
          </cell>
          <cell r="C812" t="str">
            <v>5420 BENEFITS - MEDICAL</v>
          </cell>
          <cell r="D812">
            <v>0</v>
          </cell>
          <cell r="E812">
            <v>4875</v>
          </cell>
          <cell r="F812">
            <v>448</v>
          </cell>
          <cell r="G812">
            <v>4427</v>
          </cell>
          <cell r="H812">
            <v>4427</v>
          </cell>
        </row>
        <row r="813">
          <cell r="B813" t="str">
            <v>530-6220-10</v>
          </cell>
          <cell r="C813" t="str">
            <v>5615 Benefits - Medical</v>
          </cell>
          <cell r="D813">
            <v>0</v>
          </cell>
          <cell r="E813">
            <v>9746</v>
          </cell>
          <cell r="F813">
            <v>895</v>
          </cell>
          <cell r="G813">
            <v>8851</v>
          </cell>
          <cell r="H813">
            <v>8851</v>
          </cell>
        </row>
        <row r="814">
          <cell r="B814" t="str">
            <v>620-6220-10</v>
          </cell>
          <cell r="C814" t="str">
            <v>5610 Benefits - Medical</v>
          </cell>
          <cell r="D814">
            <v>0</v>
          </cell>
          <cell r="E814">
            <v>4875</v>
          </cell>
          <cell r="F814">
            <v>448</v>
          </cell>
          <cell r="G814">
            <v>4427</v>
          </cell>
          <cell r="H814">
            <v>4427</v>
          </cell>
        </row>
        <row r="815">
          <cell r="B815" t="str">
            <v>650-6220-10</v>
          </cell>
          <cell r="C815" t="str">
            <v>5615 Benefits - Medical</v>
          </cell>
          <cell r="D815">
            <v>0</v>
          </cell>
          <cell r="E815">
            <v>10216</v>
          </cell>
          <cell r="F815">
            <v>895</v>
          </cell>
          <cell r="G815">
            <v>9321</v>
          </cell>
          <cell r="H815">
            <v>9321</v>
          </cell>
        </row>
        <row r="816">
          <cell r="B816" t="str">
            <v>655-6220-10</v>
          </cell>
          <cell r="C816" t="str">
            <v>5610 Benefits - Medical</v>
          </cell>
          <cell r="D816">
            <v>0</v>
          </cell>
          <cell r="E816">
            <v>4875</v>
          </cell>
          <cell r="F816">
            <v>448</v>
          </cell>
          <cell r="G816">
            <v>4427</v>
          </cell>
          <cell r="H816">
            <v>4427</v>
          </cell>
        </row>
        <row r="817">
          <cell r="B817" t="str">
            <v>660-6220-10</v>
          </cell>
          <cell r="C817" t="str">
            <v>5020 Benefits - Medical</v>
          </cell>
          <cell r="D817">
            <v>0</v>
          </cell>
          <cell r="E817">
            <v>122863</v>
          </cell>
          <cell r="F817">
            <v>11192</v>
          </cell>
          <cell r="G817">
            <v>111671</v>
          </cell>
          <cell r="H817">
            <v>111671</v>
          </cell>
        </row>
        <row r="818">
          <cell r="B818" t="str">
            <v>740-6220-10</v>
          </cell>
          <cell r="C818" t="str">
            <v>5310 Benefits - Medical</v>
          </cell>
          <cell r="D818">
            <v>0</v>
          </cell>
          <cell r="E818">
            <v>4875</v>
          </cell>
          <cell r="F818">
            <v>448</v>
          </cell>
          <cell r="G818">
            <v>4427</v>
          </cell>
          <cell r="H818">
            <v>4427</v>
          </cell>
        </row>
        <row r="819">
          <cell r="B819" t="str">
            <v>760-6220-10</v>
          </cell>
          <cell r="C819" t="str">
            <v>5065 Benefits - Medical</v>
          </cell>
          <cell r="D819">
            <v>0</v>
          </cell>
          <cell r="E819">
            <v>24369</v>
          </cell>
          <cell r="F819">
            <v>2238</v>
          </cell>
          <cell r="G819">
            <v>22131</v>
          </cell>
          <cell r="H819">
            <v>22131</v>
          </cell>
        </row>
        <row r="820">
          <cell r="B820" t="str">
            <v>800-6220-10</v>
          </cell>
          <cell r="C820" t="str">
            <v>5610 Benefits - Medical</v>
          </cell>
          <cell r="D820">
            <v>0</v>
          </cell>
          <cell r="E820">
            <v>14622</v>
          </cell>
          <cell r="F820">
            <v>1343</v>
          </cell>
          <cell r="G820">
            <v>13279</v>
          </cell>
          <cell r="H820">
            <v>13279</v>
          </cell>
        </row>
        <row r="821">
          <cell r="B821" t="str">
            <v>810-6220-10</v>
          </cell>
          <cell r="C821" t="str">
            <v>5085 Benefits - Medical</v>
          </cell>
          <cell r="D821">
            <v>0</v>
          </cell>
          <cell r="E821">
            <v>17673.87</v>
          </cell>
          <cell r="F821">
            <v>1791</v>
          </cell>
          <cell r="G821">
            <v>15882.87</v>
          </cell>
          <cell r="H821">
            <v>15882.87</v>
          </cell>
        </row>
        <row r="822">
          <cell r="B822" t="str">
            <v>820-6220-10</v>
          </cell>
          <cell r="C822" t="str">
            <v>5005 Benefits - Medical</v>
          </cell>
          <cell r="D822">
            <v>0</v>
          </cell>
          <cell r="E822">
            <v>33643</v>
          </cell>
          <cell r="F822">
            <v>3133</v>
          </cell>
          <cell r="G822">
            <v>30510</v>
          </cell>
          <cell r="H822">
            <v>30510</v>
          </cell>
        </row>
        <row r="823">
          <cell r="B823" t="str">
            <v>410-6225-10</v>
          </cell>
          <cell r="C823" t="str">
            <v>5305 BENEFITS - MEAL ALLOWANCE</v>
          </cell>
          <cell r="D823">
            <v>0</v>
          </cell>
          <cell r="E823">
            <v>48.06</v>
          </cell>
          <cell r="F823">
            <v>0</v>
          </cell>
          <cell r="G823">
            <v>48.06</v>
          </cell>
          <cell r="H823">
            <v>48.06</v>
          </cell>
        </row>
        <row r="824">
          <cell r="B824" t="str">
            <v>520-6225-10</v>
          </cell>
          <cell r="C824" t="str">
            <v>5420 Benefits - Meal Allowance</v>
          </cell>
          <cell r="D824">
            <v>0</v>
          </cell>
          <cell r="E824">
            <v>560.91999999999996</v>
          </cell>
          <cell r="F824">
            <v>0</v>
          </cell>
          <cell r="G824">
            <v>560.91999999999996</v>
          </cell>
          <cell r="H824">
            <v>560.91999999999996</v>
          </cell>
        </row>
        <row r="825">
          <cell r="B825" t="str">
            <v>610-6225-10</v>
          </cell>
          <cell r="C825" t="str">
            <v>5675 Benefits - Meal Allowance</v>
          </cell>
          <cell r="D825">
            <v>0</v>
          </cell>
          <cell r="E825">
            <v>2451.38</v>
          </cell>
          <cell r="F825">
            <v>0</v>
          </cell>
          <cell r="G825">
            <v>2451.38</v>
          </cell>
          <cell r="H825">
            <v>2451.38</v>
          </cell>
        </row>
        <row r="826">
          <cell r="B826" t="str">
            <v>650-6225-10</v>
          </cell>
          <cell r="C826" t="str">
            <v>5615 Benefits - Meal Allowance</v>
          </cell>
          <cell r="D826">
            <v>0</v>
          </cell>
          <cell r="E826">
            <v>80.11</v>
          </cell>
          <cell r="F826">
            <v>0</v>
          </cell>
          <cell r="G826">
            <v>80.11</v>
          </cell>
          <cell r="H826">
            <v>80.11</v>
          </cell>
        </row>
        <row r="827">
          <cell r="B827" t="str">
            <v>660-6225-10</v>
          </cell>
          <cell r="C827" t="str">
            <v>5020 Benefits - Meal Allowance</v>
          </cell>
          <cell r="D827">
            <v>0</v>
          </cell>
          <cell r="E827">
            <v>516.54</v>
          </cell>
          <cell r="F827">
            <v>0</v>
          </cell>
          <cell r="G827">
            <v>516.54</v>
          </cell>
          <cell r="H827">
            <v>516.54</v>
          </cell>
        </row>
        <row r="828">
          <cell r="B828" t="str">
            <v>675-6225-10</v>
          </cell>
          <cell r="C828" t="str">
            <v>5114 Benefits - Meals</v>
          </cell>
          <cell r="D828">
            <v>0</v>
          </cell>
          <cell r="E828">
            <v>945.29</v>
          </cell>
          <cell r="F828">
            <v>0</v>
          </cell>
          <cell r="G828">
            <v>945.29</v>
          </cell>
          <cell r="H828">
            <v>945.29</v>
          </cell>
        </row>
        <row r="829">
          <cell r="B829" t="str">
            <v>705-6225-10</v>
          </cell>
          <cell r="C829" t="str">
            <v>5120 Benefits - Meal Allowance</v>
          </cell>
          <cell r="D829">
            <v>0</v>
          </cell>
          <cell r="E829">
            <v>3092.2</v>
          </cell>
          <cell r="F829">
            <v>0</v>
          </cell>
          <cell r="G829">
            <v>3092.2</v>
          </cell>
          <cell r="H829">
            <v>3092.2</v>
          </cell>
        </row>
        <row r="830">
          <cell r="B830" t="str">
            <v>710-6225-10</v>
          </cell>
          <cell r="C830" t="str">
            <v>5040 BENEFITS - MEAL ALLOWANCE</v>
          </cell>
          <cell r="D830">
            <v>0</v>
          </cell>
          <cell r="E830">
            <v>160.22</v>
          </cell>
          <cell r="F830">
            <v>0</v>
          </cell>
          <cell r="G830">
            <v>160.22</v>
          </cell>
          <cell r="H830">
            <v>160.22</v>
          </cell>
        </row>
        <row r="831">
          <cell r="B831" t="str">
            <v>715-6225-10</v>
          </cell>
          <cell r="C831" t="str">
            <v>5145 Benefits - Meals</v>
          </cell>
          <cell r="D831">
            <v>0</v>
          </cell>
          <cell r="E831">
            <v>2034.75</v>
          </cell>
          <cell r="F831">
            <v>0</v>
          </cell>
          <cell r="G831">
            <v>2034.75</v>
          </cell>
          <cell r="H831">
            <v>2034.75</v>
          </cell>
        </row>
        <row r="832">
          <cell r="B832" t="str">
            <v>810-6225-10</v>
          </cell>
          <cell r="C832" t="str">
            <v>5085 Benefits - Meal Allowance</v>
          </cell>
          <cell r="D832">
            <v>0</v>
          </cell>
          <cell r="E832">
            <v>384.51</v>
          </cell>
          <cell r="F832">
            <v>0</v>
          </cell>
          <cell r="G832">
            <v>384.51</v>
          </cell>
          <cell r="H832">
            <v>384.51</v>
          </cell>
        </row>
        <row r="833">
          <cell r="B833" t="str">
            <v>210-6230-10</v>
          </cell>
          <cell r="C833" t="str">
            <v>5645 Benefits - Other</v>
          </cell>
          <cell r="D833">
            <v>0</v>
          </cell>
          <cell r="E833">
            <v>217705</v>
          </cell>
          <cell r="F833">
            <v>54497</v>
          </cell>
          <cell r="G833">
            <v>163208</v>
          </cell>
          <cell r="H833">
            <v>163208</v>
          </cell>
        </row>
        <row r="834">
          <cell r="B834" t="str">
            <v>410-6230-10</v>
          </cell>
          <cell r="C834" t="str">
            <v>5305 Benefits - Other</v>
          </cell>
          <cell r="D834">
            <v>0</v>
          </cell>
          <cell r="E834">
            <v>120</v>
          </cell>
          <cell r="F834">
            <v>0</v>
          </cell>
          <cell r="G834">
            <v>120</v>
          </cell>
          <cell r="H834">
            <v>120</v>
          </cell>
        </row>
        <row r="835">
          <cell r="B835" t="str">
            <v>420-6230-10</v>
          </cell>
          <cell r="C835" t="str">
            <v>5425 Benefits - Other</v>
          </cell>
          <cell r="D835">
            <v>0</v>
          </cell>
          <cell r="E835">
            <v>2448.31</v>
          </cell>
          <cell r="F835">
            <v>0</v>
          </cell>
          <cell r="G835">
            <v>2448.31</v>
          </cell>
          <cell r="H835">
            <v>2448.31</v>
          </cell>
        </row>
        <row r="836">
          <cell r="B836" t="str">
            <v>510-6230-10</v>
          </cell>
          <cell r="C836" t="str">
            <v>5645 Benefits - Other</v>
          </cell>
          <cell r="D836">
            <v>0</v>
          </cell>
          <cell r="E836">
            <v>105525.94</v>
          </cell>
          <cell r="F836">
            <v>0</v>
          </cell>
          <cell r="G836">
            <v>105525.94</v>
          </cell>
          <cell r="H836">
            <v>105525.94</v>
          </cell>
        </row>
        <row r="837">
          <cell r="B837" t="str">
            <v>520-6230-10</v>
          </cell>
          <cell r="C837" t="str">
            <v>5420 BENEFITS - OTHER</v>
          </cell>
          <cell r="D837">
            <v>0</v>
          </cell>
          <cell r="E837">
            <v>522.9</v>
          </cell>
          <cell r="F837">
            <v>0</v>
          </cell>
          <cell r="G837">
            <v>522.9</v>
          </cell>
          <cell r="H837">
            <v>522.9</v>
          </cell>
        </row>
        <row r="838">
          <cell r="B838" t="str">
            <v>530-6230-10</v>
          </cell>
          <cell r="C838" t="str">
            <v>5615 BENEFITS - OTHER</v>
          </cell>
          <cell r="D838">
            <v>0</v>
          </cell>
          <cell r="E838">
            <v>22021.29</v>
          </cell>
          <cell r="F838">
            <v>0</v>
          </cell>
          <cell r="G838">
            <v>22021.29</v>
          </cell>
          <cell r="H838">
            <v>22021.29</v>
          </cell>
        </row>
        <row r="839">
          <cell r="B839" t="str">
            <v>660-6230-10</v>
          </cell>
          <cell r="C839" t="str">
            <v>5020 BENEFITS - OTHER</v>
          </cell>
          <cell r="D839">
            <v>0</v>
          </cell>
          <cell r="E839">
            <v>999.33</v>
          </cell>
          <cell r="F839">
            <v>0</v>
          </cell>
          <cell r="G839">
            <v>999.33</v>
          </cell>
          <cell r="H839">
            <v>999.33</v>
          </cell>
        </row>
        <row r="840">
          <cell r="B840" t="str">
            <v>810-6230-10</v>
          </cell>
          <cell r="C840" t="str">
            <v>5085 Benefits - Other</v>
          </cell>
          <cell r="D840">
            <v>0</v>
          </cell>
          <cell r="E840">
            <v>132.21</v>
          </cell>
          <cell r="F840">
            <v>0</v>
          </cell>
          <cell r="G840">
            <v>132.21</v>
          </cell>
          <cell r="H840">
            <v>132.21</v>
          </cell>
        </row>
        <row r="841">
          <cell r="B841" t="str">
            <v>410-6240-10</v>
          </cell>
          <cell r="C841" t="str">
            <v>5305 Materials - Inventoried</v>
          </cell>
          <cell r="D841">
            <v>0</v>
          </cell>
          <cell r="E841">
            <v>5113.5</v>
          </cell>
          <cell r="F841">
            <v>0</v>
          </cell>
          <cell r="G841">
            <v>5113.5</v>
          </cell>
          <cell r="H841">
            <v>5113.5</v>
          </cell>
        </row>
        <row r="842">
          <cell r="B842" t="str">
            <v>610-6240-10</v>
          </cell>
          <cell r="C842" t="str">
            <v>5675 MATERIALS - INVENTORIED</v>
          </cell>
          <cell r="D842">
            <v>0</v>
          </cell>
          <cell r="E842">
            <v>1165.3</v>
          </cell>
          <cell r="F842">
            <v>0</v>
          </cell>
          <cell r="G842">
            <v>1165.3</v>
          </cell>
          <cell r="H842">
            <v>1165.3</v>
          </cell>
        </row>
        <row r="843">
          <cell r="B843" t="str">
            <v>650-6240-10</v>
          </cell>
          <cell r="C843" t="str">
            <v>5620 MATERIALS - INVENTORIED</v>
          </cell>
          <cell r="D843">
            <v>0</v>
          </cell>
          <cell r="E843">
            <v>234964.24</v>
          </cell>
          <cell r="F843">
            <v>357622.75</v>
          </cell>
          <cell r="G843">
            <v>-122658.51</v>
          </cell>
          <cell r="H843">
            <v>-122658.51</v>
          </cell>
        </row>
        <row r="844">
          <cell r="B844" t="str">
            <v>660-6240-10</v>
          </cell>
          <cell r="C844" t="str">
            <v>5025 MATERIALS - INVENTORIED</v>
          </cell>
          <cell r="D844">
            <v>0</v>
          </cell>
          <cell r="E844">
            <v>3210.49</v>
          </cell>
          <cell r="F844">
            <v>0</v>
          </cell>
          <cell r="G844">
            <v>3210.49</v>
          </cell>
          <cell r="H844">
            <v>3210.49</v>
          </cell>
        </row>
        <row r="845">
          <cell r="B845" t="str">
            <v>675-6240-10</v>
          </cell>
          <cell r="C845" t="str">
            <v>5114 Materials - Inventoried</v>
          </cell>
          <cell r="D845">
            <v>0</v>
          </cell>
          <cell r="E845">
            <v>2351.19</v>
          </cell>
          <cell r="F845">
            <v>40</v>
          </cell>
          <cell r="G845">
            <v>2311.19</v>
          </cell>
          <cell r="H845">
            <v>2311.19</v>
          </cell>
        </row>
        <row r="846">
          <cell r="B846" t="str">
            <v>705-6240-10</v>
          </cell>
          <cell r="C846" t="str">
            <v>5120 Materials - Inventoried</v>
          </cell>
          <cell r="D846">
            <v>0</v>
          </cell>
          <cell r="E846">
            <v>46513.17</v>
          </cell>
          <cell r="F846">
            <v>0</v>
          </cell>
          <cell r="G846">
            <v>46513.17</v>
          </cell>
          <cell r="H846">
            <v>46513.17</v>
          </cell>
        </row>
        <row r="847">
          <cell r="B847" t="str">
            <v>710-6240-10</v>
          </cell>
          <cell r="C847" t="str">
            <v>5045 MATERIALS - INVENTORIED</v>
          </cell>
          <cell r="D847">
            <v>0</v>
          </cell>
          <cell r="E847">
            <v>4972.93</v>
          </cell>
          <cell r="F847">
            <v>1790.89</v>
          </cell>
          <cell r="G847">
            <v>3182.04</v>
          </cell>
          <cell r="H847">
            <v>3182.04</v>
          </cell>
        </row>
        <row r="848">
          <cell r="B848" t="str">
            <v>715-6240-10</v>
          </cell>
          <cell r="C848" t="str">
            <v>5145 Materials Inventoried</v>
          </cell>
          <cell r="D848">
            <v>0</v>
          </cell>
          <cell r="E848">
            <v>15597.45</v>
          </cell>
          <cell r="F848">
            <v>281.8</v>
          </cell>
          <cell r="G848">
            <v>15315.65</v>
          </cell>
          <cell r="H848">
            <v>15315.65</v>
          </cell>
        </row>
        <row r="849">
          <cell r="B849" t="str">
            <v>740-6240-10</v>
          </cell>
          <cell r="C849" t="str">
            <v>5310 MATERIALS - INVENTORIED</v>
          </cell>
          <cell r="D849">
            <v>0</v>
          </cell>
          <cell r="E849">
            <v>34.4</v>
          </cell>
          <cell r="F849">
            <v>0</v>
          </cell>
          <cell r="G849">
            <v>34.4</v>
          </cell>
          <cell r="H849">
            <v>34.4</v>
          </cell>
        </row>
        <row r="850">
          <cell r="B850" t="str">
            <v>810-6240-10</v>
          </cell>
          <cell r="C850" t="str">
            <v>5085 Materials - Inventoried</v>
          </cell>
          <cell r="D850">
            <v>0</v>
          </cell>
          <cell r="E850">
            <v>3016.65</v>
          </cell>
          <cell r="F850">
            <v>0</v>
          </cell>
          <cell r="G850">
            <v>3016.65</v>
          </cell>
          <cell r="H850">
            <v>3016.65</v>
          </cell>
        </row>
        <row r="851">
          <cell r="B851" t="str">
            <v>650-6241-10</v>
          </cell>
          <cell r="C851" t="str">
            <v>5620 Material Price Differences</v>
          </cell>
          <cell r="D851">
            <v>0</v>
          </cell>
          <cell r="E851">
            <v>202</v>
          </cell>
          <cell r="F851">
            <v>0</v>
          </cell>
          <cell r="G851">
            <v>202</v>
          </cell>
          <cell r="H851">
            <v>202</v>
          </cell>
        </row>
        <row r="852">
          <cell r="B852" t="str">
            <v>210-6250-10</v>
          </cell>
          <cell r="C852" t="str">
            <v>5620 Materials - Consumables</v>
          </cell>
          <cell r="D852">
            <v>0</v>
          </cell>
          <cell r="E852">
            <v>40745.040000000001</v>
          </cell>
          <cell r="F852">
            <v>22932.6</v>
          </cell>
          <cell r="G852">
            <v>17812.439999999999</v>
          </cell>
          <cell r="H852">
            <v>17812.439999999999</v>
          </cell>
        </row>
        <row r="853">
          <cell r="B853" t="str">
            <v>530-6250-10</v>
          </cell>
          <cell r="C853" t="str">
            <v>5620 MATERIALS - CONSUMABLES</v>
          </cell>
          <cell r="D853">
            <v>0</v>
          </cell>
          <cell r="E853">
            <v>32.450000000000003</v>
          </cell>
          <cell r="F853">
            <v>0</v>
          </cell>
          <cell r="G853">
            <v>32.450000000000003</v>
          </cell>
          <cell r="H853">
            <v>32.450000000000003</v>
          </cell>
        </row>
        <row r="854">
          <cell r="B854" t="str">
            <v>610-6250-10</v>
          </cell>
          <cell r="C854" t="str">
            <v>5675 MATERIALS - CONSUMABLES</v>
          </cell>
          <cell r="D854">
            <v>0</v>
          </cell>
          <cell r="E854">
            <v>42973.13</v>
          </cell>
          <cell r="F854">
            <v>0</v>
          </cell>
          <cell r="G854">
            <v>42973.13</v>
          </cell>
          <cell r="H854">
            <v>42973.13</v>
          </cell>
        </row>
        <row r="855">
          <cell r="B855" t="str">
            <v>650-6250-10</v>
          </cell>
          <cell r="C855" t="str">
            <v>5620 MATERIALS - CONSUMABLES</v>
          </cell>
          <cell r="D855">
            <v>0</v>
          </cell>
          <cell r="E855">
            <v>474.52</v>
          </cell>
          <cell r="F855">
            <v>0</v>
          </cell>
          <cell r="G855">
            <v>474.52</v>
          </cell>
          <cell r="H855">
            <v>474.52</v>
          </cell>
        </row>
        <row r="856">
          <cell r="B856" t="str">
            <v>660-6250-10</v>
          </cell>
          <cell r="C856" t="str">
            <v>5025 MATERIALS - CONSUMABLES</v>
          </cell>
          <cell r="D856">
            <v>0</v>
          </cell>
          <cell r="E856">
            <v>58102.68</v>
          </cell>
          <cell r="F856">
            <v>970.85</v>
          </cell>
          <cell r="G856">
            <v>57131.83</v>
          </cell>
          <cell r="H856">
            <v>57131.83</v>
          </cell>
        </row>
        <row r="857">
          <cell r="B857" t="str">
            <v>675-6250-10</v>
          </cell>
          <cell r="C857" t="str">
            <v>5114 Materials-Consumables</v>
          </cell>
          <cell r="D857">
            <v>0</v>
          </cell>
          <cell r="E857">
            <v>7419.46</v>
          </cell>
          <cell r="F857">
            <v>0</v>
          </cell>
          <cell r="G857">
            <v>7419.46</v>
          </cell>
          <cell r="H857">
            <v>7419.46</v>
          </cell>
        </row>
        <row r="858">
          <cell r="B858" t="str">
            <v>705-6250-10</v>
          </cell>
          <cell r="C858" t="str">
            <v>5120 Materials - Consumables</v>
          </cell>
          <cell r="D858">
            <v>0</v>
          </cell>
          <cell r="E858">
            <v>64.7</v>
          </cell>
          <cell r="F858">
            <v>0</v>
          </cell>
          <cell r="G858">
            <v>64.7</v>
          </cell>
          <cell r="H858">
            <v>64.7</v>
          </cell>
        </row>
        <row r="859">
          <cell r="B859" t="str">
            <v>715-6250-10</v>
          </cell>
          <cell r="C859" t="str">
            <v>5145 Materials Consumables</v>
          </cell>
          <cell r="D859">
            <v>0</v>
          </cell>
          <cell r="E859">
            <v>6514.01</v>
          </cell>
          <cell r="F859">
            <v>0</v>
          </cell>
          <cell r="G859">
            <v>6514.01</v>
          </cell>
          <cell r="H859">
            <v>6514.01</v>
          </cell>
        </row>
        <row r="860">
          <cell r="B860" t="str">
            <v>740-6250-10</v>
          </cell>
          <cell r="C860" t="str">
            <v>5310 MATERIALS - CONSUMABLES</v>
          </cell>
          <cell r="D860">
            <v>0</v>
          </cell>
          <cell r="E860">
            <v>1223.46</v>
          </cell>
          <cell r="F860">
            <v>0</v>
          </cell>
          <cell r="G860">
            <v>1223.46</v>
          </cell>
          <cell r="H860">
            <v>1223.46</v>
          </cell>
        </row>
        <row r="861">
          <cell r="B861" t="str">
            <v>760-6250-10</v>
          </cell>
          <cell r="C861" t="str">
            <v>5065 MATERIALS - CONSUMABLES</v>
          </cell>
          <cell r="D861">
            <v>0</v>
          </cell>
          <cell r="E861">
            <v>144.19</v>
          </cell>
          <cell r="F861">
            <v>0</v>
          </cell>
          <cell r="G861">
            <v>144.19</v>
          </cell>
          <cell r="H861">
            <v>144.19</v>
          </cell>
        </row>
        <row r="862">
          <cell r="B862" t="str">
            <v>810-6250-10</v>
          </cell>
          <cell r="C862" t="str">
            <v>5085 Materials - Consumables</v>
          </cell>
          <cell r="D862">
            <v>0</v>
          </cell>
          <cell r="E862">
            <v>1035.3</v>
          </cell>
          <cell r="F862">
            <v>0</v>
          </cell>
          <cell r="G862">
            <v>1035.3</v>
          </cell>
          <cell r="H862">
            <v>1035.3</v>
          </cell>
        </row>
        <row r="863">
          <cell r="B863" t="str">
            <v>210-6260-10</v>
          </cell>
          <cell r="C863" t="str">
            <v>5620 Materials - Tools Less Than $500</v>
          </cell>
          <cell r="D863">
            <v>0</v>
          </cell>
          <cell r="E863">
            <v>315.14</v>
          </cell>
          <cell r="F863">
            <v>0</v>
          </cell>
          <cell r="G863">
            <v>315.14</v>
          </cell>
          <cell r="H863">
            <v>315.14</v>
          </cell>
        </row>
        <row r="864">
          <cell r="B864" t="str">
            <v>660-6260-10</v>
          </cell>
          <cell r="C864" t="str">
            <v>5025 MATERIALS - TOOLS LESS THAN $500</v>
          </cell>
          <cell r="D864">
            <v>0</v>
          </cell>
          <cell r="E864">
            <v>91199.09</v>
          </cell>
          <cell r="F864">
            <v>60.94</v>
          </cell>
          <cell r="G864">
            <v>91138.15</v>
          </cell>
          <cell r="H864">
            <v>91138.15</v>
          </cell>
        </row>
        <row r="865">
          <cell r="B865" t="str">
            <v>740-6260-10</v>
          </cell>
          <cell r="C865" t="str">
            <v>5310 MATERIALS - TOOLS LESS THAN $500</v>
          </cell>
          <cell r="D865">
            <v>0</v>
          </cell>
          <cell r="E865">
            <v>177.94</v>
          </cell>
          <cell r="F865">
            <v>0</v>
          </cell>
          <cell r="G865">
            <v>177.94</v>
          </cell>
          <cell r="H865">
            <v>177.94</v>
          </cell>
        </row>
        <row r="866">
          <cell r="B866" t="str">
            <v>760-6260-10</v>
          </cell>
          <cell r="C866" t="str">
            <v>5065 MATERIALS - TOOLS LESS THAN $500</v>
          </cell>
          <cell r="D866">
            <v>0</v>
          </cell>
          <cell r="E866">
            <v>282.25</v>
          </cell>
          <cell r="F866">
            <v>0</v>
          </cell>
          <cell r="G866">
            <v>282.25</v>
          </cell>
          <cell r="H866">
            <v>282.25</v>
          </cell>
        </row>
        <row r="867">
          <cell r="B867" t="str">
            <v>810-6260-10</v>
          </cell>
          <cell r="C867" t="str">
            <v>5085 Materials - Tools Less Than $500</v>
          </cell>
          <cell r="D867">
            <v>0</v>
          </cell>
          <cell r="E867">
            <v>28.4</v>
          </cell>
          <cell r="F867">
            <v>0</v>
          </cell>
          <cell r="G867">
            <v>28.4</v>
          </cell>
          <cell r="H867">
            <v>28.4</v>
          </cell>
        </row>
        <row r="868">
          <cell r="B868" t="str">
            <v>520-6270-10</v>
          </cell>
          <cell r="C868" t="str">
            <v>5420 VEHICLE - FUEL &amp; OIL</v>
          </cell>
          <cell r="D868">
            <v>0</v>
          </cell>
          <cell r="E868">
            <v>26.55</v>
          </cell>
          <cell r="F868">
            <v>0</v>
          </cell>
          <cell r="G868">
            <v>26.55</v>
          </cell>
          <cell r="H868">
            <v>26.55</v>
          </cell>
        </row>
        <row r="869">
          <cell r="B869" t="str">
            <v>610-6270-10</v>
          </cell>
          <cell r="C869" t="str">
            <v>5675 VEHICLE - FUEL &amp; OIL</v>
          </cell>
          <cell r="D869">
            <v>0</v>
          </cell>
          <cell r="E869">
            <v>117313.44</v>
          </cell>
          <cell r="F869">
            <v>0</v>
          </cell>
          <cell r="G869">
            <v>117313.44</v>
          </cell>
          <cell r="H869">
            <v>117313.44</v>
          </cell>
        </row>
        <row r="870">
          <cell r="B870" t="str">
            <v>740-6270-10</v>
          </cell>
          <cell r="C870" t="str">
            <v>5310 VEHICLE - FUEL &amp; OIL</v>
          </cell>
          <cell r="D870">
            <v>0</v>
          </cell>
          <cell r="E870">
            <v>17.7</v>
          </cell>
          <cell r="F870">
            <v>0</v>
          </cell>
          <cell r="G870">
            <v>17.7</v>
          </cell>
          <cell r="H870">
            <v>17.7</v>
          </cell>
        </row>
        <row r="871">
          <cell r="B871" t="str">
            <v>610-6280-10</v>
          </cell>
          <cell r="C871" t="str">
            <v>5675 VEHICLE - INSURANCE</v>
          </cell>
          <cell r="D871">
            <v>0</v>
          </cell>
          <cell r="E871">
            <v>26031.919999999998</v>
          </cell>
          <cell r="F871">
            <v>0</v>
          </cell>
          <cell r="G871">
            <v>26031.919999999998</v>
          </cell>
          <cell r="H871">
            <v>26031.919999999998</v>
          </cell>
        </row>
        <row r="872">
          <cell r="B872" t="str">
            <v>610-6285-10</v>
          </cell>
          <cell r="C872" t="str">
            <v>5675 Vehichles - Licenses</v>
          </cell>
          <cell r="D872">
            <v>0</v>
          </cell>
          <cell r="E872">
            <v>11350.44</v>
          </cell>
          <cell r="F872">
            <v>0</v>
          </cell>
          <cell r="G872">
            <v>11350.44</v>
          </cell>
          <cell r="H872">
            <v>11350.44</v>
          </cell>
        </row>
        <row r="873">
          <cell r="B873" t="str">
            <v>610-6290-10</v>
          </cell>
          <cell r="C873" t="str">
            <v>5675 VEHICLE - REPAIRS</v>
          </cell>
          <cell r="D873">
            <v>0</v>
          </cell>
          <cell r="E873">
            <v>232626.27</v>
          </cell>
          <cell r="F873">
            <v>17373.57</v>
          </cell>
          <cell r="G873">
            <v>215252.7</v>
          </cell>
          <cell r="H873">
            <v>215252.7</v>
          </cell>
        </row>
        <row r="874">
          <cell r="B874" t="str">
            <v>210-6310-10</v>
          </cell>
          <cell r="C874" t="str">
            <v>5620 Supplies - Office</v>
          </cell>
          <cell r="D874">
            <v>0</v>
          </cell>
          <cell r="E874">
            <v>39699.230000000003</v>
          </cell>
          <cell r="F874">
            <v>3547.05</v>
          </cell>
          <cell r="G874">
            <v>36152.18</v>
          </cell>
          <cell r="H874">
            <v>36152.18</v>
          </cell>
        </row>
        <row r="875">
          <cell r="B875" t="str">
            <v>220-6310-10</v>
          </cell>
          <cell r="C875" t="str">
            <v>5605 Supplies - Office</v>
          </cell>
          <cell r="D875">
            <v>0</v>
          </cell>
          <cell r="E875">
            <v>417.15</v>
          </cell>
          <cell r="F875">
            <v>0</v>
          </cell>
          <cell r="G875">
            <v>417.15</v>
          </cell>
          <cell r="H875">
            <v>417.15</v>
          </cell>
        </row>
        <row r="876">
          <cell r="B876" t="str">
            <v>300-6310-10</v>
          </cell>
          <cell r="C876" t="str">
            <v>5615 Supplies - Office</v>
          </cell>
          <cell r="D876">
            <v>0</v>
          </cell>
          <cell r="E876">
            <v>926.16</v>
          </cell>
          <cell r="F876">
            <v>0</v>
          </cell>
          <cell r="G876">
            <v>926.16</v>
          </cell>
          <cell r="H876">
            <v>926.16</v>
          </cell>
        </row>
        <row r="877">
          <cell r="B877" t="str">
            <v>310-6310-10</v>
          </cell>
          <cell r="C877" t="str">
            <v>5620 Supplies - Office</v>
          </cell>
          <cell r="D877">
            <v>0</v>
          </cell>
          <cell r="E877">
            <v>1589.21</v>
          </cell>
          <cell r="F877">
            <v>0</v>
          </cell>
          <cell r="G877">
            <v>1589.21</v>
          </cell>
          <cell r="H877">
            <v>1589.21</v>
          </cell>
        </row>
        <row r="878">
          <cell r="B878" t="str">
            <v>320-6310-10</v>
          </cell>
          <cell r="C878" t="str">
            <v>5610 Supplies - Office</v>
          </cell>
          <cell r="D878">
            <v>0</v>
          </cell>
          <cell r="E878">
            <v>256.51</v>
          </cell>
          <cell r="F878">
            <v>0</v>
          </cell>
          <cell r="G878">
            <v>256.51</v>
          </cell>
          <cell r="H878">
            <v>256.51</v>
          </cell>
        </row>
        <row r="879">
          <cell r="B879" t="str">
            <v>330-6310-10</v>
          </cell>
          <cell r="C879" t="str">
            <v>5620 Supplies - Office</v>
          </cell>
          <cell r="D879">
            <v>0</v>
          </cell>
          <cell r="E879">
            <v>2040.85</v>
          </cell>
          <cell r="F879">
            <v>682.88</v>
          </cell>
          <cell r="G879">
            <v>1357.97</v>
          </cell>
          <cell r="H879">
            <v>1357.97</v>
          </cell>
        </row>
        <row r="880">
          <cell r="B880" t="str">
            <v>410-6310-10</v>
          </cell>
          <cell r="C880" t="str">
            <v>5305 Supplies - Office</v>
          </cell>
          <cell r="D880">
            <v>0</v>
          </cell>
          <cell r="E880">
            <v>1466.15</v>
          </cell>
          <cell r="F880">
            <v>0</v>
          </cell>
          <cell r="G880">
            <v>1466.15</v>
          </cell>
          <cell r="H880">
            <v>1466.15</v>
          </cell>
        </row>
        <row r="881">
          <cell r="B881" t="str">
            <v>420-6310-10</v>
          </cell>
          <cell r="C881" t="str">
            <v>5425 Supplies - Office</v>
          </cell>
          <cell r="D881">
            <v>0</v>
          </cell>
          <cell r="E881">
            <v>2538.2800000000002</v>
          </cell>
          <cell r="F881">
            <v>0</v>
          </cell>
          <cell r="G881">
            <v>2538.2800000000002</v>
          </cell>
          <cell r="H881">
            <v>2538.2800000000002</v>
          </cell>
        </row>
        <row r="882">
          <cell r="B882" t="str">
            <v>460-6310-10</v>
          </cell>
          <cell r="C882" t="str">
            <v>5405 SUPPLIES - OFFICE</v>
          </cell>
          <cell r="D882">
            <v>0</v>
          </cell>
          <cell r="E882">
            <v>7</v>
          </cell>
          <cell r="F882">
            <v>0</v>
          </cell>
          <cell r="G882">
            <v>7</v>
          </cell>
          <cell r="H882">
            <v>7</v>
          </cell>
        </row>
        <row r="883">
          <cell r="B883" t="str">
            <v>520-6310-10</v>
          </cell>
          <cell r="C883" t="str">
            <v>5420 SUPPLIES - OFFICE</v>
          </cell>
          <cell r="D883">
            <v>0</v>
          </cell>
          <cell r="E883">
            <v>914.96</v>
          </cell>
          <cell r="F883">
            <v>0</v>
          </cell>
          <cell r="G883">
            <v>914.96</v>
          </cell>
          <cell r="H883">
            <v>914.96</v>
          </cell>
        </row>
        <row r="884">
          <cell r="B884" t="str">
            <v>530-6310-10</v>
          </cell>
          <cell r="C884" t="str">
            <v>5620 SUPPLIES - OFFICE</v>
          </cell>
          <cell r="D884">
            <v>0</v>
          </cell>
          <cell r="E884">
            <v>83.33</v>
          </cell>
          <cell r="F884">
            <v>0</v>
          </cell>
          <cell r="G884">
            <v>83.33</v>
          </cell>
          <cell r="H884">
            <v>83.33</v>
          </cell>
        </row>
        <row r="885">
          <cell r="B885" t="str">
            <v>610-6310-10</v>
          </cell>
          <cell r="C885" t="str">
            <v>5675 SUPPLIES - OFFICE</v>
          </cell>
          <cell r="D885">
            <v>0</v>
          </cell>
          <cell r="E885">
            <v>2874.89</v>
          </cell>
          <cell r="F885">
            <v>800</v>
          </cell>
          <cell r="G885">
            <v>2074.89</v>
          </cell>
          <cell r="H885">
            <v>2074.89</v>
          </cell>
        </row>
        <row r="886">
          <cell r="B886" t="str">
            <v>620-6310-10</v>
          </cell>
          <cell r="C886" t="str">
            <v>5610 SUPPLIES - OFFICE</v>
          </cell>
          <cell r="D886">
            <v>0</v>
          </cell>
          <cell r="E886">
            <v>138.18</v>
          </cell>
          <cell r="F886">
            <v>0</v>
          </cell>
          <cell r="G886">
            <v>138.18</v>
          </cell>
          <cell r="H886">
            <v>138.18</v>
          </cell>
        </row>
        <row r="887">
          <cell r="B887" t="str">
            <v>660-6310-10</v>
          </cell>
          <cell r="C887" t="str">
            <v>5025 SUPPLIES - OFFICE</v>
          </cell>
          <cell r="D887">
            <v>0</v>
          </cell>
          <cell r="E887">
            <v>4256.24</v>
          </cell>
          <cell r="F887">
            <v>110.8</v>
          </cell>
          <cell r="G887">
            <v>4145.4399999999996</v>
          </cell>
          <cell r="H887">
            <v>4145.4399999999996</v>
          </cell>
        </row>
        <row r="888">
          <cell r="B888" t="str">
            <v>740-6310-10</v>
          </cell>
          <cell r="C888" t="str">
            <v>5310 SUPPLIES - OFFICE</v>
          </cell>
          <cell r="D888">
            <v>0</v>
          </cell>
          <cell r="E888">
            <v>125.43</v>
          </cell>
          <cell r="F888">
            <v>0</v>
          </cell>
          <cell r="G888">
            <v>125.43</v>
          </cell>
          <cell r="H888">
            <v>125.43</v>
          </cell>
        </row>
        <row r="889">
          <cell r="B889" t="str">
            <v>800-6310-10</v>
          </cell>
          <cell r="C889" t="str">
            <v>5610 Supplies - Office</v>
          </cell>
          <cell r="D889">
            <v>0</v>
          </cell>
          <cell r="E889">
            <v>3304.28</v>
          </cell>
          <cell r="F889">
            <v>1624.09</v>
          </cell>
          <cell r="G889">
            <v>1680.19</v>
          </cell>
          <cell r="H889">
            <v>1680.19</v>
          </cell>
        </row>
        <row r="890">
          <cell r="B890" t="str">
            <v>810-6310-10</v>
          </cell>
          <cell r="C890" t="str">
            <v>5085 Supplies - Office</v>
          </cell>
          <cell r="D890">
            <v>0</v>
          </cell>
          <cell r="E890">
            <v>3549.36</v>
          </cell>
          <cell r="F890">
            <v>135.93</v>
          </cell>
          <cell r="G890">
            <v>3413.43</v>
          </cell>
          <cell r="H890">
            <v>3413.43</v>
          </cell>
        </row>
        <row r="891">
          <cell r="B891" t="str">
            <v>210-6320-10</v>
          </cell>
          <cell r="C891" t="str">
            <v>5620 Supplies - Computer</v>
          </cell>
          <cell r="D891">
            <v>0</v>
          </cell>
          <cell r="E891">
            <v>208.93</v>
          </cell>
          <cell r="F891">
            <v>0</v>
          </cell>
          <cell r="G891">
            <v>208.93</v>
          </cell>
          <cell r="H891">
            <v>208.93</v>
          </cell>
        </row>
        <row r="892">
          <cell r="B892" t="str">
            <v>330-6320-10</v>
          </cell>
          <cell r="C892" t="str">
            <v>5620 Supplies - Computer</v>
          </cell>
          <cell r="D892">
            <v>0</v>
          </cell>
          <cell r="E892">
            <v>1272.8900000000001</v>
          </cell>
          <cell r="F892">
            <v>0</v>
          </cell>
          <cell r="G892">
            <v>1272.8900000000001</v>
          </cell>
          <cell r="H892">
            <v>1272.8900000000001</v>
          </cell>
        </row>
        <row r="893">
          <cell r="B893" t="str">
            <v>650-6320-10</v>
          </cell>
          <cell r="C893" t="str">
            <v>5620 SUPPLIES - COMPUTER</v>
          </cell>
          <cell r="D893">
            <v>0</v>
          </cell>
          <cell r="E893">
            <v>86.63</v>
          </cell>
          <cell r="F893">
            <v>0</v>
          </cell>
          <cell r="G893">
            <v>86.63</v>
          </cell>
          <cell r="H893">
            <v>86.63</v>
          </cell>
        </row>
        <row r="894">
          <cell r="B894" t="str">
            <v>660-6320-10</v>
          </cell>
          <cell r="C894" t="str">
            <v>5025 SUPPLIES - COMPUTER</v>
          </cell>
          <cell r="D894">
            <v>0</v>
          </cell>
          <cell r="E894">
            <v>341.77</v>
          </cell>
          <cell r="F894">
            <v>0</v>
          </cell>
          <cell r="G894">
            <v>341.77</v>
          </cell>
          <cell r="H894">
            <v>341.77</v>
          </cell>
        </row>
        <row r="895">
          <cell r="B895" t="str">
            <v>740-6320-10</v>
          </cell>
          <cell r="C895" t="str">
            <v>5310 SUPPLIES - COMPUTER</v>
          </cell>
          <cell r="D895">
            <v>0</v>
          </cell>
          <cell r="E895">
            <v>87.98</v>
          </cell>
          <cell r="F895">
            <v>0</v>
          </cell>
          <cell r="G895">
            <v>87.98</v>
          </cell>
          <cell r="H895">
            <v>87.98</v>
          </cell>
        </row>
        <row r="896">
          <cell r="B896" t="str">
            <v>810-6320-10</v>
          </cell>
          <cell r="C896" t="str">
            <v>5085 Supplies - Computer</v>
          </cell>
          <cell r="D896">
            <v>0</v>
          </cell>
          <cell r="E896">
            <v>2473.4</v>
          </cell>
          <cell r="F896">
            <v>0</v>
          </cell>
          <cell r="G896">
            <v>2473.4</v>
          </cell>
          <cell r="H896">
            <v>2473.4</v>
          </cell>
        </row>
        <row r="897">
          <cell r="B897" t="str">
            <v>210-6330-10</v>
          </cell>
          <cell r="C897" t="str">
            <v>5620 Supplies - Safety</v>
          </cell>
          <cell r="D897">
            <v>0</v>
          </cell>
          <cell r="E897">
            <v>4869.72</v>
          </cell>
          <cell r="F897">
            <v>0</v>
          </cell>
          <cell r="G897">
            <v>4869.72</v>
          </cell>
          <cell r="H897">
            <v>4869.72</v>
          </cell>
        </row>
        <row r="898">
          <cell r="B898" t="str">
            <v>330-6330-10</v>
          </cell>
          <cell r="C898" t="str">
            <v>5620 Supplies - Safety</v>
          </cell>
          <cell r="D898">
            <v>0</v>
          </cell>
          <cell r="E898">
            <v>1580.63</v>
          </cell>
          <cell r="F898">
            <v>0</v>
          </cell>
          <cell r="G898">
            <v>1580.63</v>
          </cell>
          <cell r="H898">
            <v>1580.63</v>
          </cell>
        </row>
        <row r="899">
          <cell r="B899" t="str">
            <v>390-6330-10</v>
          </cell>
          <cell r="C899" t="str">
            <v>5620 Supplies - Safety</v>
          </cell>
          <cell r="D899">
            <v>0</v>
          </cell>
          <cell r="E899">
            <v>194.69</v>
          </cell>
          <cell r="F899">
            <v>0</v>
          </cell>
          <cell r="G899">
            <v>194.69</v>
          </cell>
          <cell r="H899">
            <v>194.69</v>
          </cell>
        </row>
        <row r="900">
          <cell r="B900" t="str">
            <v>410-6330-10</v>
          </cell>
          <cell r="C900" t="str">
            <v>5305 Supplies - Safety</v>
          </cell>
          <cell r="D900">
            <v>0</v>
          </cell>
          <cell r="E900">
            <v>194.69</v>
          </cell>
          <cell r="F900">
            <v>0</v>
          </cell>
          <cell r="G900">
            <v>194.69</v>
          </cell>
          <cell r="H900">
            <v>194.69</v>
          </cell>
        </row>
        <row r="901">
          <cell r="B901" t="str">
            <v>520-6330-10</v>
          </cell>
          <cell r="C901" t="str">
            <v>5420 SUPPLIES - SAFETY</v>
          </cell>
          <cell r="D901">
            <v>0</v>
          </cell>
          <cell r="E901">
            <v>10114.879999999999</v>
          </cell>
          <cell r="F901">
            <v>0</v>
          </cell>
          <cell r="G901">
            <v>10114.879999999999</v>
          </cell>
          <cell r="H901">
            <v>10114.879999999999</v>
          </cell>
        </row>
        <row r="902">
          <cell r="B902" t="str">
            <v>530-6330-10</v>
          </cell>
          <cell r="C902" t="str">
            <v>5620 SUPPLIES - SAFETY</v>
          </cell>
          <cell r="D902">
            <v>0</v>
          </cell>
          <cell r="E902">
            <v>689.59</v>
          </cell>
          <cell r="F902">
            <v>0</v>
          </cell>
          <cell r="G902">
            <v>689.59</v>
          </cell>
          <cell r="H902">
            <v>689.59</v>
          </cell>
        </row>
        <row r="903">
          <cell r="B903" t="str">
            <v>610-6330-10</v>
          </cell>
          <cell r="C903" t="str">
            <v>5675 SUPPLIES - SAFETY</v>
          </cell>
          <cell r="D903">
            <v>0</v>
          </cell>
          <cell r="E903">
            <v>2008.39</v>
          </cell>
          <cell r="F903">
            <v>0</v>
          </cell>
          <cell r="G903">
            <v>2008.39</v>
          </cell>
          <cell r="H903">
            <v>2008.39</v>
          </cell>
        </row>
        <row r="904">
          <cell r="B904" t="str">
            <v>620-6330-10</v>
          </cell>
          <cell r="C904" t="str">
            <v>5610 SUPPLIES - SAFETY</v>
          </cell>
          <cell r="D904">
            <v>0</v>
          </cell>
          <cell r="E904">
            <v>132</v>
          </cell>
          <cell r="F904">
            <v>0</v>
          </cell>
          <cell r="G904">
            <v>132</v>
          </cell>
          <cell r="H904">
            <v>132</v>
          </cell>
        </row>
        <row r="905">
          <cell r="B905" t="str">
            <v>650-6330-10</v>
          </cell>
          <cell r="C905" t="str">
            <v>5620 SUPPLIES - SAFETY</v>
          </cell>
          <cell r="D905">
            <v>0</v>
          </cell>
          <cell r="E905">
            <v>2499.2199999999998</v>
          </cell>
          <cell r="F905">
            <v>0</v>
          </cell>
          <cell r="G905">
            <v>2499.2199999999998</v>
          </cell>
          <cell r="H905">
            <v>2499.2199999999998</v>
          </cell>
        </row>
        <row r="906">
          <cell r="B906" t="str">
            <v>660-6330-10</v>
          </cell>
          <cell r="C906" t="str">
            <v>5025 SUPPLIES - SAFETY</v>
          </cell>
          <cell r="D906">
            <v>0</v>
          </cell>
          <cell r="E906">
            <v>96104.16</v>
          </cell>
          <cell r="F906">
            <v>0</v>
          </cell>
          <cell r="G906">
            <v>96104.16</v>
          </cell>
          <cell r="H906">
            <v>96104.16</v>
          </cell>
        </row>
        <row r="907">
          <cell r="B907" t="str">
            <v>740-6330-10</v>
          </cell>
          <cell r="C907" t="str">
            <v>5310 SUPPLIES - SAFETY</v>
          </cell>
          <cell r="D907">
            <v>0</v>
          </cell>
          <cell r="E907">
            <v>1264.8599999999999</v>
          </cell>
          <cell r="F907">
            <v>0</v>
          </cell>
          <cell r="G907">
            <v>1264.8599999999999</v>
          </cell>
          <cell r="H907">
            <v>1264.8599999999999</v>
          </cell>
        </row>
        <row r="908">
          <cell r="B908" t="str">
            <v>760-6330-10</v>
          </cell>
          <cell r="C908" t="str">
            <v>5065 SUPPLIES - SAFETY</v>
          </cell>
          <cell r="D908">
            <v>0</v>
          </cell>
          <cell r="E908">
            <v>1971.81</v>
          </cell>
          <cell r="F908">
            <v>0</v>
          </cell>
          <cell r="G908">
            <v>1971.81</v>
          </cell>
          <cell r="H908">
            <v>1971.81</v>
          </cell>
        </row>
        <row r="909">
          <cell r="B909" t="str">
            <v>800-6330-10</v>
          </cell>
          <cell r="C909" t="str">
            <v>5610 Safety - Supplies</v>
          </cell>
          <cell r="D909">
            <v>0</v>
          </cell>
          <cell r="E909">
            <v>1854.7</v>
          </cell>
          <cell r="F909">
            <v>0</v>
          </cell>
          <cell r="G909">
            <v>1854.7</v>
          </cell>
          <cell r="H909">
            <v>1854.7</v>
          </cell>
        </row>
        <row r="910">
          <cell r="B910" t="str">
            <v>810-6330-10</v>
          </cell>
          <cell r="C910" t="str">
            <v>5085 Supplies - Safety</v>
          </cell>
          <cell r="D910">
            <v>0</v>
          </cell>
          <cell r="E910">
            <v>1647.29</v>
          </cell>
          <cell r="F910">
            <v>0</v>
          </cell>
          <cell r="G910">
            <v>1647.29</v>
          </cell>
          <cell r="H910">
            <v>1647.29</v>
          </cell>
        </row>
        <row r="911">
          <cell r="B911" t="str">
            <v>820-6330-10</v>
          </cell>
          <cell r="C911" t="str">
            <v>5005 Supplies - Safety</v>
          </cell>
          <cell r="D911">
            <v>0</v>
          </cell>
          <cell r="E911">
            <v>341.94</v>
          </cell>
          <cell r="F911">
            <v>0</v>
          </cell>
          <cell r="G911">
            <v>341.94</v>
          </cell>
          <cell r="H911">
            <v>341.94</v>
          </cell>
        </row>
        <row r="912">
          <cell r="B912" t="str">
            <v>210-6340-10</v>
          </cell>
          <cell r="C912" t="str">
            <v>5620 Supplies - Stationary</v>
          </cell>
          <cell r="D912">
            <v>0</v>
          </cell>
          <cell r="E912">
            <v>2640.18</v>
          </cell>
          <cell r="F912">
            <v>0</v>
          </cell>
          <cell r="G912">
            <v>2640.18</v>
          </cell>
          <cell r="H912">
            <v>2640.18</v>
          </cell>
        </row>
        <row r="913">
          <cell r="B913" t="str">
            <v>330-6340-10</v>
          </cell>
          <cell r="C913" t="str">
            <v>5620 Supplies - Stationary</v>
          </cell>
          <cell r="D913">
            <v>0</v>
          </cell>
          <cell r="E913">
            <v>110</v>
          </cell>
          <cell r="F913">
            <v>0</v>
          </cell>
          <cell r="G913">
            <v>110</v>
          </cell>
          <cell r="H913">
            <v>110</v>
          </cell>
        </row>
        <row r="914">
          <cell r="B914" t="str">
            <v>420-6340-10</v>
          </cell>
          <cell r="C914" t="str">
            <v>5425 Supplies - Stationary</v>
          </cell>
          <cell r="D914">
            <v>0</v>
          </cell>
          <cell r="E914">
            <v>1280</v>
          </cell>
          <cell r="F914">
            <v>0</v>
          </cell>
          <cell r="G914">
            <v>1280</v>
          </cell>
          <cell r="H914">
            <v>1280</v>
          </cell>
        </row>
        <row r="915">
          <cell r="B915" t="str">
            <v>450-6340-10</v>
          </cell>
          <cell r="C915" t="str">
            <v>5315 SUPPLIES - STATIONARY</v>
          </cell>
          <cell r="D915">
            <v>0</v>
          </cell>
          <cell r="E915">
            <v>1995</v>
          </cell>
          <cell r="F915">
            <v>1500</v>
          </cell>
          <cell r="G915">
            <v>495</v>
          </cell>
          <cell r="H915">
            <v>495</v>
          </cell>
        </row>
        <row r="916">
          <cell r="B916" t="str">
            <v>520-6340-10</v>
          </cell>
          <cell r="C916" t="str">
            <v>5420 SUPPLIES - STATIONARY</v>
          </cell>
          <cell r="D916">
            <v>0</v>
          </cell>
          <cell r="E916">
            <v>110</v>
          </cell>
          <cell r="F916">
            <v>0</v>
          </cell>
          <cell r="G916">
            <v>110</v>
          </cell>
          <cell r="H916">
            <v>110</v>
          </cell>
        </row>
        <row r="917">
          <cell r="B917" t="str">
            <v>530-6340-10</v>
          </cell>
          <cell r="C917" t="str">
            <v>5620 SUPPLIES - STATIONARY</v>
          </cell>
          <cell r="D917">
            <v>0</v>
          </cell>
          <cell r="E917">
            <v>185.75</v>
          </cell>
          <cell r="F917">
            <v>0</v>
          </cell>
          <cell r="G917">
            <v>185.75</v>
          </cell>
          <cell r="H917">
            <v>185.75</v>
          </cell>
        </row>
        <row r="918">
          <cell r="B918" t="str">
            <v>610-6340-10</v>
          </cell>
          <cell r="C918" t="str">
            <v>5675 SUPPLIES - STATIONARY</v>
          </cell>
          <cell r="D918">
            <v>0</v>
          </cell>
          <cell r="E918">
            <v>432.59</v>
          </cell>
          <cell r="F918">
            <v>0</v>
          </cell>
          <cell r="G918">
            <v>432.59</v>
          </cell>
          <cell r="H918">
            <v>432.59</v>
          </cell>
        </row>
        <row r="919">
          <cell r="B919" t="str">
            <v>650-6340-10</v>
          </cell>
          <cell r="C919" t="str">
            <v>5620 SUPPLIES - STATIONARY</v>
          </cell>
          <cell r="D919">
            <v>0</v>
          </cell>
          <cell r="E919">
            <v>2127.06</v>
          </cell>
          <cell r="F919">
            <v>0</v>
          </cell>
          <cell r="G919">
            <v>2127.06</v>
          </cell>
          <cell r="H919">
            <v>2127.06</v>
          </cell>
        </row>
        <row r="920">
          <cell r="B920" t="str">
            <v>660-6340-10</v>
          </cell>
          <cell r="C920" t="str">
            <v>5025 SUPPLIES - STATIONARY</v>
          </cell>
          <cell r="D920">
            <v>0</v>
          </cell>
          <cell r="E920">
            <v>2960</v>
          </cell>
          <cell r="F920">
            <v>0</v>
          </cell>
          <cell r="G920">
            <v>2960</v>
          </cell>
          <cell r="H920">
            <v>2960</v>
          </cell>
        </row>
        <row r="921">
          <cell r="B921" t="str">
            <v>740-6340-10</v>
          </cell>
          <cell r="C921" t="str">
            <v>5310 SUPPLIES - STATIONARY</v>
          </cell>
          <cell r="D921">
            <v>0</v>
          </cell>
          <cell r="E921">
            <v>376.84</v>
          </cell>
          <cell r="F921">
            <v>0</v>
          </cell>
          <cell r="G921">
            <v>376.84</v>
          </cell>
          <cell r="H921">
            <v>376.84</v>
          </cell>
        </row>
        <row r="922">
          <cell r="B922" t="str">
            <v>800-6340-10</v>
          </cell>
          <cell r="C922" t="str">
            <v>5610 Supplies - Stationary</v>
          </cell>
          <cell r="D922">
            <v>0</v>
          </cell>
          <cell r="E922">
            <v>695</v>
          </cell>
          <cell r="F922">
            <v>0</v>
          </cell>
          <cell r="G922">
            <v>695</v>
          </cell>
          <cell r="H922">
            <v>695</v>
          </cell>
        </row>
        <row r="923">
          <cell r="B923" t="str">
            <v>810-6340-10</v>
          </cell>
          <cell r="C923" t="str">
            <v>5085 Supplies - Stationary</v>
          </cell>
          <cell r="D923">
            <v>0</v>
          </cell>
          <cell r="E923">
            <v>456.59</v>
          </cell>
          <cell r="F923">
            <v>0</v>
          </cell>
          <cell r="G923">
            <v>456.59</v>
          </cell>
          <cell r="H923">
            <v>456.59</v>
          </cell>
        </row>
        <row r="924">
          <cell r="B924" t="str">
            <v>310-6342-10</v>
          </cell>
          <cell r="C924" t="str">
            <v>5620 Licenses/Permits</v>
          </cell>
          <cell r="D924">
            <v>0</v>
          </cell>
          <cell r="E924">
            <v>37452.15</v>
          </cell>
          <cell r="F924">
            <v>408</v>
          </cell>
          <cell r="G924">
            <v>37044.15</v>
          </cell>
          <cell r="H924">
            <v>37044.15</v>
          </cell>
        </row>
        <row r="925">
          <cell r="B925" t="str">
            <v>330-6342-10</v>
          </cell>
          <cell r="C925" t="str">
            <v>5620 Licenses/Permits</v>
          </cell>
          <cell r="D925">
            <v>0</v>
          </cell>
          <cell r="E925">
            <v>101132.64</v>
          </cell>
          <cell r="F925">
            <v>27853</v>
          </cell>
          <cell r="G925">
            <v>73279.64</v>
          </cell>
          <cell r="H925">
            <v>73279.64</v>
          </cell>
        </row>
        <row r="926">
          <cell r="B926" t="str">
            <v>450-6342-10</v>
          </cell>
          <cell r="C926" t="str">
            <v>5315 License and Permits</v>
          </cell>
          <cell r="D926">
            <v>0</v>
          </cell>
          <cell r="E926">
            <v>16670.38</v>
          </cell>
          <cell r="F926">
            <v>7500</v>
          </cell>
          <cell r="G926">
            <v>9170.3799999999992</v>
          </cell>
          <cell r="H926">
            <v>9170.3799999999992</v>
          </cell>
        </row>
        <row r="927">
          <cell r="B927" t="str">
            <v>530-6342-10</v>
          </cell>
          <cell r="C927" t="str">
            <v>5620 License/Permits</v>
          </cell>
          <cell r="D927">
            <v>0</v>
          </cell>
          <cell r="E927">
            <v>6652.8</v>
          </cell>
          <cell r="F927">
            <v>0</v>
          </cell>
          <cell r="G927">
            <v>6652.8</v>
          </cell>
          <cell r="H927">
            <v>6652.8</v>
          </cell>
        </row>
        <row r="928">
          <cell r="B928" t="str">
            <v>610-6342-10</v>
          </cell>
          <cell r="C928" t="str">
            <v>Facilities-General- -Oshawa PUC Networks Inc.</v>
          </cell>
          <cell r="D928">
            <v>0</v>
          </cell>
          <cell r="E928">
            <v>989</v>
          </cell>
          <cell r="F928">
            <v>0</v>
          </cell>
          <cell r="G928">
            <v>989</v>
          </cell>
          <cell r="H928">
            <v>989</v>
          </cell>
        </row>
        <row r="929">
          <cell r="B929" t="str">
            <v>660-6342-10</v>
          </cell>
          <cell r="C929" t="str">
            <v>5025 Licenses / Permits</v>
          </cell>
          <cell r="D929">
            <v>0</v>
          </cell>
          <cell r="E929">
            <v>581.16</v>
          </cell>
          <cell r="F929">
            <v>0</v>
          </cell>
          <cell r="G929">
            <v>581.16</v>
          </cell>
          <cell r="H929">
            <v>581.16</v>
          </cell>
        </row>
        <row r="930">
          <cell r="B930" t="str">
            <v>740-6342-10</v>
          </cell>
          <cell r="C930" t="str">
            <v>5310 Licenses/Permits</v>
          </cell>
          <cell r="D930">
            <v>0</v>
          </cell>
          <cell r="E930">
            <v>41211.71</v>
          </cell>
          <cell r="F930">
            <v>0</v>
          </cell>
          <cell r="G930">
            <v>41211.71</v>
          </cell>
          <cell r="H930">
            <v>41211.71</v>
          </cell>
        </row>
        <row r="931">
          <cell r="B931" t="str">
            <v>810-6342-10</v>
          </cell>
          <cell r="C931" t="str">
            <v>5085 Licenses/Permits</v>
          </cell>
          <cell r="D931">
            <v>0</v>
          </cell>
          <cell r="E931">
            <v>220</v>
          </cell>
          <cell r="F931">
            <v>0</v>
          </cell>
          <cell r="G931">
            <v>220</v>
          </cell>
          <cell r="H931">
            <v>220</v>
          </cell>
        </row>
        <row r="932">
          <cell r="B932" t="str">
            <v>210-6350-10</v>
          </cell>
          <cell r="C932" t="str">
            <v>6105 Municipal Taxes</v>
          </cell>
          <cell r="D932">
            <v>0</v>
          </cell>
          <cell r="E932">
            <v>135660</v>
          </cell>
          <cell r="F932">
            <v>0</v>
          </cell>
          <cell r="G932">
            <v>135660</v>
          </cell>
          <cell r="H932">
            <v>135660</v>
          </cell>
        </row>
        <row r="933">
          <cell r="B933" t="str">
            <v>210-6356-10</v>
          </cell>
          <cell r="C933" t="str">
            <v>6110 Corporate Taxes - Current</v>
          </cell>
          <cell r="D933">
            <v>0</v>
          </cell>
          <cell r="E933">
            <v>945325</v>
          </cell>
          <cell r="F933">
            <v>227245</v>
          </cell>
          <cell r="G933">
            <v>718080</v>
          </cell>
          <cell r="H933">
            <v>718080</v>
          </cell>
        </row>
        <row r="934">
          <cell r="B934" t="str">
            <v>610-6360-10</v>
          </cell>
          <cell r="C934" t="str">
            <v>5675 UTILITIES - ELECTRIC</v>
          </cell>
          <cell r="D934">
            <v>0</v>
          </cell>
          <cell r="E934">
            <v>56633.71</v>
          </cell>
          <cell r="F934">
            <v>0</v>
          </cell>
          <cell r="G934">
            <v>56633.71</v>
          </cell>
          <cell r="H934">
            <v>56633.71</v>
          </cell>
        </row>
        <row r="935">
          <cell r="B935" t="str">
            <v>610-6370-10</v>
          </cell>
          <cell r="C935" t="str">
            <v>5675 UTILITIES - GAS</v>
          </cell>
          <cell r="D935">
            <v>0</v>
          </cell>
          <cell r="E935">
            <v>26731.46</v>
          </cell>
          <cell r="F935">
            <v>6700</v>
          </cell>
          <cell r="G935">
            <v>20031.46</v>
          </cell>
          <cell r="H935">
            <v>20031.46</v>
          </cell>
        </row>
        <row r="936">
          <cell r="B936" t="str">
            <v>610-6390-10</v>
          </cell>
          <cell r="C936" t="str">
            <v>5675 UTILITIES - WATER</v>
          </cell>
          <cell r="D936">
            <v>0</v>
          </cell>
          <cell r="E936">
            <v>9065.9500000000007</v>
          </cell>
          <cell r="F936">
            <v>3094.72</v>
          </cell>
          <cell r="G936">
            <v>5971.23</v>
          </cell>
          <cell r="H936">
            <v>5971.23</v>
          </cell>
        </row>
        <row r="937">
          <cell r="B937" t="str">
            <v>210-6400-10</v>
          </cell>
          <cell r="C937" t="str">
            <v>5640 Insurance - General</v>
          </cell>
          <cell r="D937">
            <v>0</v>
          </cell>
          <cell r="E937">
            <v>200456.76</v>
          </cell>
          <cell r="F937">
            <v>0</v>
          </cell>
          <cell r="G937">
            <v>200456.76</v>
          </cell>
          <cell r="H937">
            <v>200456.76</v>
          </cell>
        </row>
        <row r="938">
          <cell r="B938" t="str">
            <v>210-6405-10</v>
          </cell>
          <cell r="C938" t="str">
            <v>5640 Insurance Claims</v>
          </cell>
          <cell r="D938">
            <v>0</v>
          </cell>
          <cell r="E938">
            <v>1023.95</v>
          </cell>
          <cell r="F938">
            <v>0</v>
          </cell>
          <cell r="G938">
            <v>1023.95</v>
          </cell>
          <cell r="H938">
            <v>1023.95</v>
          </cell>
        </row>
        <row r="939">
          <cell r="B939" t="str">
            <v>210-6410-10</v>
          </cell>
          <cell r="C939" t="str">
            <v>5635 Insurance - Property</v>
          </cell>
          <cell r="D939">
            <v>0</v>
          </cell>
          <cell r="E939">
            <v>101837.88</v>
          </cell>
          <cell r="F939">
            <v>800.64</v>
          </cell>
          <cell r="G939">
            <v>101037.24</v>
          </cell>
          <cell r="H939">
            <v>101037.24</v>
          </cell>
        </row>
        <row r="940">
          <cell r="B940" t="str">
            <v>610-6420-10</v>
          </cell>
          <cell r="C940" t="str">
            <v>5675 RENT - TOOLS</v>
          </cell>
          <cell r="D940">
            <v>0</v>
          </cell>
          <cell r="E940">
            <v>2751.2</v>
          </cell>
          <cell r="F940">
            <v>0</v>
          </cell>
          <cell r="G940">
            <v>2751.2</v>
          </cell>
          <cell r="H940">
            <v>2751.2</v>
          </cell>
        </row>
        <row r="941">
          <cell r="B941" t="str">
            <v>210-6430-10</v>
          </cell>
          <cell r="C941" t="str">
            <v>5670 Rent - Property</v>
          </cell>
          <cell r="D941">
            <v>0</v>
          </cell>
          <cell r="E941">
            <v>329632.71000000002</v>
          </cell>
          <cell r="F941">
            <v>0</v>
          </cell>
          <cell r="G941">
            <v>329632.71000000002</v>
          </cell>
          <cell r="H941">
            <v>329632.71000000002</v>
          </cell>
        </row>
        <row r="942">
          <cell r="B942" t="str">
            <v>330-6430-10</v>
          </cell>
          <cell r="C942" t="str">
            <v>5620 Rent - Property</v>
          </cell>
          <cell r="D942">
            <v>0</v>
          </cell>
          <cell r="E942">
            <v>8958</v>
          </cell>
          <cell r="F942">
            <v>8958</v>
          </cell>
          <cell r="G942">
            <v>0</v>
          </cell>
          <cell r="H942">
            <v>0</v>
          </cell>
        </row>
        <row r="943">
          <cell r="B943" t="str">
            <v>610-6430-10</v>
          </cell>
          <cell r="C943" t="str">
            <v>5675 RENT - PROPERTY</v>
          </cell>
          <cell r="D943">
            <v>0</v>
          </cell>
          <cell r="E943">
            <v>844</v>
          </cell>
          <cell r="F943">
            <v>390</v>
          </cell>
          <cell r="G943">
            <v>454</v>
          </cell>
          <cell r="H943">
            <v>454</v>
          </cell>
        </row>
        <row r="944">
          <cell r="B944" t="str">
            <v>210-6440-10</v>
          </cell>
          <cell r="C944" t="str">
            <v>5620 Rent - Vehicles &amp; Mobile Equipment</v>
          </cell>
          <cell r="D944">
            <v>0</v>
          </cell>
          <cell r="E944">
            <v>5552.2</v>
          </cell>
          <cell r="F944">
            <v>0</v>
          </cell>
          <cell r="G944">
            <v>5552.2</v>
          </cell>
          <cell r="H944">
            <v>5552.2</v>
          </cell>
        </row>
        <row r="945">
          <cell r="B945" t="str">
            <v>610-6440-10</v>
          </cell>
          <cell r="C945" t="str">
            <v>5675 RENT - VEHICLES &amp; MOBILE EQUIPMENT</v>
          </cell>
          <cell r="D945">
            <v>0</v>
          </cell>
          <cell r="E945">
            <v>13756</v>
          </cell>
          <cell r="F945">
            <v>0</v>
          </cell>
          <cell r="G945">
            <v>13756</v>
          </cell>
          <cell r="H945">
            <v>13756</v>
          </cell>
        </row>
        <row r="946">
          <cell r="B946" t="str">
            <v>650-6440-10</v>
          </cell>
          <cell r="C946" t="str">
            <v>5620 RENT - VEHICLES &amp; MOBILE EQUIPMENT</v>
          </cell>
          <cell r="D946">
            <v>0</v>
          </cell>
          <cell r="E946">
            <v>760</v>
          </cell>
          <cell r="F946">
            <v>0</v>
          </cell>
          <cell r="G946">
            <v>760</v>
          </cell>
          <cell r="H946">
            <v>760</v>
          </cell>
        </row>
        <row r="947">
          <cell r="B947" t="str">
            <v>660-6440-10</v>
          </cell>
          <cell r="C947" t="str">
            <v>5025 RENT - VEHICLES &amp; MOBILE EQUIPMENT</v>
          </cell>
          <cell r="D947">
            <v>0</v>
          </cell>
          <cell r="E947">
            <v>2699</v>
          </cell>
          <cell r="F947">
            <v>0</v>
          </cell>
          <cell r="G947">
            <v>2699</v>
          </cell>
          <cell r="H947">
            <v>2699</v>
          </cell>
        </row>
        <row r="948">
          <cell r="B948" t="str">
            <v>210-6450-10</v>
          </cell>
          <cell r="C948" t="str">
            <v>5605 R &amp; M - Non - OPUC Equipment / Property</v>
          </cell>
          <cell r="D948">
            <v>0</v>
          </cell>
          <cell r="E948">
            <v>4389.91</v>
          </cell>
          <cell r="F948">
            <v>0</v>
          </cell>
          <cell r="G948">
            <v>4389.91</v>
          </cell>
          <cell r="H948">
            <v>4389.91</v>
          </cell>
        </row>
        <row r="949">
          <cell r="B949" t="str">
            <v>660-6450-10</v>
          </cell>
          <cell r="C949" t="str">
            <v>5025 R &amp; M - NON - OPUC EQUIPMENT / PROPERTY</v>
          </cell>
          <cell r="D949">
            <v>0</v>
          </cell>
          <cell r="E949">
            <v>44990.64</v>
          </cell>
          <cell r="F949">
            <v>0</v>
          </cell>
          <cell r="G949">
            <v>44990.64</v>
          </cell>
          <cell r="H949">
            <v>44990.64</v>
          </cell>
        </row>
        <row r="950">
          <cell r="B950" t="str">
            <v>810-6450-10</v>
          </cell>
          <cell r="C950" t="str">
            <v>5085 R &amp; M - Non - OPUC Equipment/Property</v>
          </cell>
          <cell r="D950">
            <v>0</v>
          </cell>
          <cell r="E950">
            <v>17640</v>
          </cell>
          <cell r="F950">
            <v>0</v>
          </cell>
          <cell r="G950">
            <v>17640</v>
          </cell>
          <cell r="H950">
            <v>17640</v>
          </cell>
        </row>
        <row r="951">
          <cell r="B951" t="str">
            <v>310-6460-10</v>
          </cell>
          <cell r="C951" t="str">
            <v>5620 R &amp; M - OPUC Equipment/Facility</v>
          </cell>
          <cell r="D951">
            <v>0</v>
          </cell>
          <cell r="E951">
            <v>1546.94</v>
          </cell>
          <cell r="F951">
            <v>0</v>
          </cell>
          <cell r="G951">
            <v>1546.94</v>
          </cell>
          <cell r="H951">
            <v>1546.94</v>
          </cell>
        </row>
        <row r="952">
          <cell r="B952" t="str">
            <v>610-6460-10</v>
          </cell>
          <cell r="C952" t="str">
            <v>5675 R &amp; M - OPUC EQUIPMENT / FACILITY</v>
          </cell>
          <cell r="D952">
            <v>0</v>
          </cell>
          <cell r="E952">
            <v>29778.17</v>
          </cell>
          <cell r="F952">
            <v>1290</v>
          </cell>
          <cell r="G952">
            <v>28488.17</v>
          </cell>
          <cell r="H952">
            <v>28488.17</v>
          </cell>
        </row>
        <row r="953">
          <cell r="B953" t="str">
            <v>630-6460-10</v>
          </cell>
          <cell r="C953" t="str">
            <v>5110 R &amp; M - OPUC EQUIPMENT / FACILITY</v>
          </cell>
          <cell r="D953">
            <v>0</v>
          </cell>
          <cell r="E953">
            <v>6135</v>
          </cell>
          <cell r="F953">
            <v>0</v>
          </cell>
          <cell r="G953">
            <v>6135</v>
          </cell>
          <cell r="H953">
            <v>6135</v>
          </cell>
        </row>
        <row r="954">
          <cell r="B954" t="str">
            <v>650-6460-10</v>
          </cell>
          <cell r="C954" t="str">
            <v>5620 R &amp; M - OPUC EQUIPMENT / FACILITY</v>
          </cell>
          <cell r="D954">
            <v>0</v>
          </cell>
          <cell r="E954">
            <v>1141.23</v>
          </cell>
          <cell r="F954">
            <v>0</v>
          </cell>
          <cell r="G954">
            <v>1141.23</v>
          </cell>
          <cell r="H954">
            <v>1141.23</v>
          </cell>
        </row>
        <row r="955">
          <cell r="B955" t="str">
            <v>660-6460-10</v>
          </cell>
          <cell r="C955" t="str">
            <v>5025 R &amp; M - OPUC EQUIPMENT / FACILITY</v>
          </cell>
          <cell r="D955">
            <v>0</v>
          </cell>
          <cell r="E955">
            <v>39911.43</v>
          </cell>
          <cell r="F955">
            <v>0</v>
          </cell>
          <cell r="G955">
            <v>39911.43</v>
          </cell>
          <cell r="H955">
            <v>39911.43</v>
          </cell>
        </row>
        <row r="956">
          <cell r="B956" t="str">
            <v>675-6460-10</v>
          </cell>
          <cell r="C956" t="str">
            <v>5114 R&amp;M - OPUC Equip</v>
          </cell>
          <cell r="D956">
            <v>0</v>
          </cell>
          <cell r="E956">
            <v>70</v>
          </cell>
          <cell r="F956">
            <v>0</v>
          </cell>
          <cell r="G956">
            <v>70</v>
          </cell>
          <cell r="H956">
            <v>70</v>
          </cell>
        </row>
        <row r="957">
          <cell r="B957" t="str">
            <v>705-6460-10</v>
          </cell>
          <cell r="C957" t="str">
            <v>5120 R&amp;M - OPUC Equip</v>
          </cell>
          <cell r="D957">
            <v>0</v>
          </cell>
          <cell r="E957">
            <v>24904.63</v>
          </cell>
          <cell r="F957">
            <v>0</v>
          </cell>
          <cell r="G957">
            <v>24904.63</v>
          </cell>
          <cell r="H957">
            <v>24904.63</v>
          </cell>
        </row>
        <row r="958">
          <cell r="B958" t="str">
            <v>740-6460-10</v>
          </cell>
          <cell r="C958" t="str">
            <v>5310 R &amp; M - OPUC EQUIPMENT / FACILITY</v>
          </cell>
          <cell r="D958">
            <v>0</v>
          </cell>
          <cell r="E958">
            <v>850</v>
          </cell>
          <cell r="F958">
            <v>0</v>
          </cell>
          <cell r="G958">
            <v>850</v>
          </cell>
          <cell r="H958">
            <v>850</v>
          </cell>
        </row>
        <row r="959">
          <cell r="B959" t="str">
            <v>760-6460-10</v>
          </cell>
          <cell r="C959" t="str">
            <v>5065 R &amp; M - OPUC EQUIPMENT / FACILITY</v>
          </cell>
          <cell r="D959">
            <v>0</v>
          </cell>
          <cell r="E959">
            <v>3640</v>
          </cell>
          <cell r="F959">
            <v>0</v>
          </cell>
          <cell r="G959">
            <v>3640</v>
          </cell>
          <cell r="H959">
            <v>3640</v>
          </cell>
        </row>
        <row r="960">
          <cell r="B960" t="str">
            <v>810-6460-10</v>
          </cell>
          <cell r="C960" t="str">
            <v>5085 R &amp; M - OPUC Equipment/Facility</v>
          </cell>
          <cell r="D960">
            <v>0</v>
          </cell>
          <cell r="E960">
            <v>730.92</v>
          </cell>
          <cell r="F960">
            <v>0</v>
          </cell>
          <cell r="G960">
            <v>730.92</v>
          </cell>
          <cell r="H960">
            <v>730.92</v>
          </cell>
        </row>
        <row r="961">
          <cell r="B961" t="str">
            <v>330-6462-10</v>
          </cell>
          <cell r="C961" t="str">
            <v>5620 R&amp;M- HARDWARE MAINTENANCE FEES</v>
          </cell>
          <cell r="D961">
            <v>0</v>
          </cell>
          <cell r="E961">
            <v>19604.54</v>
          </cell>
          <cell r="F961">
            <v>356</v>
          </cell>
          <cell r="G961">
            <v>19248.54</v>
          </cell>
          <cell r="H961">
            <v>19248.54</v>
          </cell>
        </row>
        <row r="962">
          <cell r="B962" t="str">
            <v>330-6463-10</v>
          </cell>
          <cell r="C962" t="str">
            <v>5620 R&amp;M COMPUTER SOFTWARE MAINTENANCE FEES</v>
          </cell>
          <cell r="D962">
            <v>0</v>
          </cell>
          <cell r="E962">
            <v>291400.7</v>
          </cell>
          <cell r="F962">
            <v>146561.84</v>
          </cell>
          <cell r="G962">
            <v>144838.85999999999</v>
          </cell>
          <cell r="H962">
            <v>144838.85999999999</v>
          </cell>
        </row>
        <row r="963">
          <cell r="B963" t="str">
            <v>660-6463-10</v>
          </cell>
          <cell r="C963" t="str">
            <v>5620 Computer Software Mtce</v>
          </cell>
          <cell r="D963">
            <v>0</v>
          </cell>
          <cell r="E963">
            <v>23423.59</v>
          </cell>
          <cell r="F963">
            <v>0</v>
          </cell>
          <cell r="G963">
            <v>23423.59</v>
          </cell>
          <cell r="H963">
            <v>23423.59</v>
          </cell>
        </row>
        <row r="964">
          <cell r="B964" t="str">
            <v>740-6463-10</v>
          </cell>
          <cell r="C964" t="str">
            <v>5620 R&amp;M COMPUTER SOFTWARE MAINTENANCE FEES</v>
          </cell>
          <cell r="D964">
            <v>0</v>
          </cell>
          <cell r="E964">
            <v>109721.85</v>
          </cell>
          <cell r="F964">
            <v>27439.35</v>
          </cell>
          <cell r="G964">
            <v>82282.5</v>
          </cell>
          <cell r="H964">
            <v>82282.5</v>
          </cell>
        </row>
        <row r="965">
          <cell r="B965" t="str">
            <v>810-6463-10</v>
          </cell>
          <cell r="C965" t="str">
            <v>5620 R&amp;M COMPUTER SOFTWARE MAINTENANCE FEES</v>
          </cell>
          <cell r="D965">
            <v>0</v>
          </cell>
          <cell r="E965">
            <v>3712.58</v>
          </cell>
          <cell r="F965">
            <v>0</v>
          </cell>
          <cell r="G965">
            <v>3712.58</v>
          </cell>
          <cell r="H965">
            <v>3712.58</v>
          </cell>
        </row>
        <row r="966">
          <cell r="B966" t="str">
            <v>610-6470-10</v>
          </cell>
          <cell r="C966" t="str">
            <v>5675 R &amp; M - CLEANING AND JANITORIAL</v>
          </cell>
          <cell r="D966">
            <v>0</v>
          </cell>
          <cell r="E966">
            <v>96903.64</v>
          </cell>
          <cell r="F966">
            <v>21900</v>
          </cell>
          <cell r="G966">
            <v>75003.64</v>
          </cell>
          <cell r="H966">
            <v>75003.64</v>
          </cell>
        </row>
        <row r="967">
          <cell r="B967" t="str">
            <v>610-6480-10</v>
          </cell>
          <cell r="C967" t="str">
            <v>5675 R &amp; M - GARBAGE REMOVAL</v>
          </cell>
          <cell r="D967">
            <v>0</v>
          </cell>
          <cell r="E967">
            <v>57839.86</v>
          </cell>
          <cell r="F967">
            <v>5000</v>
          </cell>
          <cell r="G967">
            <v>52839.86</v>
          </cell>
          <cell r="H967">
            <v>52839.86</v>
          </cell>
        </row>
        <row r="968">
          <cell r="B968" t="str">
            <v>610-6490-10</v>
          </cell>
          <cell r="C968" t="str">
            <v>5675 R &amp; M - UNIFORMS AND MAINTENANCE</v>
          </cell>
          <cell r="D968">
            <v>0</v>
          </cell>
          <cell r="E968">
            <v>875.92</v>
          </cell>
          <cell r="F968">
            <v>100</v>
          </cell>
          <cell r="G968">
            <v>775.92</v>
          </cell>
          <cell r="H968">
            <v>775.92</v>
          </cell>
        </row>
        <row r="969">
          <cell r="B969" t="str">
            <v>810-6490-10</v>
          </cell>
          <cell r="C969" t="str">
            <v>5085 R &amp; M - Uniforms And Maintenance</v>
          </cell>
          <cell r="D969">
            <v>0</v>
          </cell>
          <cell r="E969">
            <v>237.36</v>
          </cell>
          <cell r="F969">
            <v>0</v>
          </cell>
          <cell r="G969">
            <v>237.36</v>
          </cell>
          <cell r="H969">
            <v>237.36</v>
          </cell>
        </row>
        <row r="970">
          <cell r="B970" t="str">
            <v>210-6500-10</v>
          </cell>
          <cell r="C970" t="str">
            <v>5605 Employee - Memberships</v>
          </cell>
          <cell r="D970">
            <v>0</v>
          </cell>
          <cell r="E970">
            <v>2036.71</v>
          </cell>
          <cell r="F970">
            <v>0</v>
          </cell>
          <cell r="G970">
            <v>2036.71</v>
          </cell>
          <cell r="H970">
            <v>2036.71</v>
          </cell>
        </row>
        <row r="971">
          <cell r="B971" t="str">
            <v>300-6500-10</v>
          </cell>
          <cell r="C971" t="str">
            <v>5085 Employee memberships</v>
          </cell>
          <cell r="D971">
            <v>0</v>
          </cell>
          <cell r="E971">
            <v>980</v>
          </cell>
          <cell r="F971">
            <v>0</v>
          </cell>
          <cell r="G971">
            <v>980</v>
          </cell>
          <cell r="H971">
            <v>980</v>
          </cell>
        </row>
        <row r="972">
          <cell r="B972" t="str">
            <v>320-6500-10</v>
          </cell>
          <cell r="C972" t="str">
            <v>5610 Employee - Memberships</v>
          </cell>
          <cell r="D972">
            <v>0</v>
          </cell>
          <cell r="E972">
            <v>980</v>
          </cell>
          <cell r="F972">
            <v>0</v>
          </cell>
          <cell r="G972">
            <v>980</v>
          </cell>
          <cell r="H972">
            <v>980</v>
          </cell>
        </row>
        <row r="973">
          <cell r="B973" t="str">
            <v>520-6500-10</v>
          </cell>
          <cell r="C973" t="str">
            <v>5420 EMPLOYEE - MEMBERSHIPS</v>
          </cell>
          <cell r="D973">
            <v>0</v>
          </cell>
          <cell r="E973">
            <v>120</v>
          </cell>
          <cell r="F973">
            <v>0</v>
          </cell>
          <cell r="G973">
            <v>120</v>
          </cell>
          <cell r="H973">
            <v>120</v>
          </cell>
        </row>
        <row r="974">
          <cell r="B974" t="str">
            <v>530-6500-10</v>
          </cell>
          <cell r="C974" t="str">
            <v>5620 EMPLOYEE - MEMBERSHIPS</v>
          </cell>
          <cell r="D974">
            <v>0</v>
          </cell>
          <cell r="E974">
            <v>578.29999999999995</v>
          </cell>
          <cell r="F974">
            <v>0</v>
          </cell>
          <cell r="G974">
            <v>578.29999999999995</v>
          </cell>
          <cell r="H974">
            <v>578.29999999999995</v>
          </cell>
        </row>
        <row r="975">
          <cell r="B975" t="str">
            <v>650-6500-10</v>
          </cell>
          <cell r="C975" t="str">
            <v>5620 EMPLOYEE - MEMBERSHIPS</v>
          </cell>
          <cell r="D975">
            <v>0</v>
          </cell>
          <cell r="E975">
            <v>1230</v>
          </cell>
          <cell r="F975">
            <v>0</v>
          </cell>
          <cell r="G975">
            <v>1230</v>
          </cell>
          <cell r="H975">
            <v>1230</v>
          </cell>
        </row>
        <row r="976">
          <cell r="B976" t="str">
            <v>660-6500-10</v>
          </cell>
          <cell r="C976" t="str">
            <v>5025 EMPLOYEE - MEMBERSHIPS</v>
          </cell>
          <cell r="D976">
            <v>0</v>
          </cell>
          <cell r="E976">
            <v>1264.8699999999999</v>
          </cell>
          <cell r="F976">
            <v>0</v>
          </cell>
          <cell r="G976">
            <v>1264.8699999999999</v>
          </cell>
          <cell r="H976">
            <v>1264.8699999999999</v>
          </cell>
        </row>
        <row r="977">
          <cell r="B977" t="str">
            <v>740-6500-10</v>
          </cell>
          <cell r="C977" t="str">
            <v>5310 EMPLOYEE - MEMBERSHIPS</v>
          </cell>
          <cell r="D977">
            <v>0</v>
          </cell>
          <cell r="E977">
            <v>436.6</v>
          </cell>
          <cell r="F977">
            <v>0</v>
          </cell>
          <cell r="G977">
            <v>436.6</v>
          </cell>
          <cell r="H977">
            <v>436.6</v>
          </cell>
        </row>
        <row r="978">
          <cell r="B978" t="str">
            <v>800-6500-10</v>
          </cell>
          <cell r="C978" t="str">
            <v>5610 Employee - Memberships</v>
          </cell>
          <cell r="D978">
            <v>0</v>
          </cell>
          <cell r="E978">
            <v>963.15</v>
          </cell>
          <cell r="F978">
            <v>0</v>
          </cell>
          <cell r="G978">
            <v>963.15</v>
          </cell>
          <cell r="H978">
            <v>963.15</v>
          </cell>
        </row>
        <row r="979">
          <cell r="B979" t="str">
            <v>810-6500-10</v>
          </cell>
          <cell r="C979" t="str">
            <v>5085 Employee - Memberships</v>
          </cell>
          <cell r="D979">
            <v>0</v>
          </cell>
          <cell r="E979">
            <v>1785.73</v>
          </cell>
          <cell r="F979">
            <v>0</v>
          </cell>
          <cell r="G979">
            <v>1785.73</v>
          </cell>
          <cell r="H979">
            <v>1785.73</v>
          </cell>
        </row>
        <row r="980">
          <cell r="B980" t="str">
            <v>530-6520-10</v>
          </cell>
          <cell r="C980" t="str">
            <v>5620 EMPLOYEE - ADVERTISING</v>
          </cell>
          <cell r="D980">
            <v>0</v>
          </cell>
          <cell r="E980">
            <v>2958</v>
          </cell>
          <cell r="F980">
            <v>0</v>
          </cell>
          <cell r="G980">
            <v>2958</v>
          </cell>
          <cell r="H980">
            <v>2958</v>
          </cell>
        </row>
        <row r="981">
          <cell r="B981" t="str">
            <v>210-6540-10</v>
          </cell>
          <cell r="C981" t="str">
            <v>5605 Employee Training - Course Fees</v>
          </cell>
          <cell r="D981">
            <v>0</v>
          </cell>
          <cell r="E981">
            <v>9269.73</v>
          </cell>
          <cell r="F981">
            <v>0</v>
          </cell>
          <cell r="G981">
            <v>9269.73</v>
          </cell>
          <cell r="H981">
            <v>9269.73</v>
          </cell>
        </row>
        <row r="982">
          <cell r="B982" t="str">
            <v>310-6540-10</v>
          </cell>
          <cell r="C982" t="str">
            <v>5620 Employee Training - Course Fees</v>
          </cell>
          <cell r="D982">
            <v>0</v>
          </cell>
          <cell r="E982">
            <v>980</v>
          </cell>
          <cell r="F982">
            <v>0</v>
          </cell>
          <cell r="G982">
            <v>980</v>
          </cell>
          <cell r="H982">
            <v>980</v>
          </cell>
        </row>
        <row r="983">
          <cell r="B983" t="str">
            <v>320-6540-10</v>
          </cell>
          <cell r="C983" t="str">
            <v>5610 Employee Training - Course Fees</v>
          </cell>
          <cell r="D983">
            <v>0</v>
          </cell>
          <cell r="E983">
            <v>470.52</v>
          </cell>
          <cell r="F983">
            <v>0</v>
          </cell>
          <cell r="G983">
            <v>470.52</v>
          </cell>
          <cell r="H983">
            <v>470.52</v>
          </cell>
        </row>
        <row r="984">
          <cell r="B984" t="str">
            <v>330-6540-10</v>
          </cell>
          <cell r="C984" t="str">
            <v>5620 Employee Training - Course Fees</v>
          </cell>
          <cell r="D984">
            <v>0</v>
          </cell>
          <cell r="E984">
            <v>6224.59</v>
          </cell>
          <cell r="F984">
            <v>0</v>
          </cell>
          <cell r="G984">
            <v>6224.59</v>
          </cell>
          <cell r="H984">
            <v>6224.59</v>
          </cell>
        </row>
        <row r="985">
          <cell r="B985" t="str">
            <v>340-6540-10</v>
          </cell>
          <cell r="C985" t="str">
            <v>5620 Employee Training - Course Fees</v>
          </cell>
          <cell r="D985">
            <v>0</v>
          </cell>
          <cell r="E985">
            <v>445</v>
          </cell>
          <cell r="F985">
            <v>0</v>
          </cell>
          <cell r="G985">
            <v>445</v>
          </cell>
          <cell r="H985">
            <v>445</v>
          </cell>
        </row>
        <row r="986">
          <cell r="B986" t="str">
            <v>390-6540-10</v>
          </cell>
          <cell r="C986" t="str">
            <v>5415 Employee Training - Course Fees</v>
          </cell>
          <cell r="D986">
            <v>0</v>
          </cell>
          <cell r="E986">
            <v>2041.59</v>
          </cell>
          <cell r="F986">
            <v>0</v>
          </cell>
          <cell r="G986">
            <v>2041.59</v>
          </cell>
          <cell r="H986">
            <v>2041.59</v>
          </cell>
        </row>
        <row r="987">
          <cell r="B987" t="str">
            <v>410-6540-10</v>
          </cell>
          <cell r="C987" t="str">
            <v>5305 Employee Training - Course Fees</v>
          </cell>
          <cell r="D987">
            <v>0</v>
          </cell>
          <cell r="E987">
            <v>1705.26</v>
          </cell>
          <cell r="F987">
            <v>0</v>
          </cell>
          <cell r="G987">
            <v>1705.26</v>
          </cell>
          <cell r="H987">
            <v>1705.26</v>
          </cell>
        </row>
        <row r="988">
          <cell r="B988" t="str">
            <v>420-6540-10</v>
          </cell>
          <cell r="C988" t="str">
            <v>5425 Employee Training - Course Fees</v>
          </cell>
          <cell r="D988">
            <v>0</v>
          </cell>
          <cell r="E988">
            <v>2097</v>
          </cell>
          <cell r="F988">
            <v>0</v>
          </cell>
          <cell r="G988">
            <v>2097</v>
          </cell>
          <cell r="H988">
            <v>2097</v>
          </cell>
        </row>
        <row r="989">
          <cell r="B989" t="str">
            <v>440-6540-10</v>
          </cell>
          <cell r="C989" t="str">
            <v>5320 Employee Training - Course Fees</v>
          </cell>
          <cell r="D989">
            <v>0</v>
          </cell>
          <cell r="E989">
            <v>2990</v>
          </cell>
          <cell r="F989">
            <v>0</v>
          </cell>
          <cell r="G989">
            <v>2990</v>
          </cell>
          <cell r="H989">
            <v>2990</v>
          </cell>
        </row>
        <row r="990">
          <cell r="B990" t="str">
            <v>460-6540-10</v>
          </cell>
          <cell r="C990" t="str">
            <v>5405 EMPLOYEE TRAINING - COURSE FEES</v>
          </cell>
          <cell r="D990">
            <v>0</v>
          </cell>
          <cell r="E990">
            <v>1795</v>
          </cell>
          <cell r="F990">
            <v>0</v>
          </cell>
          <cell r="G990">
            <v>1795</v>
          </cell>
          <cell r="H990">
            <v>1795</v>
          </cell>
        </row>
        <row r="991">
          <cell r="B991" t="str">
            <v>520-6540-10</v>
          </cell>
          <cell r="C991" t="str">
            <v>5420 EMPLOYEE TRAINING - COURSE FEES</v>
          </cell>
          <cell r="D991">
            <v>0</v>
          </cell>
          <cell r="E991">
            <v>55965.29</v>
          </cell>
          <cell r="F991">
            <v>338</v>
          </cell>
          <cell r="G991">
            <v>55627.29</v>
          </cell>
          <cell r="H991">
            <v>55627.29</v>
          </cell>
        </row>
        <row r="992">
          <cell r="B992" t="str">
            <v>530-6540-10</v>
          </cell>
          <cell r="C992" t="str">
            <v>5620 EMPLOYEE TRAINING - COURSE FEES</v>
          </cell>
          <cell r="D992">
            <v>0</v>
          </cell>
          <cell r="E992">
            <v>11397.03</v>
          </cell>
          <cell r="F992">
            <v>0</v>
          </cell>
          <cell r="G992">
            <v>11397.03</v>
          </cell>
          <cell r="H992">
            <v>11397.03</v>
          </cell>
        </row>
        <row r="993">
          <cell r="B993" t="str">
            <v>655-6540-10</v>
          </cell>
          <cell r="C993" t="str">
            <v>5610 Employee Training - Course Fees</v>
          </cell>
          <cell r="D993">
            <v>0</v>
          </cell>
          <cell r="E993">
            <v>995</v>
          </cell>
          <cell r="F993">
            <v>0</v>
          </cell>
          <cell r="G993">
            <v>995</v>
          </cell>
          <cell r="H993">
            <v>995</v>
          </cell>
        </row>
        <row r="994">
          <cell r="B994" t="str">
            <v>660-6540-10</v>
          </cell>
          <cell r="C994" t="str">
            <v>5025 EMPLOYEE TRAINING - COURSE FEES</v>
          </cell>
          <cell r="D994">
            <v>0</v>
          </cell>
          <cell r="E994">
            <v>23541.8</v>
          </cell>
          <cell r="F994">
            <v>0</v>
          </cell>
          <cell r="G994">
            <v>23541.8</v>
          </cell>
          <cell r="H994">
            <v>23541.8</v>
          </cell>
        </row>
        <row r="995">
          <cell r="B995" t="str">
            <v>740-6540-10</v>
          </cell>
          <cell r="C995" t="str">
            <v>5310 EMPLOYEE TRAINING - COURSE FEES</v>
          </cell>
          <cell r="D995">
            <v>0</v>
          </cell>
          <cell r="E995">
            <v>292.76</v>
          </cell>
          <cell r="F995">
            <v>0</v>
          </cell>
          <cell r="G995">
            <v>292.76</v>
          </cell>
          <cell r="H995">
            <v>292.76</v>
          </cell>
        </row>
        <row r="996">
          <cell r="B996" t="str">
            <v>760-6540-10</v>
          </cell>
          <cell r="C996" t="str">
            <v>5065 EMPLOYEE TRAINING - COURSE FEES</v>
          </cell>
          <cell r="D996">
            <v>0</v>
          </cell>
          <cell r="E996">
            <v>370.46</v>
          </cell>
          <cell r="F996">
            <v>0</v>
          </cell>
          <cell r="G996">
            <v>370.46</v>
          </cell>
          <cell r="H996">
            <v>370.46</v>
          </cell>
        </row>
        <row r="997">
          <cell r="B997" t="str">
            <v>800-6540-10</v>
          </cell>
          <cell r="C997" t="str">
            <v>5610 Training - Course Fees</v>
          </cell>
          <cell r="D997">
            <v>0</v>
          </cell>
          <cell r="E997">
            <v>4556.01</v>
          </cell>
          <cell r="F997">
            <v>0</v>
          </cell>
          <cell r="G997">
            <v>4556.01</v>
          </cell>
          <cell r="H997">
            <v>4556.01</v>
          </cell>
        </row>
        <row r="998">
          <cell r="B998" t="str">
            <v>810-6540-10</v>
          </cell>
          <cell r="C998" t="str">
            <v>5085 Employee Training - Course Fees</v>
          </cell>
          <cell r="D998">
            <v>0</v>
          </cell>
          <cell r="E998">
            <v>12495</v>
          </cell>
          <cell r="F998">
            <v>9075</v>
          </cell>
          <cell r="G998">
            <v>3420</v>
          </cell>
          <cell r="H998">
            <v>3420</v>
          </cell>
        </row>
        <row r="999">
          <cell r="B999" t="str">
            <v>520-6550-10</v>
          </cell>
          <cell r="C999" t="str">
            <v>5420 EMPLOYEE TRAINING - TRAVEL</v>
          </cell>
          <cell r="D999">
            <v>0</v>
          </cell>
          <cell r="E999">
            <v>7372</v>
          </cell>
          <cell r="F999">
            <v>0</v>
          </cell>
          <cell r="G999">
            <v>7372</v>
          </cell>
          <cell r="H999">
            <v>7372</v>
          </cell>
        </row>
        <row r="1000">
          <cell r="B1000" t="str">
            <v>210-6560-10</v>
          </cell>
          <cell r="C1000" t="str">
            <v>5605 Employee Training - Accommodation &amp; Meals</v>
          </cell>
          <cell r="D1000">
            <v>0</v>
          </cell>
          <cell r="E1000">
            <v>145.31</v>
          </cell>
          <cell r="F1000">
            <v>0</v>
          </cell>
          <cell r="G1000">
            <v>145.31</v>
          </cell>
          <cell r="H1000">
            <v>145.31</v>
          </cell>
        </row>
        <row r="1001">
          <cell r="B1001" t="str">
            <v>520-6560-10</v>
          </cell>
          <cell r="C1001" t="str">
            <v>5420 EMPLOYEE TRAINING - ACCOMMODATION &amp; MEALS</v>
          </cell>
          <cell r="D1001">
            <v>0</v>
          </cell>
          <cell r="E1001">
            <v>1623.3</v>
          </cell>
          <cell r="F1001">
            <v>0</v>
          </cell>
          <cell r="G1001">
            <v>1623.3</v>
          </cell>
          <cell r="H1001">
            <v>1623.3</v>
          </cell>
        </row>
        <row r="1002">
          <cell r="B1002" t="str">
            <v>530-6560-10</v>
          </cell>
          <cell r="C1002" t="str">
            <v>5620 EMPLOYEE TRAINING - ACCOMMODATION &amp; MEALS</v>
          </cell>
          <cell r="D1002">
            <v>0</v>
          </cell>
          <cell r="E1002">
            <v>149</v>
          </cell>
          <cell r="F1002">
            <v>0</v>
          </cell>
          <cell r="G1002">
            <v>149</v>
          </cell>
          <cell r="H1002">
            <v>149</v>
          </cell>
        </row>
        <row r="1003">
          <cell r="B1003" t="str">
            <v>660-6560-10</v>
          </cell>
          <cell r="C1003" t="str">
            <v>5025 EMPLOYEE TRAINING - ACCOMMODATION &amp; MEALS</v>
          </cell>
          <cell r="D1003">
            <v>0</v>
          </cell>
          <cell r="E1003">
            <v>1165.1199999999999</v>
          </cell>
          <cell r="F1003">
            <v>0</v>
          </cell>
          <cell r="G1003">
            <v>1165.1199999999999</v>
          </cell>
          <cell r="H1003">
            <v>1165.1199999999999</v>
          </cell>
        </row>
        <row r="1004">
          <cell r="B1004" t="str">
            <v>210-6570-10</v>
          </cell>
          <cell r="C1004" t="str">
            <v>5605 Employee Training - Materials</v>
          </cell>
          <cell r="D1004">
            <v>0</v>
          </cell>
          <cell r="E1004">
            <v>154.26</v>
          </cell>
          <cell r="F1004">
            <v>0</v>
          </cell>
          <cell r="G1004">
            <v>154.26</v>
          </cell>
          <cell r="H1004">
            <v>154.26</v>
          </cell>
        </row>
        <row r="1005">
          <cell r="B1005" t="str">
            <v>520-6570-10</v>
          </cell>
          <cell r="C1005" t="str">
            <v>5420 EMPLOYEE TRAINING - MATERIALS</v>
          </cell>
          <cell r="D1005">
            <v>0</v>
          </cell>
          <cell r="E1005">
            <v>338</v>
          </cell>
          <cell r="F1005">
            <v>0</v>
          </cell>
          <cell r="G1005">
            <v>338</v>
          </cell>
          <cell r="H1005">
            <v>338</v>
          </cell>
        </row>
        <row r="1006">
          <cell r="B1006" t="str">
            <v>810-6570-10</v>
          </cell>
          <cell r="C1006" t="str">
            <v>5085 Employee Training - Materials</v>
          </cell>
          <cell r="D1006">
            <v>0</v>
          </cell>
          <cell r="E1006">
            <v>210.72</v>
          </cell>
          <cell r="F1006">
            <v>0</v>
          </cell>
          <cell r="G1006">
            <v>210.72</v>
          </cell>
          <cell r="H1006">
            <v>210.72</v>
          </cell>
        </row>
        <row r="1007">
          <cell r="B1007" t="str">
            <v>520-6580-10</v>
          </cell>
          <cell r="C1007" t="str">
            <v>5420 EMPLOYEE TRAINING - INSTRUCTORS</v>
          </cell>
          <cell r="D1007">
            <v>0</v>
          </cell>
          <cell r="E1007">
            <v>11538.08</v>
          </cell>
          <cell r="F1007">
            <v>0</v>
          </cell>
          <cell r="G1007">
            <v>11538.08</v>
          </cell>
          <cell r="H1007">
            <v>11538.08</v>
          </cell>
        </row>
        <row r="1008">
          <cell r="B1008" t="str">
            <v>210-6590-10</v>
          </cell>
          <cell r="C1008" t="str">
            <v>5605 Travel - Accommodation</v>
          </cell>
          <cell r="D1008">
            <v>0</v>
          </cell>
          <cell r="E1008">
            <v>304</v>
          </cell>
          <cell r="F1008">
            <v>0</v>
          </cell>
          <cell r="G1008">
            <v>304</v>
          </cell>
          <cell r="H1008">
            <v>304</v>
          </cell>
        </row>
        <row r="1009">
          <cell r="B1009" t="str">
            <v>410-6590-10</v>
          </cell>
          <cell r="C1009" t="str">
            <v>5305 Travel - Accommodation</v>
          </cell>
          <cell r="D1009">
            <v>0</v>
          </cell>
          <cell r="E1009">
            <v>334</v>
          </cell>
          <cell r="F1009">
            <v>0</v>
          </cell>
          <cell r="G1009">
            <v>334</v>
          </cell>
          <cell r="H1009">
            <v>334</v>
          </cell>
        </row>
        <row r="1010">
          <cell r="B1010" t="str">
            <v>460-6590-10</v>
          </cell>
          <cell r="C1010" t="str">
            <v>5405 TRAVEL - ACCOMMODATION</v>
          </cell>
          <cell r="D1010">
            <v>0</v>
          </cell>
          <cell r="E1010">
            <v>2129.9299999999998</v>
          </cell>
          <cell r="F1010">
            <v>365.4</v>
          </cell>
          <cell r="G1010">
            <v>1764.53</v>
          </cell>
          <cell r="H1010">
            <v>1764.53</v>
          </cell>
        </row>
        <row r="1011">
          <cell r="B1011" t="str">
            <v>520-6590-10</v>
          </cell>
          <cell r="C1011" t="str">
            <v>5420 TRAVEL - ACCOMMODATION</v>
          </cell>
          <cell r="D1011">
            <v>0</v>
          </cell>
          <cell r="E1011">
            <v>418.64</v>
          </cell>
          <cell r="F1011">
            <v>0</v>
          </cell>
          <cell r="G1011">
            <v>418.64</v>
          </cell>
          <cell r="H1011">
            <v>418.64</v>
          </cell>
        </row>
        <row r="1012">
          <cell r="B1012" t="str">
            <v>525-6590-10</v>
          </cell>
          <cell r="C1012" t="str">
            <v>5610 Travel - Accommodations</v>
          </cell>
          <cell r="D1012">
            <v>0</v>
          </cell>
          <cell r="E1012">
            <v>650.23</v>
          </cell>
          <cell r="F1012">
            <v>0</v>
          </cell>
          <cell r="G1012">
            <v>650.23</v>
          </cell>
          <cell r="H1012">
            <v>650.23</v>
          </cell>
        </row>
        <row r="1013">
          <cell r="B1013" t="str">
            <v>660-6590-10</v>
          </cell>
          <cell r="C1013" t="str">
            <v>5025 TRAVEL - ACCOMMODATION</v>
          </cell>
          <cell r="D1013">
            <v>0</v>
          </cell>
          <cell r="E1013">
            <v>6679.89</v>
          </cell>
          <cell r="F1013">
            <v>0</v>
          </cell>
          <cell r="G1013">
            <v>6679.89</v>
          </cell>
          <cell r="H1013">
            <v>6679.89</v>
          </cell>
        </row>
        <row r="1014">
          <cell r="B1014" t="str">
            <v>740-6590-10</v>
          </cell>
          <cell r="C1014" t="str">
            <v>5310 Travel-Accomodations</v>
          </cell>
          <cell r="D1014">
            <v>0</v>
          </cell>
          <cell r="E1014">
            <v>446.16</v>
          </cell>
          <cell r="F1014">
            <v>0</v>
          </cell>
          <cell r="G1014">
            <v>446.16</v>
          </cell>
          <cell r="H1014">
            <v>446.16</v>
          </cell>
        </row>
        <row r="1015">
          <cell r="B1015" t="str">
            <v>800-6590-10</v>
          </cell>
          <cell r="C1015" t="str">
            <v>5610 Travel - Accommodations</v>
          </cell>
          <cell r="D1015">
            <v>0</v>
          </cell>
          <cell r="E1015">
            <v>438</v>
          </cell>
          <cell r="F1015">
            <v>0</v>
          </cell>
          <cell r="G1015">
            <v>438</v>
          </cell>
          <cell r="H1015">
            <v>438</v>
          </cell>
        </row>
        <row r="1016">
          <cell r="B1016" t="str">
            <v>210-6600-10</v>
          </cell>
          <cell r="C1016" t="str">
            <v>5605 Travel - Car Allowance &amp; Mileage</v>
          </cell>
          <cell r="D1016">
            <v>0</v>
          </cell>
          <cell r="E1016">
            <v>5617.38</v>
          </cell>
          <cell r="F1016">
            <v>0</v>
          </cell>
          <cell r="G1016">
            <v>5617.38</v>
          </cell>
          <cell r="H1016">
            <v>5617.38</v>
          </cell>
        </row>
        <row r="1017">
          <cell r="B1017" t="str">
            <v>300-6600-10</v>
          </cell>
          <cell r="C1017" t="str">
            <v>5620 Travel - Car Allowance &amp; Mileage</v>
          </cell>
          <cell r="D1017">
            <v>0</v>
          </cell>
          <cell r="E1017">
            <v>1547.81</v>
          </cell>
          <cell r="F1017">
            <v>0</v>
          </cell>
          <cell r="G1017">
            <v>1547.81</v>
          </cell>
          <cell r="H1017">
            <v>1547.81</v>
          </cell>
        </row>
        <row r="1018">
          <cell r="B1018" t="str">
            <v>310-6600-10</v>
          </cell>
          <cell r="C1018" t="str">
            <v>5620 Travel - Car Allowance &amp; Mileage</v>
          </cell>
          <cell r="D1018">
            <v>0</v>
          </cell>
          <cell r="E1018">
            <v>18.149999999999999</v>
          </cell>
          <cell r="F1018">
            <v>0</v>
          </cell>
          <cell r="G1018">
            <v>18.149999999999999</v>
          </cell>
          <cell r="H1018">
            <v>18.149999999999999</v>
          </cell>
        </row>
        <row r="1019">
          <cell r="B1019" t="str">
            <v>320-6600-10</v>
          </cell>
          <cell r="C1019" t="str">
            <v>5610 Travel - Car Allowance &amp; Mileage</v>
          </cell>
          <cell r="D1019">
            <v>0</v>
          </cell>
          <cell r="E1019">
            <v>338.94</v>
          </cell>
          <cell r="F1019">
            <v>0</v>
          </cell>
          <cell r="G1019">
            <v>338.94</v>
          </cell>
          <cell r="H1019">
            <v>338.94</v>
          </cell>
        </row>
        <row r="1020">
          <cell r="B1020" t="str">
            <v>330-6600-10</v>
          </cell>
          <cell r="C1020" t="str">
            <v>5620 Travel - Car Allowance &amp; Mileage</v>
          </cell>
          <cell r="D1020">
            <v>0</v>
          </cell>
          <cell r="E1020">
            <v>3838</v>
          </cell>
          <cell r="F1020">
            <v>960</v>
          </cell>
          <cell r="G1020">
            <v>2878</v>
          </cell>
          <cell r="H1020">
            <v>2878</v>
          </cell>
        </row>
        <row r="1021">
          <cell r="B1021" t="str">
            <v>340-6600-10</v>
          </cell>
          <cell r="C1021" t="str">
            <v>5410 Travel - Car Allowance &amp; Mileage</v>
          </cell>
          <cell r="D1021">
            <v>0</v>
          </cell>
          <cell r="E1021">
            <v>44.91</v>
          </cell>
          <cell r="F1021">
            <v>0</v>
          </cell>
          <cell r="G1021">
            <v>44.91</v>
          </cell>
          <cell r="H1021">
            <v>44.91</v>
          </cell>
        </row>
        <row r="1022">
          <cell r="B1022" t="str">
            <v>420-6600-10</v>
          </cell>
          <cell r="C1022" t="str">
            <v>5425 TRAVEL - CAR ALLOWANCE &amp; MILEAGE</v>
          </cell>
          <cell r="D1022">
            <v>0</v>
          </cell>
          <cell r="E1022">
            <v>18.28</v>
          </cell>
          <cell r="F1022">
            <v>0</v>
          </cell>
          <cell r="G1022">
            <v>18.28</v>
          </cell>
          <cell r="H1022">
            <v>18.28</v>
          </cell>
        </row>
        <row r="1023">
          <cell r="B1023" t="str">
            <v>440-6600-10</v>
          </cell>
          <cell r="C1023" t="str">
            <v>5320 TRAVEL - CAR ALLOWANCE &amp; MILEAGE</v>
          </cell>
          <cell r="D1023">
            <v>0</v>
          </cell>
          <cell r="E1023">
            <v>39.65</v>
          </cell>
          <cell r="F1023">
            <v>0</v>
          </cell>
          <cell r="G1023">
            <v>39.65</v>
          </cell>
          <cell r="H1023">
            <v>39.65</v>
          </cell>
        </row>
        <row r="1024">
          <cell r="B1024" t="str">
            <v>460-6600-10</v>
          </cell>
          <cell r="C1024" t="str">
            <v>5405 TRAVEL - CAR ALLOWANCE &amp; MILEAGE</v>
          </cell>
          <cell r="D1024">
            <v>0</v>
          </cell>
          <cell r="E1024">
            <v>773.52</v>
          </cell>
          <cell r="F1024">
            <v>0</v>
          </cell>
          <cell r="G1024">
            <v>773.52</v>
          </cell>
          <cell r="H1024">
            <v>773.52</v>
          </cell>
        </row>
        <row r="1025">
          <cell r="B1025" t="str">
            <v>520-6600-10</v>
          </cell>
          <cell r="C1025" t="str">
            <v>5420 TRAVEL - CAR ALLOWANCE &amp; MILEAGE</v>
          </cell>
          <cell r="D1025">
            <v>0</v>
          </cell>
          <cell r="E1025">
            <v>840.55</v>
          </cell>
          <cell r="F1025">
            <v>0</v>
          </cell>
          <cell r="G1025">
            <v>840.55</v>
          </cell>
          <cell r="H1025">
            <v>840.55</v>
          </cell>
        </row>
        <row r="1026">
          <cell r="B1026" t="str">
            <v>530-6600-10</v>
          </cell>
          <cell r="C1026" t="str">
            <v>5620 TRAVEL - CAR ALLOWANCE &amp; MILEAGE</v>
          </cell>
          <cell r="D1026">
            <v>0</v>
          </cell>
          <cell r="E1026">
            <v>1148.1199999999999</v>
          </cell>
          <cell r="F1026">
            <v>0</v>
          </cell>
          <cell r="G1026">
            <v>1148.1199999999999</v>
          </cell>
          <cell r="H1026">
            <v>1148.1199999999999</v>
          </cell>
        </row>
        <row r="1027">
          <cell r="B1027" t="str">
            <v>610-6600-10</v>
          </cell>
          <cell r="C1027" t="str">
            <v>5675 TRAVEL - CAR ALLOWANCES &amp; MILEAGE</v>
          </cell>
          <cell r="D1027">
            <v>0</v>
          </cell>
          <cell r="E1027">
            <v>19.25</v>
          </cell>
          <cell r="F1027">
            <v>0</v>
          </cell>
          <cell r="G1027">
            <v>19.25</v>
          </cell>
          <cell r="H1027">
            <v>19.25</v>
          </cell>
        </row>
        <row r="1028">
          <cell r="B1028" t="str">
            <v>620-6600-10</v>
          </cell>
          <cell r="C1028" t="str">
            <v>5610 TRAVEL - CAR ALLOWANCES &amp; MILEAGE</v>
          </cell>
          <cell r="D1028">
            <v>0</v>
          </cell>
          <cell r="E1028">
            <v>385.65</v>
          </cell>
          <cell r="F1028">
            <v>0</v>
          </cell>
          <cell r="G1028">
            <v>385.65</v>
          </cell>
          <cell r="H1028">
            <v>385.65</v>
          </cell>
        </row>
        <row r="1029">
          <cell r="B1029" t="str">
            <v>660-6600-10</v>
          </cell>
          <cell r="C1029" t="str">
            <v>5025 TRAVEL - CAR ALLOWANCE &amp; MILEAGE</v>
          </cell>
          <cell r="D1029">
            <v>0</v>
          </cell>
          <cell r="E1029">
            <v>1807.92</v>
          </cell>
          <cell r="F1029">
            <v>0</v>
          </cell>
          <cell r="G1029">
            <v>1807.92</v>
          </cell>
          <cell r="H1029">
            <v>1807.92</v>
          </cell>
        </row>
        <row r="1030">
          <cell r="B1030" t="str">
            <v>690-6600-10</v>
          </cell>
          <cell r="C1030" t="str">
            <v>5025 TRAVEL - CAR ALLOWANCE &amp; MILEAGE</v>
          </cell>
          <cell r="D1030">
            <v>0</v>
          </cell>
          <cell r="E1030">
            <v>476.89</v>
          </cell>
          <cell r="F1030">
            <v>476.89</v>
          </cell>
          <cell r="G1030">
            <v>0</v>
          </cell>
          <cell r="H1030">
            <v>0</v>
          </cell>
        </row>
        <row r="1031">
          <cell r="B1031" t="str">
            <v>740-6600-10</v>
          </cell>
          <cell r="C1031" t="str">
            <v>5310 Travel - Car Allowance &amp; Mileage</v>
          </cell>
          <cell r="D1031">
            <v>0</v>
          </cell>
          <cell r="E1031">
            <v>86.73</v>
          </cell>
          <cell r="F1031">
            <v>0</v>
          </cell>
          <cell r="G1031">
            <v>86.73</v>
          </cell>
          <cell r="H1031">
            <v>86.73</v>
          </cell>
        </row>
        <row r="1032">
          <cell r="B1032" t="str">
            <v>760-6600-10</v>
          </cell>
          <cell r="C1032" t="str">
            <v>5065 TRAVEL - CAR ALLOWANCE &amp; MILEAGE</v>
          </cell>
          <cell r="D1032">
            <v>0</v>
          </cell>
          <cell r="E1032">
            <v>33.369999999999997</v>
          </cell>
          <cell r="F1032">
            <v>0</v>
          </cell>
          <cell r="G1032">
            <v>33.369999999999997</v>
          </cell>
          <cell r="H1032">
            <v>33.369999999999997</v>
          </cell>
        </row>
        <row r="1033">
          <cell r="B1033" t="str">
            <v>800-6600-10</v>
          </cell>
          <cell r="C1033" t="str">
            <v>5610 Travel - Mileage</v>
          </cell>
          <cell r="D1033">
            <v>0</v>
          </cell>
          <cell r="E1033">
            <v>1513.15</v>
          </cell>
          <cell r="F1033">
            <v>0</v>
          </cell>
          <cell r="G1033">
            <v>1513.15</v>
          </cell>
          <cell r="H1033">
            <v>1513.15</v>
          </cell>
        </row>
        <row r="1034">
          <cell r="B1034" t="str">
            <v>810-6600-10</v>
          </cell>
          <cell r="C1034" t="str">
            <v>5085 Travel - Car Allowance &amp; Mileage</v>
          </cell>
          <cell r="D1034">
            <v>0</v>
          </cell>
          <cell r="E1034">
            <v>901.66</v>
          </cell>
          <cell r="F1034">
            <v>0</v>
          </cell>
          <cell r="G1034">
            <v>901.66</v>
          </cell>
          <cell r="H1034">
            <v>901.66</v>
          </cell>
        </row>
        <row r="1035">
          <cell r="B1035" t="str">
            <v>820-6600-10</v>
          </cell>
          <cell r="C1035" t="str">
            <v>5005 Travel - Mileage</v>
          </cell>
          <cell r="D1035">
            <v>0</v>
          </cell>
          <cell r="E1035">
            <v>57.89</v>
          </cell>
          <cell r="F1035">
            <v>0</v>
          </cell>
          <cell r="G1035">
            <v>57.89</v>
          </cell>
          <cell r="H1035">
            <v>57.89</v>
          </cell>
        </row>
        <row r="1036">
          <cell r="B1036" t="str">
            <v>210-6610-10</v>
          </cell>
          <cell r="C1036" t="str">
            <v>5605 Travel - Conference Fees</v>
          </cell>
          <cell r="D1036">
            <v>0</v>
          </cell>
          <cell r="E1036">
            <v>1351.02</v>
          </cell>
          <cell r="F1036">
            <v>30</v>
          </cell>
          <cell r="G1036">
            <v>1321.02</v>
          </cell>
          <cell r="H1036">
            <v>1321.02</v>
          </cell>
        </row>
        <row r="1037">
          <cell r="B1037" t="str">
            <v>300-6610-10</v>
          </cell>
          <cell r="C1037" t="str">
            <v>5620 Travel - Conference Fees</v>
          </cell>
          <cell r="D1037">
            <v>0</v>
          </cell>
          <cell r="E1037">
            <v>299</v>
          </cell>
          <cell r="F1037">
            <v>0</v>
          </cell>
          <cell r="G1037">
            <v>299</v>
          </cell>
          <cell r="H1037">
            <v>299</v>
          </cell>
        </row>
        <row r="1038">
          <cell r="B1038" t="str">
            <v>320-6610-10</v>
          </cell>
          <cell r="C1038" t="str">
            <v>5610 Travel - Conference Fees</v>
          </cell>
          <cell r="D1038">
            <v>0</v>
          </cell>
          <cell r="E1038">
            <v>50</v>
          </cell>
          <cell r="F1038">
            <v>0</v>
          </cell>
          <cell r="G1038">
            <v>50</v>
          </cell>
          <cell r="H1038">
            <v>50</v>
          </cell>
        </row>
        <row r="1039">
          <cell r="B1039" t="str">
            <v>390-6610-10</v>
          </cell>
          <cell r="C1039" t="str">
            <v>5415 Travel - Conference Fees</v>
          </cell>
          <cell r="D1039">
            <v>0</v>
          </cell>
          <cell r="E1039">
            <v>30</v>
          </cell>
          <cell r="F1039">
            <v>30</v>
          </cell>
          <cell r="G1039">
            <v>0</v>
          </cell>
          <cell r="H1039">
            <v>0</v>
          </cell>
        </row>
        <row r="1040">
          <cell r="B1040" t="str">
            <v>410-6610-10</v>
          </cell>
          <cell r="C1040" t="str">
            <v>5305 Travel - Conference Fees</v>
          </cell>
          <cell r="D1040">
            <v>0</v>
          </cell>
          <cell r="E1040">
            <v>175.2</v>
          </cell>
          <cell r="F1040">
            <v>0</v>
          </cell>
          <cell r="G1040">
            <v>175.2</v>
          </cell>
          <cell r="H1040">
            <v>175.2</v>
          </cell>
        </row>
        <row r="1041">
          <cell r="B1041" t="str">
            <v>530-6610-10</v>
          </cell>
          <cell r="C1041" t="str">
            <v>5620 TRAVEL - CONFERENCE FEES</v>
          </cell>
          <cell r="D1041">
            <v>0</v>
          </cell>
          <cell r="E1041">
            <v>1298</v>
          </cell>
          <cell r="F1041">
            <v>601.16</v>
          </cell>
          <cell r="G1041">
            <v>696.84</v>
          </cell>
          <cell r="H1041">
            <v>696.84</v>
          </cell>
        </row>
        <row r="1042">
          <cell r="B1042" t="str">
            <v>660-6610-10</v>
          </cell>
          <cell r="C1042" t="str">
            <v>5025 TRAVEL - CONFERENCE FEES</v>
          </cell>
          <cell r="D1042">
            <v>0</v>
          </cell>
          <cell r="E1042">
            <v>2049</v>
          </cell>
          <cell r="F1042">
            <v>0</v>
          </cell>
          <cell r="G1042">
            <v>2049</v>
          </cell>
          <cell r="H1042">
            <v>2049</v>
          </cell>
        </row>
        <row r="1043">
          <cell r="B1043" t="str">
            <v>800-6610-10</v>
          </cell>
          <cell r="C1043" t="str">
            <v>5610 Travel - Conference Fees</v>
          </cell>
          <cell r="D1043">
            <v>0</v>
          </cell>
          <cell r="E1043">
            <v>5033.2700000000004</v>
          </cell>
          <cell r="F1043">
            <v>0</v>
          </cell>
          <cell r="G1043">
            <v>5033.2700000000004</v>
          </cell>
          <cell r="H1043">
            <v>5033.2700000000004</v>
          </cell>
        </row>
        <row r="1044">
          <cell r="B1044" t="str">
            <v>810-6610-10</v>
          </cell>
          <cell r="C1044" t="str">
            <v>5085 Travel - Conference Fees</v>
          </cell>
          <cell r="D1044">
            <v>0</v>
          </cell>
          <cell r="E1044">
            <v>2100</v>
          </cell>
          <cell r="F1044">
            <v>0</v>
          </cell>
          <cell r="G1044">
            <v>2100</v>
          </cell>
          <cell r="H1044">
            <v>2100</v>
          </cell>
        </row>
        <row r="1045">
          <cell r="B1045" t="str">
            <v>210-6615-10</v>
          </cell>
          <cell r="C1045" t="str">
            <v>5605 Meals &amp; Entertainment (Restricted)</v>
          </cell>
          <cell r="D1045">
            <v>0</v>
          </cell>
          <cell r="E1045">
            <v>559.6</v>
          </cell>
          <cell r="F1045">
            <v>0</v>
          </cell>
          <cell r="G1045">
            <v>559.6</v>
          </cell>
          <cell r="H1045">
            <v>559.6</v>
          </cell>
        </row>
        <row r="1046">
          <cell r="B1046" t="str">
            <v>210-6620-10</v>
          </cell>
          <cell r="C1046" t="str">
            <v>5605 Travel - Meals (Subsistence)</v>
          </cell>
          <cell r="D1046">
            <v>0</v>
          </cell>
          <cell r="E1046">
            <v>30305.72</v>
          </cell>
          <cell r="F1046">
            <v>619.48</v>
          </cell>
          <cell r="G1046">
            <v>29686.240000000002</v>
          </cell>
          <cell r="H1046">
            <v>29686.240000000002</v>
          </cell>
        </row>
        <row r="1047">
          <cell r="B1047" t="str">
            <v>220-6620-10</v>
          </cell>
          <cell r="C1047" t="str">
            <v>5605 Travel - Meals (Subsistence)</v>
          </cell>
          <cell r="D1047">
            <v>0</v>
          </cell>
          <cell r="E1047">
            <v>938.38</v>
          </cell>
          <cell r="F1047">
            <v>0</v>
          </cell>
          <cell r="G1047">
            <v>938.38</v>
          </cell>
          <cell r="H1047">
            <v>938.38</v>
          </cell>
        </row>
        <row r="1048">
          <cell r="B1048" t="str">
            <v>310-6620-10</v>
          </cell>
          <cell r="C1048" t="str">
            <v>5605 Travel - Meals (Subsistence)</v>
          </cell>
          <cell r="D1048">
            <v>0</v>
          </cell>
          <cell r="E1048">
            <v>908.53</v>
          </cell>
          <cell r="F1048">
            <v>0</v>
          </cell>
          <cell r="G1048">
            <v>908.53</v>
          </cell>
          <cell r="H1048">
            <v>908.53</v>
          </cell>
        </row>
        <row r="1049">
          <cell r="B1049" t="str">
            <v>340-6620-10</v>
          </cell>
          <cell r="C1049" t="str">
            <v>5410 Travel - Meals (Subsistence)</v>
          </cell>
          <cell r="D1049">
            <v>0</v>
          </cell>
          <cell r="E1049">
            <v>482.42</v>
          </cell>
          <cell r="F1049">
            <v>0</v>
          </cell>
          <cell r="G1049">
            <v>482.42</v>
          </cell>
          <cell r="H1049">
            <v>482.42</v>
          </cell>
        </row>
        <row r="1050">
          <cell r="B1050" t="str">
            <v>410-6620-10</v>
          </cell>
          <cell r="C1050" t="str">
            <v>5605 Travel - Meals (Subsistence)</v>
          </cell>
          <cell r="D1050">
            <v>0</v>
          </cell>
          <cell r="E1050">
            <v>288.52</v>
          </cell>
          <cell r="F1050">
            <v>0</v>
          </cell>
          <cell r="G1050">
            <v>288.52</v>
          </cell>
          <cell r="H1050">
            <v>288.52</v>
          </cell>
        </row>
        <row r="1051">
          <cell r="B1051" t="str">
            <v>420-6620-10</v>
          </cell>
          <cell r="C1051" t="str">
            <v>5605 Travel - Meals (Subsistence)</v>
          </cell>
          <cell r="D1051">
            <v>0</v>
          </cell>
          <cell r="E1051">
            <v>1675.11</v>
          </cell>
          <cell r="F1051">
            <v>0</v>
          </cell>
          <cell r="G1051">
            <v>1675.11</v>
          </cell>
          <cell r="H1051">
            <v>1675.11</v>
          </cell>
        </row>
        <row r="1052">
          <cell r="B1052" t="str">
            <v>440-6620-10</v>
          </cell>
          <cell r="C1052" t="str">
            <v>5605 Travel - Meals (Subsistence)</v>
          </cell>
          <cell r="D1052">
            <v>0</v>
          </cell>
          <cell r="E1052">
            <v>37.08</v>
          </cell>
          <cell r="F1052">
            <v>0</v>
          </cell>
          <cell r="G1052">
            <v>37.08</v>
          </cell>
          <cell r="H1052">
            <v>37.08</v>
          </cell>
        </row>
        <row r="1053">
          <cell r="B1053" t="str">
            <v>460-6620-10</v>
          </cell>
          <cell r="C1053" t="str">
            <v>5605 Travel - Meals (Subsistence)</v>
          </cell>
          <cell r="D1053">
            <v>0</v>
          </cell>
          <cell r="E1053">
            <v>122.08</v>
          </cell>
          <cell r="F1053">
            <v>0</v>
          </cell>
          <cell r="G1053">
            <v>122.08</v>
          </cell>
          <cell r="H1053">
            <v>122.08</v>
          </cell>
        </row>
        <row r="1054">
          <cell r="B1054" t="str">
            <v>520-6620-10</v>
          </cell>
          <cell r="C1054" t="str">
            <v>5605 Travel - Meals (Subsistence)</v>
          </cell>
          <cell r="D1054">
            <v>0</v>
          </cell>
          <cell r="E1054">
            <v>3046.63</v>
          </cell>
          <cell r="F1054">
            <v>0</v>
          </cell>
          <cell r="G1054">
            <v>3046.63</v>
          </cell>
          <cell r="H1054">
            <v>3046.63</v>
          </cell>
        </row>
        <row r="1055">
          <cell r="B1055" t="str">
            <v>525-6620-10</v>
          </cell>
          <cell r="C1055" t="str">
            <v>5605 Travel - Meals (Subsistence)</v>
          </cell>
          <cell r="D1055">
            <v>0</v>
          </cell>
          <cell r="E1055">
            <v>132.65</v>
          </cell>
          <cell r="F1055">
            <v>0</v>
          </cell>
          <cell r="G1055">
            <v>132.65</v>
          </cell>
          <cell r="H1055">
            <v>132.65</v>
          </cell>
        </row>
        <row r="1056">
          <cell r="B1056" t="str">
            <v>530-6620-10</v>
          </cell>
          <cell r="C1056" t="str">
            <v>5605 Travel - Meals (Subsistence)</v>
          </cell>
          <cell r="D1056">
            <v>0</v>
          </cell>
          <cell r="E1056">
            <v>1231.93</v>
          </cell>
          <cell r="F1056">
            <v>0.72</v>
          </cell>
          <cell r="G1056">
            <v>1231.21</v>
          </cell>
          <cell r="H1056">
            <v>1231.21</v>
          </cell>
        </row>
        <row r="1057">
          <cell r="B1057" t="str">
            <v>650-6620-10</v>
          </cell>
          <cell r="C1057" t="str">
            <v>5620 TRAVEL - MEALS</v>
          </cell>
          <cell r="D1057">
            <v>0</v>
          </cell>
          <cell r="E1057">
            <v>445.16</v>
          </cell>
          <cell r="F1057">
            <v>0</v>
          </cell>
          <cell r="G1057">
            <v>445.16</v>
          </cell>
          <cell r="H1057">
            <v>445.16</v>
          </cell>
        </row>
        <row r="1058">
          <cell r="B1058" t="str">
            <v>660-6620-10</v>
          </cell>
          <cell r="C1058" t="str">
            <v>5025 TRAVEL - MEALS</v>
          </cell>
          <cell r="D1058">
            <v>0</v>
          </cell>
          <cell r="E1058">
            <v>2942.36</v>
          </cell>
          <cell r="F1058">
            <v>0</v>
          </cell>
          <cell r="G1058">
            <v>2942.36</v>
          </cell>
          <cell r="H1058">
            <v>2942.36</v>
          </cell>
        </row>
        <row r="1059">
          <cell r="B1059" t="str">
            <v>740-6620-10</v>
          </cell>
          <cell r="C1059" t="str">
            <v>5310 Travel - Meals (Subsistence)</v>
          </cell>
          <cell r="D1059">
            <v>0</v>
          </cell>
          <cell r="E1059">
            <v>452.76</v>
          </cell>
          <cell r="F1059">
            <v>0</v>
          </cell>
          <cell r="G1059">
            <v>452.76</v>
          </cell>
          <cell r="H1059">
            <v>452.76</v>
          </cell>
        </row>
        <row r="1060">
          <cell r="B1060" t="str">
            <v>800-6620-10</v>
          </cell>
          <cell r="C1060" t="str">
            <v>5610 Travel - Meals (Subsistence)</v>
          </cell>
          <cell r="D1060">
            <v>0</v>
          </cell>
          <cell r="E1060">
            <v>227.89</v>
          </cell>
          <cell r="F1060">
            <v>0</v>
          </cell>
          <cell r="G1060">
            <v>227.89</v>
          </cell>
          <cell r="H1060">
            <v>227.89</v>
          </cell>
        </row>
        <row r="1061">
          <cell r="B1061" t="str">
            <v>810-6620-10</v>
          </cell>
          <cell r="C1061" t="str">
            <v>5085 Travel - Meals (Subsistence)</v>
          </cell>
          <cell r="D1061">
            <v>0</v>
          </cell>
          <cell r="E1061">
            <v>578.87</v>
          </cell>
          <cell r="F1061">
            <v>0</v>
          </cell>
          <cell r="G1061">
            <v>578.87</v>
          </cell>
          <cell r="H1061">
            <v>578.87</v>
          </cell>
        </row>
        <row r="1062">
          <cell r="B1062" t="str">
            <v>820-6620-10</v>
          </cell>
          <cell r="C1062" t="str">
            <v>5005 Travel - Meals (Subsistence)</v>
          </cell>
          <cell r="D1062">
            <v>0</v>
          </cell>
          <cell r="E1062">
            <v>69.489999999999995</v>
          </cell>
          <cell r="F1062">
            <v>0</v>
          </cell>
          <cell r="G1062">
            <v>69.489999999999995</v>
          </cell>
          <cell r="H1062">
            <v>69.489999999999995</v>
          </cell>
        </row>
        <row r="1063">
          <cell r="B1063" t="str">
            <v>210-6640-10</v>
          </cell>
          <cell r="C1063" t="str">
            <v>5605 Travel - Public Transit &amp; Taxi</v>
          </cell>
          <cell r="D1063">
            <v>0</v>
          </cell>
          <cell r="E1063">
            <v>77.66</v>
          </cell>
          <cell r="F1063">
            <v>0</v>
          </cell>
          <cell r="G1063">
            <v>77.66</v>
          </cell>
          <cell r="H1063">
            <v>77.66</v>
          </cell>
        </row>
        <row r="1064">
          <cell r="B1064" t="str">
            <v>210-6650-10</v>
          </cell>
          <cell r="C1064" t="str">
            <v>5605 Communications - Courier \ Security PickUup</v>
          </cell>
          <cell r="D1064">
            <v>0</v>
          </cell>
          <cell r="E1064">
            <v>1081.5</v>
          </cell>
          <cell r="F1064">
            <v>58.6</v>
          </cell>
          <cell r="G1064">
            <v>1022.9</v>
          </cell>
          <cell r="H1064">
            <v>1022.9</v>
          </cell>
        </row>
        <row r="1065">
          <cell r="B1065" t="str">
            <v>300-6650-10</v>
          </cell>
          <cell r="C1065" t="str">
            <v>5605 Communications - Courier \ Security PickUup</v>
          </cell>
          <cell r="D1065">
            <v>0</v>
          </cell>
          <cell r="E1065">
            <v>4.01</v>
          </cell>
          <cell r="F1065">
            <v>0</v>
          </cell>
          <cell r="G1065">
            <v>4.01</v>
          </cell>
          <cell r="H1065">
            <v>4.01</v>
          </cell>
        </row>
        <row r="1066">
          <cell r="B1066" t="str">
            <v>310-6650-10</v>
          </cell>
          <cell r="C1066" t="str">
            <v>5620 Communications - Courier\Security Pickup</v>
          </cell>
          <cell r="D1066">
            <v>0</v>
          </cell>
          <cell r="E1066">
            <v>4.01</v>
          </cell>
          <cell r="F1066">
            <v>0</v>
          </cell>
          <cell r="G1066">
            <v>4.01</v>
          </cell>
          <cell r="H1066">
            <v>4.01</v>
          </cell>
        </row>
        <row r="1067">
          <cell r="B1067" t="str">
            <v>320-6650-10</v>
          </cell>
          <cell r="C1067" t="str">
            <v>5610 Communications - Courier\Security PickUp</v>
          </cell>
          <cell r="D1067">
            <v>0</v>
          </cell>
          <cell r="E1067">
            <v>172.04</v>
          </cell>
          <cell r="F1067">
            <v>0</v>
          </cell>
          <cell r="G1067">
            <v>172.04</v>
          </cell>
          <cell r="H1067">
            <v>172.04</v>
          </cell>
        </row>
        <row r="1068">
          <cell r="B1068" t="str">
            <v>330-6650-10</v>
          </cell>
          <cell r="C1068" t="str">
            <v>5620 Communications - Courier\Security PickUp</v>
          </cell>
          <cell r="D1068">
            <v>0</v>
          </cell>
          <cell r="E1068">
            <v>13.34</v>
          </cell>
          <cell r="F1068">
            <v>0</v>
          </cell>
          <cell r="G1068">
            <v>13.34</v>
          </cell>
          <cell r="H1068">
            <v>13.34</v>
          </cell>
        </row>
        <row r="1069">
          <cell r="B1069" t="str">
            <v>340-6650-10</v>
          </cell>
          <cell r="C1069" t="str">
            <v>5410 Communications - Courier \ Security PickUup</v>
          </cell>
          <cell r="D1069">
            <v>0</v>
          </cell>
          <cell r="E1069">
            <v>11.55</v>
          </cell>
          <cell r="F1069">
            <v>0</v>
          </cell>
          <cell r="G1069">
            <v>11.55</v>
          </cell>
          <cell r="H1069">
            <v>11.55</v>
          </cell>
        </row>
        <row r="1070">
          <cell r="B1070" t="str">
            <v>420-6650-10</v>
          </cell>
          <cell r="C1070" t="str">
            <v>5425 Communications - Courier\Security Pickup</v>
          </cell>
          <cell r="D1070">
            <v>0</v>
          </cell>
          <cell r="E1070">
            <v>902.61</v>
          </cell>
          <cell r="F1070">
            <v>0</v>
          </cell>
          <cell r="G1070">
            <v>902.61</v>
          </cell>
          <cell r="H1070">
            <v>902.61</v>
          </cell>
        </row>
        <row r="1071">
          <cell r="B1071" t="str">
            <v>460-6650-10</v>
          </cell>
          <cell r="C1071" t="str">
            <v>5405 COMMUNICATIONS - COURIER \ SECURITY PICKUP</v>
          </cell>
          <cell r="D1071">
            <v>0</v>
          </cell>
          <cell r="E1071">
            <v>13.12</v>
          </cell>
          <cell r="F1071">
            <v>0</v>
          </cell>
          <cell r="G1071">
            <v>13.12</v>
          </cell>
          <cell r="H1071">
            <v>13.12</v>
          </cell>
        </row>
        <row r="1072">
          <cell r="B1072" t="str">
            <v>520-6650-10</v>
          </cell>
          <cell r="C1072" t="str">
            <v>5420 COMMUNICATIONS - COURIER \ SECURITY PICKUP</v>
          </cell>
          <cell r="D1072">
            <v>0</v>
          </cell>
          <cell r="E1072">
            <v>4.01</v>
          </cell>
          <cell r="F1072">
            <v>0</v>
          </cell>
          <cell r="G1072">
            <v>4.01</v>
          </cell>
          <cell r="H1072">
            <v>4.01</v>
          </cell>
        </row>
        <row r="1073">
          <cell r="B1073" t="str">
            <v>530-6650-10</v>
          </cell>
          <cell r="C1073" t="str">
            <v>5620 COMMUNICATIONS - COURIER \ SECURITY PICKUP</v>
          </cell>
          <cell r="D1073">
            <v>0</v>
          </cell>
          <cell r="E1073">
            <v>32.08</v>
          </cell>
          <cell r="F1073">
            <v>0</v>
          </cell>
          <cell r="G1073">
            <v>32.08</v>
          </cell>
          <cell r="H1073">
            <v>32.08</v>
          </cell>
        </row>
        <row r="1074">
          <cell r="B1074" t="str">
            <v>610-6650-10</v>
          </cell>
          <cell r="C1074" t="str">
            <v>5675 COMMUNICATIONS - COURIER \ SECURITY PICKUP</v>
          </cell>
          <cell r="D1074">
            <v>0</v>
          </cell>
          <cell r="E1074">
            <v>222.57</v>
          </cell>
          <cell r="F1074">
            <v>40</v>
          </cell>
          <cell r="G1074">
            <v>182.57</v>
          </cell>
          <cell r="H1074">
            <v>182.57</v>
          </cell>
        </row>
        <row r="1075">
          <cell r="B1075" t="str">
            <v>620-6650-10</v>
          </cell>
          <cell r="C1075" t="str">
            <v>5610 COMMUNICATIONS - COURIER \ SECURITY PICKUP</v>
          </cell>
          <cell r="D1075">
            <v>0</v>
          </cell>
          <cell r="E1075">
            <v>98.75</v>
          </cell>
          <cell r="F1075">
            <v>0</v>
          </cell>
          <cell r="G1075">
            <v>98.75</v>
          </cell>
          <cell r="H1075">
            <v>98.75</v>
          </cell>
        </row>
        <row r="1076">
          <cell r="B1076" t="str">
            <v>650-6650-10</v>
          </cell>
          <cell r="C1076" t="str">
            <v>5620 COMMUNICATIONS - COURIER \ SECURITY PICKUP</v>
          </cell>
          <cell r="D1076">
            <v>0</v>
          </cell>
          <cell r="E1076">
            <v>25</v>
          </cell>
          <cell r="F1076">
            <v>0</v>
          </cell>
          <cell r="G1076">
            <v>25</v>
          </cell>
          <cell r="H1076">
            <v>25</v>
          </cell>
        </row>
        <row r="1077">
          <cell r="B1077" t="str">
            <v>660-6650-10</v>
          </cell>
          <cell r="C1077" t="str">
            <v>5025 COMMUNICATIONS - COURIER \ SECURITY PICKUP</v>
          </cell>
          <cell r="D1077">
            <v>0</v>
          </cell>
          <cell r="E1077">
            <v>2562.54</v>
          </cell>
          <cell r="F1077">
            <v>0</v>
          </cell>
          <cell r="G1077">
            <v>2562.54</v>
          </cell>
          <cell r="H1077">
            <v>2562.54</v>
          </cell>
        </row>
        <row r="1078">
          <cell r="B1078" t="str">
            <v>690-6650-10</v>
          </cell>
          <cell r="C1078" t="str">
            <v>5025 COMMUNICATIONS - COURIER \ SECURITY PICKUP</v>
          </cell>
          <cell r="D1078">
            <v>0</v>
          </cell>
          <cell r="E1078">
            <v>4.01</v>
          </cell>
          <cell r="F1078">
            <v>4.01</v>
          </cell>
          <cell r="G1078">
            <v>0</v>
          </cell>
          <cell r="H1078">
            <v>0</v>
          </cell>
        </row>
        <row r="1079">
          <cell r="B1079" t="str">
            <v>740-6650-10</v>
          </cell>
          <cell r="C1079" t="str">
            <v>5310 COMMUNICATIONS - COURIER \ SECURITY PICKUP</v>
          </cell>
          <cell r="D1079">
            <v>0</v>
          </cell>
          <cell r="E1079">
            <v>34.229999999999997</v>
          </cell>
          <cell r="F1079">
            <v>0</v>
          </cell>
          <cell r="G1079">
            <v>34.229999999999997</v>
          </cell>
          <cell r="H1079">
            <v>34.229999999999997</v>
          </cell>
        </row>
        <row r="1080">
          <cell r="B1080" t="str">
            <v>760-6650-10</v>
          </cell>
          <cell r="C1080" t="str">
            <v>5065 COMMUNICATIONS - COURIER \ SECURITY PICKUP</v>
          </cell>
          <cell r="D1080">
            <v>0</v>
          </cell>
          <cell r="E1080">
            <v>14.32</v>
          </cell>
          <cell r="F1080">
            <v>0</v>
          </cell>
          <cell r="G1080">
            <v>14.32</v>
          </cell>
          <cell r="H1080">
            <v>14.32</v>
          </cell>
        </row>
        <row r="1081">
          <cell r="B1081" t="str">
            <v>800-6650-10</v>
          </cell>
          <cell r="C1081" t="str">
            <v>5610 Communications-Courier\Security Pickup</v>
          </cell>
          <cell r="D1081">
            <v>0</v>
          </cell>
          <cell r="E1081">
            <v>4.01</v>
          </cell>
          <cell r="F1081">
            <v>0</v>
          </cell>
          <cell r="G1081">
            <v>4.01</v>
          </cell>
          <cell r="H1081">
            <v>4.01</v>
          </cell>
        </row>
        <row r="1082">
          <cell r="B1082" t="str">
            <v>820-6650-10</v>
          </cell>
          <cell r="C1082" t="str">
            <v>5005 Communications - Courier</v>
          </cell>
          <cell r="D1082">
            <v>0</v>
          </cell>
          <cell r="E1082">
            <v>4.01</v>
          </cell>
          <cell r="F1082">
            <v>0</v>
          </cell>
          <cell r="G1082">
            <v>4.01</v>
          </cell>
          <cell r="H1082">
            <v>4.01</v>
          </cell>
        </row>
        <row r="1083">
          <cell r="B1083" t="str">
            <v>210-6660-10</v>
          </cell>
          <cell r="C1083" t="str">
            <v>5605 Communications - Other</v>
          </cell>
          <cell r="D1083">
            <v>0</v>
          </cell>
          <cell r="E1083">
            <v>3386.12</v>
          </cell>
          <cell r="F1083">
            <v>0</v>
          </cell>
          <cell r="G1083">
            <v>3386.12</v>
          </cell>
          <cell r="H1083">
            <v>3386.12</v>
          </cell>
        </row>
        <row r="1084">
          <cell r="B1084" t="str">
            <v>310-6660-10</v>
          </cell>
          <cell r="C1084" t="str">
            <v>5620 Cimmunications - Other</v>
          </cell>
          <cell r="D1084">
            <v>0</v>
          </cell>
          <cell r="E1084">
            <v>899.67</v>
          </cell>
          <cell r="F1084">
            <v>602.66999999999996</v>
          </cell>
          <cell r="G1084">
            <v>297</v>
          </cell>
          <cell r="H1084">
            <v>297</v>
          </cell>
        </row>
        <row r="1085">
          <cell r="B1085" t="str">
            <v>330-6660-10</v>
          </cell>
          <cell r="C1085" t="str">
            <v>5620 Communications - Other</v>
          </cell>
          <cell r="D1085">
            <v>0</v>
          </cell>
          <cell r="E1085">
            <v>89418</v>
          </cell>
          <cell r="F1085">
            <v>22400</v>
          </cell>
          <cell r="G1085">
            <v>67018</v>
          </cell>
          <cell r="H1085">
            <v>67018</v>
          </cell>
        </row>
        <row r="1086">
          <cell r="B1086" t="str">
            <v>340-6660-10</v>
          </cell>
          <cell r="C1086" t="str">
            <v>5410 Communications - Other</v>
          </cell>
          <cell r="D1086">
            <v>0</v>
          </cell>
          <cell r="E1086">
            <v>12251.28</v>
          </cell>
          <cell r="F1086">
            <v>337.74</v>
          </cell>
          <cell r="G1086">
            <v>11913.54</v>
          </cell>
          <cell r="H1086">
            <v>11913.54</v>
          </cell>
        </row>
        <row r="1087">
          <cell r="B1087" t="str">
            <v>420-6660-10</v>
          </cell>
          <cell r="C1087" t="str">
            <v>5425 Communications - Other</v>
          </cell>
          <cell r="D1087">
            <v>0</v>
          </cell>
          <cell r="E1087">
            <v>23200</v>
          </cell>
          <cell r="F1087">
            <v>11200</v>
          </cell>
          <cell r="G1087">
            <v>12000</v>
          </cell>
          <cell r="H1087">
            <v>12000</v>
          </cell>
        </row>
        <row r="1088">
          <cell r="B1088" t="str">
            <v>440-6660-10</v>
          </cell>
          <cell r="C1088" t="str">
            <v>5320 Communications - Others</v>
          </cell>
          <cell r="D1088">
            <v>0</v>
          </cell>
          <cell r="E1088">
            <v>5800</v>
          </cell>
          <cell r="F1088">
            <v>3600</v>
          </cell>
          <cell r="G1088">
            <v>2200</v>
          </cell>
          <cell r="H1088">
            <v>2200</v>
          </cell>
        </row>
        <row r="1089">
          <cell r="B1089" t="str">
            <v>660-6660-10</v>
          </cell>
          <cell r="C1089" t="str">
            <v>5025 COMMUNICATIONS - OTHER</v>
          </cell>
          <cell r="D1089">
            <v>0</v>
          </cell>
          <cell r="E1089">
            <v>2231.94</v>
          </cell>
          <cell r="F1089">
            <v>0</v>
          </cell>
          <cell r="G1089">
            <v>2231.94</v>
          </cell>
          <cell r="H1089">
            <v>2231.94</v>
          </cell>
        </row>
        <row r="1090">
          <cell r="B1090" t="str">
            <v>740-6660-10</v>
          </cell>
          <cell r="C1090" t="str">
            <v>5310 COMMUNICATIONS - OTHER</v>
          </cell>
          <cell r="D1090">
            <v>0</v>
          </cell>
          <cell r="E1090">
            <v>1475.06</v>
          </cell>
          <cell r="F1090">
            <v>1344.18</v>
          </cell>
          <cell r="G1090">
            <v>130.88</v>
          </cell>
          <cell r="H1090">
            <v>130.88</v>
          </cell>
        </row>
        <row r="1091">
          <cell r="B1091" t="str">
            <v>210-6665-10</v>
          </cell>
          <cell r="C1091" t="str">
            <v>5605 Communications - Board meeting expenses</v>
          </cell>
          <cell r="D1091">
            <v>0</v>
          </cell>
          <cell r="E1091">
            <v>281.97000000000003</v>
          </cell>
          <cell r="F1091">
            <v>0</v>
          </cell>
          <cell r="G1091">
            <v>281.97000000000003</v>
          </cell>
          <cell r="H1091">
            <v>281.97000000000003</v>
          </cell>
        </row>
        <row r="1092">
          <cell r="B1092" t="str">
            <v>220-6665-10</v>
          </cell>
          <cell r="C1092" t="str">
            <v>5605 Communications Board Meeting Expenses.</v>
          </cell>
          <cell r="D1092">
            <v>0</v>
          </cell>
          <cell r="E1092">
            <v>505.9</v>
          </cell>
          <cell r="F1092">
            <v>0</v>
          </cell>
          <cell r="G1092">
            <v>505.9</v>
          </cell>
          <cell r="H1092">
            <v>505.9</v>
          </cell>
        </row>
        <row r="1093">
          <cell r="B1093" t="str">
            <v>420-6670-10</v>
          </cell>
          <cell r="C1093" t="str">
            <v>5425 Communications - Postage</v>
          </cell>
          <cell r="D1093">
            <v>0</v>
          </cell>
          <cell r="E1093">
            <v>13620.06</v>
          </cell>
          <cell r="F1093">
            <v>0</v>
          </cell>
          <cell r="G1093">
            <v>13620.06</v>
          </cell>
          <cell r="H1093">
            <v>13620.06</v>
          </cell>
        </row>
        <row r="1094">
          <cell r="B1094" t="str">
            <v>410-6680-10</v>
          </cell>
          <cell r="C1094" t="str">
            <v>5315 Communications - Postage Customers</v>
          </cell>
          <cell r="D1094">
            <v>0</v>
          </cell>
          <cell r="E1094">
            <v>102.06</v>
          </cell>
          <cell r="F1094">
            <v>0</v>
          </cell>
          <cell r="G1094">
            <v>102.06</v>
          </cell>
          <cell r="H1094">
            <v>102.06</v>
          </cell>
        </row>
        <row r="1095">
          <cell r="B1095" t="str">
            <v>420-6680-10</v>
          </cell>
          <cell r="C1095" t="str">
            <v>5425 Communications - Postage Customers</v>
          </cell>
          <cell r="D1095">
            <v>0</v>
          </cell>
          <cell r="E1095">
            <v>15</v>
          </cell>
          <cell r="F1095">
            <v>0</v>
          </cell>
          <cell r="G1095">
            <v>15</v>
          </cell>
          <cell r="H1095">
            <v>15</v>
          </cell>
        </row>
        <row r="1096">
          <cell r="B1096" t="str">
            <v>450-6680-10</v>
          </cell>
          <cell r="C1096" t="str">
            <v>5315 COMMUNICATIONS - POSTAGE CUSTOMERS</v>
          </cell>
          <cell r="D1096">
            <v>0</v>
          </cell>
          <cell r="E1096">
            <v>398230.05</v>
          </cell>
          <cell r="F1096">
            <v>0</v>
          </cell>
          <cell r="G1096">
            <v>398230.05</v>
          </cell>
          <cell r="H1096">
            <v>398230.05</v>
          </cell>
        </row>
        <row r="1097">
          <cell r="B1097" t="str">
            <v>330-6685-10</v>
          </cell>
          <cell r="C1097" t="str">
            <v>5620 Communications - Leased Printing Equipment</v>
          </cell>
          <cell r="D1097">
            <v>0</v>
          </cell>
          <cell r="E1097">
            <v>13741.68</v>
          </cell>
          <cell r="F1097">
            <v>0</v>
          </cell>
          <cell r="G1097">
            <v>13741.68</v>
          </cell>
          <cell r="H1097">
            <v>13741.68</v>
          </cell>
        </row>
        <row r="1098">
          <cell r="B1098" t="str">
            <v>310-6690-10</v>
          </cell>
          <cell r="C1098" t="str">
            <v>5620 Communications - Printing &amp; Copying</v>
          </cell>
          <cell r="D1098">
            <v>0</v>
          </cell>
          <cell r="E1098">
            <v>1840</v>
          </cell>
          <cell r="F1098">
            <v>0</v>
          </cell>
          <cell r="G1098">
            <v>1840</v>
          </cell>
          <cell r="H1098">
            <v>1840</v>
          </cell>
        </row>
        <row r="1099">
          <cell r="B1099" t="str">
            <v>340-6690-10</v>
          </cell>
          <cell r="C1099" t="str">
            <v>5410 Communications - Printing &amp; Copying</v>
          </cell>
          <cell r="D1099">
            <v>0</v>
          </cell>
          <cell r="E1099">
            <v>2095.65</v>
          </cell>
          <cell r="F1099">
            <v>0</v>
          </cell>
          <cell r="G1099">
            <v>2095.65</v>
          </cell>
          <cell r="H1099">
            <v>2095.65</v>
          </cell>
        </row>
        <row r="1100">
          <cell r="B1100" t="str">
            <v>420-6690-10</v>
          </cell>
          <cell r="C1100" t="str">
            <v>5425 Communications - Printing &amp; Copying</v>
          </cell>
          <cell r="D1100">
            <v>0</v>
          </cell>
          <cell r="E1100">
            <v>535.85</v>
          </cell>
          <cell r="F1100">
            <v>0</v>
          </cell>
          <cell r="G1100">
            <v>535.85</v>
          </cell>
          <cell r="H1100">
            <v>535.85</v>
          </cell>
        </row>
        <row r="1101">
          <cell r="B1101" t="str">
            <v>450-6690-10</v>
          </cell>
          <cell r="C1101" t="str">
            <v>5315 COMMUNICATIONS - PRINTING &amp; COPYING</v>
          </cell>
          <cell r="D1101">
            <v>0</v>
          </cell>
          <cell r="E1101">
            <v>130344.72</v>
          </cell>
          <cell r="F1101">
            <v>70000</v>
          </cell>
          <cell r="G1101">
            <v>60344.72</v>
          </cell>
          <cell r="H1101">
            <v>60344.72</v>
          </cell>
        </row>
        <row r="1102">
          <cell r="B1102" t="str">
            <v>610-6690-10</v>
          </cell>
          <cell r="C1102" t="str">
            <v>5675 COMMUNICATIONS - PRINTING &amp; COPYING</v>
          </cell>
          <cell r="D1102">
            <v>0</v>
          </cell>
          <cell r="E1102">
            <v>14014.37</v>
          </cell>
          <cell r="F1102">
            <v>0</v>
          </cell>
          <cell r="G1102">
            <v>14014.37</v>
          </cell>
          <cell r="H1102">
            <v>14014.37</v>
          </cell>
        </row>
        <row r="1103">
          <cell r="B1103" t="str">
            <v>660-6690-10</v>
          </cell>
          <cell r="C1103" t="str">
            <v>5025 COMMUNICATIONS - PRINTING &amp; COPYING</v>
          </cell>
          <cell r="D1103">
            <v>0</v>
          </cell>
          <cell r="E1103">
            <v>115</v>
          </cell>
          <cell r="F1103">
            <v>0</v>
          </cell>
          <cell r="G1103">
            <v>115</v>
          </cell>
          <cell r="H1103">
            <v>115</v>
          </cell>
        </row>
        <row r="1104">
          <cell r="B1104" t="str">
            <v>740-6690-10</v>
          </cell>
          <cell r="C1104" t="str">
            <v>5310 COMMUNICATIONS - PRINTING &amp; COPYING</v>
          </cell>
          <cell r="D1104">
            <v>0</v>
          </cell>
          <cell r="E1104">
            <v>806.85</v>
          </cell>
          <cell r="F1104">
            <v>806.85</v>
          </cell>
          <cell r="G1104">
            <v>0</v>
          </cell>
          <cell r="H1104">
            <v>0</v>
          </cell>
        </row>
        <row r="1105">
          <cell r="B1105" t="str">
            <v>210-6700-10</v>
          </cell>
          <cell r="C1105" t="str">
            <v>5605 Communicatiions - Telephone, Fax &amp; Pagers</v>
          </cell>
          <cell r="D1105">
            <v>0</v>
          </cell>
          <cell r="E1105">
            <v>8559.43</v>
          </cell>
          <cell r="F1105">
            <v>3.8</v>
          </cell>
          <cell r="G1105">
            <v>8555.6299999999992</v>
          </cell>
          <cell r="H1105">
            <v>8555.6299999999992</v>
          </cell>
        </row>
        <row r="1106">
          <cell r="B1106" t="str">
            <v>320-6700-10</v>
          </cell>
          <cell r="C1106" t="str">
            <v>5610 Communications - Telephone, Fax &amp; Pagers</v>
          </cell>
          <cell r="D1106">
            <v>0</v>
          </cell>
          <cell r="E1106">
            <v>2495.2199999999998</v>
          </cell>
          <cell r="F1106">
            <v>0</v>
          </cell>
          <cell r="G1106">
            <v>2495.2199999999998</v>
          </cell>
          <cell r="H1106">
            <v>2495.2199999999998</v>
          </cell>
        </row>
        <row r="1107">
          <cell r="B1107" t="str">
            <v>330-6700-10</v>
          </cell>
          <cell r="C1107" t="str">
            <v>5620 Communications - Telephone, Fax &amp; Pagers</v>
          </cell>
          <cell r="D1107">
            <v>0</v>
          </cell>
          <cell r="E1107">
            <v>2863.01</v>
          </cell>
          <cell r="F1107">
            <v>16.88</v>
          </cell>
          <cell r="G1107">
            <v>2846.13</v>
          </cell>
          <cell r="H1107">
            <v>2846.13</v>
          </cell>
        </row>
        <row r="1108">
          <cell r="B1108" t="str">
            <v>340-6700-10</v>
          </cell>
          <cell r="C1108" t="str">
            <v>5410 Communications - Telephone, Fax &amp; Pagers</v>
          </cell>
          <cell r="D1108">
            <v>0</v>
          </cell>
          <cell r="E1108">
            <v>531.79</v>
          </cell>
          <cell r="F1108">
            <v>0</v>
          </cell>
          <cell r="G1108">
            <v>531.79</v>
          </cell>
          <cell r="H1108">
            <v>531.79</v>
          </cell>
        </row>
        <row r="1109">
          <cell r="B1109" t="str">
            <v>390-6700-10</v>
          </cell>
          <cell r="C1109" t="str">
            <v>5415 Communications - Telephone, Fax &amp; Pagers</v>
          </cell>
          <cell r="D1109">
            <v>0</v>
          </cell>
          <cell r="E1109">
            <v>638.64</v>
          </cell>
          <cell r="F1109">
            <v>0</v>
          </cell>
          <cell r="G1109">
            <v>638.64</v>
          </cell>
          <cell r="H1109">
            <v>638.64</v>
          </cell>
        </row>
        <row r="1110">
          <cell r="B1110" t="str">
            <v>410-6700-10</v>
          </cell>
          <cell r="C1110" t="str">
            <v>5315 Communications - Telephone, Fax &amp; Pagers</v>
          </cell>
          <cell r="D1110">
            <v>0</v>
          </cell>
          <cell r="E1110">
            <v>1081.1199999999999</v>
          </cell>
          <cell r="F1110">
            <v>0</v>
          </cell>
          <cell r="G1110">
            <v>1081.1199999999999</v>
          </cell>
          <cell r="H1110">
            <v>1081.1199999999999</v>
          </cell>
        </row>
        <row r="1111">
          <cell r="B1111" t="str">
            <v>420-6700-10</v>
          </cell>
          <cell r="C1111" t="str">
            <v>5425 Communications - Telephone, Fax &amp; Pagers</v>
          </cell>
          <cell r="D1111">
            <v>0</v>
          </cell>
          <cell r="E1111">
            <v>5269.88</v>
          </cell>
          <cell r="F1111">
            <v>16100</v>
          </cell>
          <cell r="G1111">
            <v>-10830.12</v>
          </cell>
          <cell r="H1111">
            <v>-10830.12</v>
          </cell>
        </row>
        <row r="1112">
          <cell r="B1112" t="str">
            <v>460-6700-10</v>
          </cell>
          <cell r="C1112" t="str">
            <v>5405 COMMUNICATIONS - TELEPHONE, FAX &amp; PAGERS</v>
          </cell>
          <cell r="D1112">
            <v>0</v>
          </cell>
          <cell r="E1112">
            <v>1751.67</v>
          </cell>
          <cell r="F1112">
            <v>0</v>
          </cell>
          <cell r="G1112">
            <v>1751.67</v>
          </cell>
          <cell r="H1112">
            <v>1751.67</v>
          </cell>
        </row>
        <row r="1113">
          <cell r="B1113" t="str">
            <v>520-6700-10</v>
          </cell>
          <cell r="C1113" t="str">
            <v>5420 COMMUNICATIONS - TELEPHONE, FAX &amp; PAGERS</v>
          </cell>
          <cell r="D1113">
            <v>0</v>
          </cell>
          <cell r="E1113">
            <v>616.98</v>
          </cell>
          <cell r="F1113">
            <v>0</v>
          </cell>
          <cell r="G1113">
            <v>616.98</v>
          </cell>
          <cell r="H1113">
            <v>616.98</v>
          </cell>
        </row>
        <row r="1114">
          <cell r="B1114" t="str">
            <v>530-6700-10</v>
          </cell>
          <cell r="C1114" t="str">
            <v>5620 COMMUNICATIONS - TELEPHONE, FAX &amp; PAGERS</v>
          </cell>
          <cell r="D1114">
            <v>0</v>
          </cell>
          <cell r="E1114">
            <v>1382.87</v>
          </cell>
          <cell r="F1114">
            <v>0</v>
          </cell>
          <cell r="G1114">
            <v>1382.87</v>
          </cell>
          <cell r="H1114">
            <v>1382.87</v>
          </cell>
        </row>
        <row r="1115">
          <cell r="B1115" t="str">
            <v>610-6700-10</v>
          </cell>
          <cell r="C1115" t="str">
            <v>5675 COMMUNICATIONS - TELEPHONE, FAX &amp; PAGERS</v>
          </cell>
          <cell r="D1115">
            <v>0</v>
          </cell>
          <cell r="E1115">
            <v>29750.34</v>
          </cell>
          <cell r="F1115">
            <v>7641.37</v>
          </cell>
          <cell r="G1115">
            <v>22108.97</v>
          </cell>
          <cell r="H1115">
            <v>22108.97</v>
          </cell>
        </row>
        <row r="1116">
          <cell r="B1116" t="str">
            <v>650-6700-10</v>
          </cell>
          <cell r="C1116" t="str">
            <v>5620 COMMUNICATIONS - TELEPHONE, FAX &amp; PAGERS</v>
          </cell>
          <cell r="D1116">
            <v>0</v>
          </cell>
          <cell r="E1116">
            <v>3398.62</v>
          </cell>
          <cell r="F1116">
            <v>0</v>
          </cell>
          <cell r="G1116">
            <v>3398.62</v>
          </cell>
          <cell r="H1116">
            <v>3398.62</v>
          </cell>
        </row>
        <row r="1117">
          <cell r="B1117" t="str">
            <v>660-6700-10</v>
          </cell>
          <cell r="C1117" t="str">
            <v>5025 COMMUNICATIONS - TELEPHONE, FAX &amp; PAGERS</v>
          </cell>
          <cell r="D1117">
            <v>0</v>
          </cell>
          <cell r="E1117">
            <v>21896.03</v>
          </cell>
          <cell r="F1117">
            <v>975.61</v>
          </cell>
          <cell r="G1117">
            <v>20920.419999999998</v>
          </cell>
          <cell r="H1117">
            <v>20920.419999999998</v>
          </cell>
        </row>
        <row r="1118">
          <cell r="B1118" t="str">
            <v>740-6700-10</v>
          </cell>
          <cell r="C1118" t="str">
            <v>5310 COMMUNICATIONS - TELEPHONE, FAX &amp; PAGERS</v>
          </cell>
          <cell r="D1118">
            <v>0</v>
          </cell>
          <cell r="E1118">
            <v>6184.71</v>
          </cell>
          <cell r="F1118">
            <v>0</v>
          </cell>
          <cell r="G1118">
            <v>6184.71</v>
          </cell>
          <cell r="H1118">
            <v>6184.71</v>
          </cell>
        </row>
        <row r="1119">
          <cell r="B1119" t="str">
            <v>760-6700-10</v>
          </cell>
          <cell r="C1119" t="str">
            <v>5065 COMMUNICATIONS - TELEPHONE, FAX &amp; PAGERS</v>
          </cell>
          <cell r="D1119">
            <v>0</v>
          </cell>
          <cell r="E1119">
            <v>46524.36</v>
          </cell>
          <cell r="F1119">
            <v>3368.25</v>
          </cell>
          <cell r="G1119">
            <v>43156.11</v>
          </cell>
          <cell r="H1119">
            <v>43156.11</v>
          </cell>
        </row>
        <row r="1120">
          <cell r="B1120" t="str">
            <v>800-6700-10</v>
          </cell>
          <cell r="C1120" t="str">
            <v>5610 Telephone</v>
          </cell>
          <cell r="D1120">
            <v>0</v>
          </cell>
          <cell r="E1120">
            <v>1046.32</v>
          </cell>
          <cell r="F1120">
            <v>1.1299999999999999</v>
          </cell>
          <cell r="G1120">
            <v>1045.19</v>
          </cell>
          <cell r="H1120">
            <v>1045.19</v>
          </cell>
        </row>
        <row r="1121">
          <cell r="B1121" t="str">
            <v>810-6700-10</v>
          </cell>
          <cell r="C1121" t="str">
            <v>5085 COMMUNICATIONS - TELEPHONE, FAX &amp; PAGERS</v>
          </cell>
          <cell r="D1121">
            <v>0</v>
          </cell>
          <cell r="E1121">
            <v>6803.68</v>
          </cell>
          <cell r="F1121">
            <v>0</v>
          </cell>
          <cell r="G1121">
            <v>6803.68</v>
          </cell>
          <cell r="H1121">
            <v>6803.68</v>
          </cell>
        </row>
        <row r="1122">
          <cell r="B1122" t="str">
            <v>820-6700-10</v>
          </cell>
          <cell r="C1122" t="str">
            <v>5005 Telephone, Fax &amp; Pagers</v>
          </cell>
          <cell r="D1122">
            <v>0</v>
          </cell>
          <cell r="E1122">
            <v>3659.28</v>
          </cell>
          <cell r="F1122">
            <v>0</v>
          </cell>
          <cell r="G1122">
            <v>3659.28</v>
          </cell>
          <cell r="H1122">
            <v>3659.28</v>
          </cell>
        </row>
        <row r="1123">
          <cell r="B1123" t="str">
            <v>210-6705-10</v>
          </cell>
          <cell r="C1123" t="str">
            <v>5620 Miscellaneous Expense</v>
          </cell>
          <cell r="D1123">
            <v>0</v>
          </cell>
          <cell r="E1123">
            <v>387.08</v>
          </cell>
          <cell r="F1123">
            <v>0</v>
          </cell>
          <cell r="G1123">
            <v>387.08</v>
          </cell>
          <cell r="H1123">
            <v>387.08</v>
          </cell>
        </row>
        <row r="1124">
          <cell r="B1124" t="str">
            <v>210-6710-10</v>
          </cell>
          <cell r="C1124" t="str">
            <v>5660 Advertising</v>
          </cell>
          <cell r="D1124">
            <v>0</v>
          </cell>
          <cell r="E1124">
            <v>382.4</v>
          </cell>
          <cell r="F1124">
            <v>0</v>
          </cell>
          <cell r="G1124">
            <v>382.4</v>
          </cell>
          <cell r="H1124">
            <v>382.4</v>
          </cell>
        </row>
        <row r="1125">
          <cell r="B1125" t="str">
            <v>340-6710-10</v>
          </cell>
          <cell r="C1125" t="str">
            <v>5410 Advertising</v>
          </cell>
          <cell r="D1125">
            <v>0</v>
          </cell>
          <cell r="E1125">
            <v>1487.08</v>
          </cell>
          <cell r="F1125">
            <v>0</v>
          </cell>
          <cell r="G1125">
            <v>1487.08</v>
          </cell>
          <cell r="H1125">
            <v>1487.08</v>
          </cell>
        </row>
        <row r="1126">
          <cell r="B1126" t="str">
            <v>520-6710-10</v>
          </cell>
          <cell r="C1126" t="str">
            <v>5420 ADVERTISING</v>
          </cell>
          <cell r="D1126">
            <v>0</v>
          </cell>
          <cell r="E1126">
            <v>289.91000000000003</v>
          </cell>
          <cell r="F1126">
            <v>0</v>
          </cell>
          <cell r="G1126">
            <v>289.91000000000003</v>
          </cell>
          <cell r="H1126">
            <v>289.91000000000003</v>
          </cell>
        </row>
        <row r="1127">
          <cell r="B1127" t="str">
            <v>340-6711-10</v>
          </cell>
          <cell r="C1127" t="str">
            <v>4380 Marketing Exp (unregulated) - EVCredits</v>
          </cell>
          <cell r="D1127">
            <v>0</v>
          </cell>
          <cell r="E1127">
            <v>1566.6</v>
          </cell>
          <cell r="F1127">
            <v>0</v>
          </cell>
          <cell r="G1127">
            <v>1566.6</v>
          </cell>
          <cell r="H1127">
            <v>1566.6</v>
          </cell>
        </row>
        <row r="1128">
          <cell r="B1128" t="str">
            <v>210-6720-10</v>
          </cell>
          <cell r="C1128" t="str">
            <v>5410 Community Relations</v>
          </cell>
          <cell r="D1128">
            <v>0</v>
          </cell>
          <cell r="E1128">
            <v>5771</v>
          </cell>
          <cell r="F1128">
            <v>3176</v>
          </cell>
          <cell r="G1128">
            <v>2595</v>
          </cell>
          <cell r="H1128">
            <v>2595</v>
          </cell>
        </row>
        <row r="1129">
          <cell r="B1129" t="str">
            <v>340-6720-10</v>
          </cell>
          <cell r="C1129" t="str">
            <v>5410 Community Relations</v>
          </cell>
          <cell r="D1129">
            <v>0</v>
          </cell>
          <cell r="E1129">
            <v>508.85</v>
          </cell>
          <cell r="F1129">
            <v>0</v>
          </cell>
          <cell r="G1129">
            <v>508.85</v>
          </cell>
          <cell r="H1129">
            <v>508.85</v>
          </cell>
        </row>
        <row r="1130">
          <cell r="B1130" t="str">
            <v>520-6720-10</v>
          </cell>
          <cell r="C1130" t="str">
            <v>5420 COMMUNITY RELATIONS</v>
          </cell>
          <cell r="D1130">
            <v>0</v>
          </cell>
          <cell r="E1130">
            <v>106.9</v>
          </cell>
          <cell r="F1130">
            <v>0</v>
          </cell>
          <cell r="G1130">
            <v>106.9</v>
          </cell>
          <cell r="H1130">
            <v>106.9</v>
          </cell>
        </row>
        <row r="1131">
          <cell r="B1131" t="str">
            <v>210-6730-10</v>
          </cell>
          <cell r="C1131" t="str">
            <v>5665 Corporate Memberships, Licenses</v>
          </cell>
          <cell r="D1131">
            <v>0</v>
          </cell>
          <cell r="E1131">
            <v>89185</v>
          </cell>
          <cell r="F1131">
            <v>0</v>
          </cell>
          <cell r="G1131">
            <v>89185</v>
          </cell>
          <cell r="H1131">
            <v>89185</v>
          </cell>
        </row>
        <row r="1132">
          <cell r="B1132" t="str">
            <v>530-6730-10</v>
          </cell>
          <cell r="C1132" t="str">
            <v>5620 CORPORATE MEMBERSHIPS, LICENSES</v>
          </cell>
          <cell r="D1132">
            <v>0</v>
          </cell>
          <cell r="E1132">
            <v>2216.66</v>
          </cell>
          <cell r="F1132">
            <v>0</v>
          </cell>
          <cell r="G1132">
            <v>2216.66</v>
          </cell>
          <cell r="H1132">
            <v>2216.66</v>
          </cell>
        </row>
        <row r="1133">
          <cell r="B1133" t="str">
            <v>800-6730-10</v>
          </cell>
          <cell r="C1133" t="str">
            <v>5610 Corporate Memberships &amp; Licenses</v>
          </cell>
          <cell r="D1133">
            <v>0</v>
          </cell>
          <cell r="E1133">
            <v>33049.08</v>
          </cell>
          <cell r="F1133">
            <v>0</v>
          </cell>
          <cell r="G1133">
            <v>33049.08</v>
          </cell>
          <cell r="H1133">
            <v>33049.08</v>
          </cell>
        </row>
        <row r="1134">
          <cell r="B1134" t="str">
            <v>820-6730-10</v>
          </cell>
          <cell r="C1134" t="str">
            <v>5005 Corporate Memberships &amp; Licenses</v>
          </cell>
          <cell r="D1134">
            <v>0</v>
          </cell>
          <cell r="E1134">
            <v>180</v>
          </cell>
          <cell r="F1134">
            <v>0</v>
          </cell>
          <cell r="G1134">
            <v>180</v>
          </cell>
          <cell r="H1134">
            <v>180</v>
          </cell>
        </row>
        <row r="1135">
          <cell r="B1135" t="str">
            <v>210-6731-10</v>
          </cell>
          <cell r="C1135" t="str">
            <v>5655 OEB Regulatory Fee</v>
          </cell>
          <cell r="D1135">
            <v>0</v>
          </cell>
          <cell r="E1135">
            <v>261894.01</v>
          </cell>
          <cell r="F1135">
            <v>117133</v>
          </cell>
          <cell r="G1135">
            <v>144761.01</v>
          </cell>
          <cell r="H1135">
            <v>144761.01</v>
          </cell>
        </row>
        <row r="1136">
          <cell r="B1136" t="str">
            <v>210-6732-10</v>
          </cell>
          <cell r="C1136" t="str">
            <v>5410 Donations</v>
          </cell>
          <cell r="D1136">
            <v>0</v>
          </cell>
          <cell r="E1136">
            <v>12056</v>
          </cell>
          <cell r="F1136">
            <v>0</v>
          </cell>
          <cell r="G1136">
            <v>12056</v>
          </cell>
          <cell r="H1136">
            <v>12056</v>
          </cell>
        </row>
        <row r="1137">
          <cell r="B1137" t="str">
            <v>340-6732-10</v>
          </cell>
          <cell r="C1137" t="str">
            <v>5410 Donations</v>
          </cell>
          <cell r="D1137">
            <v>0</v>
          </cell>
          <cell r="E1137">
            <v>3030</v>
          </cell>
          <cell r="F1137">
            <v>0</v>
          </cell>
          <cell r="G1137">
            <v>3030</v>
          </cell>
          <cell r="H1137">
            <v>3030</v>
          </cell>
        </row>
        <row r="1138">
          <cell r="B1138" t="str">
            <v>210-6733-10</v>
          </cell>
          <cell r="C1138" t="str">
            <v>6205 Donations (LEAP Program)</v>
          </cell>
          <cell r="D1138">
            <v>0</v>
          </cell>
          <cell r="E1138">
            <v>32191.919999999998</v>
          </cell>
          <cell r="F1138">
            <v>0</v>
          </cell>
          <cell r="G1138">
            <v>32191.919999999998</v>
          </cell>
          <cell r="H1138">
            <v>32191.919999999998</v>
          </cell>
        </row>
        <row r="1139">
          <cell r="B1139" t="str">
            <v>210-6740-10</v>
          </cell>
          <cell r="C1139" t="str">
            <v>5630 Professional Fees-Consulting</v>
          </cell>
          <cell r="D1139">
            <v>0</v>
          </cell>
          <cell r="E1139">
            <v>80505.38</v>
          </cell>
          <cell r="F1139">
            <v>0</v>
          </cell>
          <cell r="G1139">
            <v>80505.38</v>
          </cell>
          <cell r="H1139">
            <v>80505.38</v>
          </cell>
        </row>
        <row r="1140">
          <cell r="B1140" t="str">
            <v>310-6740-10</v>
          </cell>
          <cell r="C1140" t="str">
            <v>5630 Professional - Consulting</v>
          </cell>
          <cell r="D1140">
            <v>0</v>
          </cell>
          <cell r="E1140">
            <v>7022.5</v>
          </cell>
          <cell r="F1140">
            <v>7022.5</v>
          </cell>
          <cell r="G1140">
            <v>0</v>
          </cell>
          <cell r="H1140">
            <v>0</v>
          </cell>
        </row>
        <row r="1141">
          <cell r="B1141" t="str">
            <v>330-6740-10</v>
          </cell>
          <cell r="C1141" t="str">
            <v>5630 Professional - Consulting</v>
          </cell>
          <cell r="D1141">
            <v>0</v>
          </cell>
          <cell r="E1141">
            <v>12558.77</v>
          </cell>
          <cell r="F1141">
            <v>515</v>
          </cell>
          <cell r="G1141">
            <v>12043.77</v>
          </cell>
          <cell r="H1141">
            <v>12043.77</v>
          </cell>
        </row>
        <row r="1142">
          <cell r="B1142" t="str">
            <v>410-6740-10</v>
          </cell>
          <cell r="C1142" t="str">
            <v>5305 Consulting</v>
          </cell>
          <cell r="D1142">
            <v>0</v>
          </cell>
          <cell r="E1142">
            <v>1925</v>
          </cell>
          <cell r="F1142">
            <v>0</v>
          </cell>
          <cell r="G1142">
            <v>1925</v>
          </cell>
          <cell r="H1142">
            <v>1925</v>
          </cell>
        </row>
        <row r="1143">
          <cell r="B1143" t="str">
            <v>420-6740-10</v>
          </cell>
          <cell r="C1143" t="str">
            <v>5315 Consulting</v>
          </cell>
          <cell r="D1143">
            <v>0</v>
          </cell>
          <cell r="E1143">
            <v>1253.01</v>
          </cell>
          <cell r="F1143">
            <v>0</v>
          </cell>
          <cell r="G1143">
            <v>1253.01</v>
          </cell>
          <cell r="H1143">
            <v>1253.01</v>
          </cell>
        </row>
        <row r="1144">
          <cell r="B1144" t="str">
            <v>520-6740-10</v>
          </cell>
          <cell r="C1144" t="str">
            <v>5630 PROFESSIONAL - CONSULTING</v>
          </cell>
          <cell r="D1144">
            <v>0</v>
          </cell>
          <cell r="E1144">
            <v>1483.9</v>
          </cell>
          <cell r="F1144">
            <v>0</v>
          </cell>
          <cell r="G1144">
            <v>1483.9</v>
          </cell>
          <cell r="H1144">
            <v>1483.9</v>
          </cell>
        </row>
        <row r="1145">
          <cell r="B1145" t="str">
            <v>530-6740-10</v>
          </cell>
          <cell r="C1145" t="str">
            <v>5630 PROFESSIONAL - CONSULTING</v>
          </cell>
          <cell r="D1145">
            <v>0</v>
          </cell>
          <cell r="E1145">
            <v>20449.150000000001</v>
          </cell>
          <cell r="F1145">
            <v>0</v>
          </cell>
          <cell r="G1145">
            <v>20449.150000000001</v>
          </cell>
          <cell r="H1145">
            <v>20449.150000000001</v>
          </cell>
        </row>
        <row r="1146">
          <cell r="B1146" t="str">
            <v>650-6740-10</v>
          </cell>
          <cell r="C1146" t="str">
            <v>5630 Consulting</v>
          </cell>
          <cell r="D1146">
            <v>0</v>
          </cell>
          <cell r="E1146">
            <v>600</v>
          </cell>
          <cell r="F1146">
            <v>600</v>
          </cell>
          <cell r="G1146">
            <v>0</v>
          </cell>
          <cell r="H1146">
            <v>0</v>
          </cell>
        </row>
        <row r="1147">
          <cell r="B1147" t="str">
            <v>740-6740-10</v>
          </cell>
          <cell r="C1147" t="str">
            <v>5310 Professional - Consulting</v>
          </cell>
          <cell r="D1147">
            <v>0</v>
          </cell>
          <cell r="E1147">
            <v>2590</v>
          </cell>
          <cell r="F1147">
            <v>2590</v>
          </cell>
          <cell r="G1147">
            <v>0</v>
          </cell>
          <cell r="H1147">
            <v>0</v>
          </cell>
        </row>
        <row r="1148">
          <cell r="B1148" t="str">
            <v>800-6740-10</v>
          </cell>
          <cell r="C1148" t="str">
            <v>5610 Professional Consulting</v>
          </cell>
          <cell r="D1148">
            <v>0</v>
          </cell>
          <cell r="E1148">
            <v>3029.33</v>
          </cell>
          <cell r="F1148">
            <v>0</v>
          </cell>
          <cell r="G1148">
            <v>3029.33</v>
          </cell>
          <cell r="H1148">
            <v>3029.33</v>
          </cell>
        </row>
        <row r="1149">
          <cell r="B1149" t="str">
            <v>210-6750-10</v>
          </cell>
          <cell r="C1149" t="str">
            <v>5630 Professional Fees-Audit</v>
          </cell>
          <cell r="D1149">
            <v>0</v>
          </cell>
          <cell r="E1149">
            <v>131328</v>
          </cell>
          <cell r="F1149">
            <v>0</v>
          </cell>
          <cell r="G1149">
            <v>131328</v>
          </cell>
          <cell r="H1149">
            <v>131328</v>
          </cell>
        </row>
        <row r="1150">
          <cell r="B1150" t="str">
            <v>210-6755-10</v>
          </cell>
          <cell r="C1150" t="str">
            <v>5655 Regulatory Related Costs</v>
          </cell>
          <cell r="D1150">
            <v>0</v>
          </cell>
          <cell r="E1150">
            <v>258538.96</v>
          </cell>
          <cell r="F1150">
            <v>0</v>
          </cell>
          <cell r="G1150">
            <v>258538.96</v>
          </cell>
          <cell r="H1150">
            <v>258538.96</v>
          </cell>
        </row>
        <row r="1151">
          <cell r="B1151" t="str">
            <v>210-6760-10</v>
          </cell>
          <cell r="C1151" t="str">
            <v>5630 Professional - Legal</v>
          </cell>
          <cell r="D1151">
            <v>0</v>
          </cell>
          <cell r="E1151">
            <v>31208.02</v>
          </cell>
          <cell r="F1151">
            <v>0</v>
          </cell>
          <cell r="G1151">
            <v>31208.02</v>
          </cell>
          <cell r="H1151">
            <v>31208.02</v>
          </cell>
        </row>
        <row r="1152">
          <cell r="B1152" t="str">
            <v>520-6760-10</v>
          </cell>
          <cell r="C1152" t="str">
            <v>5630 PROFESSIONAL - LEGAL</v>
          </cell>
          <cell r="D1152">
            <v>0</v>
          </cell>
          <cell r="E1152">
            <v>2544.5</v>
          </cell>
          <cell r="F1152">
            <v>0</v>
          </cell>
          <cell r="G1152">
            <v>2544.5</v>
          </cell>
          <cell r="H1152">
            <v>2544.5</v>
          </cell>
        </row>
        <row r="1153">
          <cell r="B1153" t="str">
            <v>210-6765-10</v>
          </cell>
          <cell r="C1153" t="str">
            <v>5615-Payroll Service Charges</v>
          </cell>
          <cell r="D1153">
            <v>0</v>
          </cell>
          <cell r="E1153">
            <v>10141.290000000001</v>
          </cell>
          <cell r="F1153">
            <v>1342.78</v>
          </cell>
          <cell r="G1153">
            <v>8798.51</v>
          </cell>
          <cell r="H1153">
            <v>8798.51</v>
          </cell>
        </row>
        <row r="1154">
          <cell r="B1154" t="str">
            <v>210-6770-10</v>
          </cell>
          <cell r="C1154" t="str">
            <v>5665 Finance Charges - Bank Charges</v>
          </cell>
          <cell r="D1154">
            <v>0</v>
          </cell>
          <cell r="E1154">
            <v>104077.63</v>
          </cell>
          <cell r="F1154">
            <v>29522.61</v>
          </cell>
          <cell r="G1154">
            <v>74555.02</v>
          </cell>
          <cell r="H1154">
            <v>74555.02</v>
          </cell>
        </row>
        <row r="1155">
          <cell r="B1155" t="str">
            <v>440-6770-10</v>
          </cell>
          <cell r="C1155" t="str">
            <v>5320 Finance Charges - Bank Charges</v>
          </cell>
          <cell r="D1155">
            <v>0</v>
          </cell>
          <cell r="E1155">
            <v>47979.48</v>
          </cell>
          <cell r="F1155">
            <v>34251</v>
          </cell>
          <cell r="G1155">
            <v>13728.48</v>
          </cell>
          <cell r="H1155">
            <v>13728.48</v>
          </cell>
        </row>
        <row r="1156">
          <cell r="B1156" t="str">
            <v>210-6775-10</v>
          </cell>
          <cell r="C1156" t="str">
            <v>5665 Foreign Exchange Expense/Gain</v>
          </cell>
          <cell r="D1156">
            <v>0</v>
          </cell>
          <cell r="E1156">
            <v>7972.4</v>
          </cell>
          <cell r="F1156">
            <v>2551.56</v>
          </cell>
          <cell r="G1156">
            <v>5420.84</v>
          </cell>
          <cell r="H1156">
            <v>5420.84</v>
          </cell>
        </row>
        <row r="1157">
          <cell r="B1157" t="str">
            <v>440-6790-10</v>
          </cell>
          <cell r="C1157" t="str">
            <v>5320 Finance Charges - Collection</v>
          </cell>
          <cell r="D1157">
            <v>0</v>
          </cell>
          <cell r="E1157">
            <v>11924.24</v>
          </cell>
          <cell r="F1157">
            <v>0</v>
          </cell>
          <cell r="G1157">
            <v>11924.24</v>
          </cell>
          <cell r="H1157">
            <v>11924.24</v>
          </cell>
        </row>
        <row r="1158">
          <cell r="B1158" t="str">
            <v>210-6800-10</v>
          </cell>
          <cell r="C1158" t="str">
            <v>6035 Finance Charges - Interest</v>
          </cell>
          <cell r="D1158">
            <v>0</v>
          </cell>
          <cell r="E1158">
            <v>58832.3</v>
          </cell>
          <cell r="F1158">
            <v>111.48</v>
          </cell>
          <cell r="G1158">
            <v>58720.82</v>
          </cell>
          <cell r="H1158">
            <v>58720.82</v>
          </cell>
        </row>
        <row r="1159">
          <cell r="B1159" t="str">
            <v>210-6801-10</v>
          </cell>
          <cell r="C1159" t="str">
            <v>6005 Interest - Note</v>
          </cell>
          <cell r="D1159">
            <v>0</v>
          </cell>
          <cell r="E1159">
            <v>2187540</v>
          </cell>
          <cell r="F1159">
            <v>0</v>
          </cell>
          <cell r="G1159">
            <v>2187540</v>
          </cell>
          <cell r="H1159">
            <v>2187540</v>
          </cell>
        </row>
        <row r="1160">
          <cell r="B1160" t="str">
            <v>210-6802-10</v>
          </cell>
          <cell r="C1160" t="str">
            <v>5605 Management Fees</v>
          </cell>
          <cell r="D1160">
            <v>0</v>
          </cell>
          <cell r="E1160">
            <v>492640</v>
          </cell>
          <cell r="F1160">
            <v>132052</v>
          </cell>
          <cell r="G1160">
            <v>360588</v>
          </cell>
          <cell r="H1160">
            <v>360588</v>
          </cell>
        </row>
        <row r="1161">
          <cell r="B1161" t="str">
            <v>210-6805-10</v>
          </cell>
          <cell r="C1161" t="str">
            <v>6035 Regulatory Interest Expense</v>
          </cell>
          <cell r="D1161">
            <v>0</v>
          </cell>
          <cell r="E1161">
            <v>249955.93</v>
          </cell>
          <cell r="F1161">
            <v>51141.88</v>
          </cell>
          <cell r="G1161">
            <v>198814.05</v>
          </cell>
          <cell r="H1161">
            <v>198814.05</v>
          </cell>
        </row>
        <row r="1162">
          <cell r="B1162" t="str">
            <v>210-6807-10</v>
          </cell>
          <cell r="C1162" t="str">
            <v>6035 Interest Expense - Short Term Debt</v>
          </cell>
          <cell r="D1162">
            <v>0</v>
          </cell>
          <cell r="E1162">
            <v>42893.72</v>
          </cell>
          <cell r="F1162">
            <v>0</v>
          </cell>
          <cell r="G1162">
            <v>42893.72</v>
          </cell>
          <cell r="H1162">
            <v>42893.72</v>
          </cell>
        </row>
        <row r="1163">
          <cell r="B1163" t="str">
            <v>210-6810-10</v>
          </cell>
          <cell r="C1163" t="str">
            <v>5335 Write Offs - Bad Debt</v>
          </cell>
          <cell r="D1163">
            <v>0</v>
          </cell>
          <cell r="E1163">
            <v>348241.63</v>
          </cell>
          <cell r="F1163">
            <v>330617.83</v>
          </cell>
          <cell r="G1163">
            <v>17623.8</v>
          </cell>
          <cell r="H1163">
            <v>17623.8</v>
          </cell>
        </row>
        <row r="1164">
          <cell r="B1164" t="str">
            <v>440-6810-10</v>
          </cell>
          <cell r="C1164" t="str">
            <v>5335 Bad Debts</v>
          </cell>
          <cell r="D1164">
            <v>0</v>
          </cell>
          <cell r="E1164">
            <v>441996</v>
          </cell>
          <cell r="F1164">
            <v>208281.67</v>
          </cell>
          <cell r="G1164">
            <v>233714.33</v>
          </cell>
          <cell r="H1164">
            <v>233714.33</v>
          </cell>
        </row>
        <row r="1165">
          <cell r="B1165" t="str">
            <v>650-6820-10</v>
          </cell>
          <cell r="C1165" t="str">
            <v>5620 WRITE OFFS - INVENTORY</v>
          </cell>
          <cell r="D1165">
            <v>0</v>
          </cell>
          <cell r="E1165">
            <v>90556.79</v>
          </cell>
          <cell r="F1165">
            <v>217342.73</v>
          </cell>
          <cell r="G1165">
            <v>-126785.94</v>
          </cell>
          <cell r="H1165">
            <v>-126785.94</v>
          </cell>
        </row>
        <row r="1166">
          <cell r="B1166" t="str">
            <v>210-6840-10</v>
          </cell>
          <cell r="C1166" t="str">
            <v>4355 Proceeds/Costs-Fixed Asset Disposal</v>
          </cell>
          <cell r="D1166">
            <v>0</v>
          </cell>
          <cell r="E1166">
            <v>2512745.7599999998</v>
          </cell>
          <cell r="F1166">
            <v>1865303.42</v>
          </cell>
          <cell r="G1166">
            <v>647442.34</v>
          </cell>
          <cell r="H1166">
            <v>647442.34</v>
          </cell>
        </row>
        <row r="1167">
          <cell r="B1167" t="str">
            <v>210-6842-10</v>
          </cell>
          <cell r="C1167" t="str">
            <v>4360 Loss on Disposal - PP&amp;E &amp; Other Property</v>
          </cell>
          <cell r="D1167">
            <v>0</v>
          </cell>
          <cell r="E1167">
            <v>944091.96</v>
          </cell>
          <cell r="F1167">
            <v>1791417.28</v>
          </cell>
          <cell r="G1167">
            <v>-847325.32</v>
          </cell>
          <cell r="H1167">
            <v>-847325.32</v>
          </cell>
        </row>
        <row r="1168">
          <cell r="B1168" t="str">
            <v>210-6890-10</v>
          </cell>
          <cell r="C1168" t="str">
            <v>Realized Gain/Loss on Exchange</v>
          </cell>
          <cell r="D1168">
            <v>0</v>
          </cell>
          <cell r="E1168">
            <v>2332.65</v>
          </cell>
          <cell r="F1168">
            <v>1498.69</v>
          </cell>
          <cell r="G1168">
            <v>833.96</v>
          </cell>
          <cell r="H1168">
            <v>833.96</v>
          </cell>
        </row>
        <row r="1169">
          <cell r="B1169" t="str">
            <v>410-6900-10</v>
          </cell>
          <cell r="C1169" t="str">
            <v>5305 Allocated Mtnc Job Payroll/Overhead Offset</v>
          </cell>
          <cell r="D1169">
            <v>0</v>
          </cell>
          <cell r="E1169">
            <v>16873.77</v>
          </cell>
          <cell r="F1169">
            <v>0</v>
          </cell>
          <cell r="G1169">
            <v>16873.77</v>
          </cell>
          <cell r="H1169">
            <v>16873.77</v>
          </cell>
        </row>
        <row r="1170">
          <cell r="B1170" t="str">
            <v>610-6900-10</v>
          </cell>
          <cell r="C1170" t="str">
            <v>5675 ALLOCATED MNTCE JOB PAYROLL/OVERHEAD OFFSET</v>
          </cell>
          <cell r="D1170">
            <v>0</v>
          </cell>
          <cell r="E1170">
            <v>55779.1</v>
          </cell>
          <cell r="F1170">
            <v>0</v>
          </cell>
          <cell r="G1170">
            <v>55779.1</v>
          </cell>
          <cell r="H1170">
            <v>55779.1</v>
          </cell>
        </row>
        <row r="1171">
          <cell r="B1171" t="str">
            <v>650-6900-10</v>
          </cell>
          <cell r="C1171" t="str">
            <v>5620 ALLOCATED MAINTENANCE JOB PAYROLL/OH OFFSET</v>
          </cell>
          <cell r="D1171">
            <v>0</v>
          </cell>
          <cell r="E1171">
            <v>20183.18</v>
          </cell>
          <cell r="F1171">
            <v>0</v>
          </cell>
          <cell r="G1171">
            <v>20183.18</v>
          </cell>
          <cell r="H1171">
            <v>20183.18</v>
          </cell>
        </row>
        <row r="1172">
          <cell r="B1172" t="str">
            <v>660-6900-10</v>
          </cell>
          <cell r="C1172" t="str">
            <v>5020 Allocated Maintenance Job Payroll/OH Offset</v>
          </cell>
          <cell r="D1172">
            <v>0</v>
          </cell>
          <cell r="E1172">
            <v>1181002.52</v>
          </cell>
          <cell r="F1172">
            <v>5276.34</v>
          </cell>
          <cell r="G1172">
            <v>1175726.18</v>
          </cell>
          <cell r="H1172">
            <v>1175726.18</v>
          </cell>
        </row>
        <row r="1173">
          <cell r="B1173" t="str">
            <v>675-6900-10</v>
          </cell>
          <cell r="C1173" t="str">
            <v>5114 Allocated Mtce Job Payroll/OH</v>
          </cell>
          <cell r="D1173">
            <v>0</v>
          </cell>
          <cell r="E1173">
            <v>198533.8</v>
          </cell>
          <cell r="F1173">
            <v>0</v>
          </cell>
          <cell r="G1173">
            <v>198533.8</v>
          </cell>
          <cell r="H1173">
            <v>198533.8</v>
          </cell>
        </row>
        <row r="1174">
          <cell r="B1174" t="str">
            <v>705-6900-10</v>
          </cell>
          <cell r="C1174" t="str">
            <v>5120 Allocated Mtce Job Payroll/OH</v>
          </cell>
          <cell r="D1174">
            <v>0</v>
          </cell>
          <cell r="E1174">
            <v>178052.7</v>
          </cell>
          <cell r="F1174">
            <v>98.04</v>
          </cell>
          <cell r="G1174">
            <v>177954.66</v>
          </cell>
          <cell r="H1174">
            <v>177954.66</v>
          </cell>
        </row>
        <row r="1175">
          <cell r="B1175" t="str">
            <v>710-6900-10</v>
          </cell>
          <cell r="C1175" t="str">
            <v>5040 Allocated Maint Job Payroll/Overhead Offset</v>
          </cell>
          <cell r="D1175">
            <v>0</v>
          </cell>
          <cell r="E1175">
            <v>17876.04</v>
          </cell>
          <cell r="F1175">
            <v>0</v>
          </cell>
          <cell r="G1175">
            <v>17876.04</v>
          </cell>
          <cell r="H1175">
            <v>17876.04</v>
          </cell>
        </row>
        <row r="1176">
          <cell r="B1176" t="str">
            <v>715-6900-10</v>
          </cell>
          <cell r="C1176" t="str">
            <v>5145 Allocated Mtce Job Payroll/OH</v>
          </cell>
          <cell r="D1176">
            <v>0</v>
          </cell>
          <cell r="E1176">
            <v>166804.72</v>
          </cell>
          <cell r="F1176">
            <v>728.35</v>
          </cell>
          <cell r="G1176">
            <v>166076.37</v>
          </cell>
          <cell r="H1176">
            <v>166076.37</v>
          </cell>
        </row>
        <row r="1177">
          <cell r="B1177" t="str">
            <v>740-6900-10</v>
          </cell>
          <cell r="C1177" t="str">
            <v>5310 Allocated Mntce Job Payroll/Overhead Offset</v>
          </cell>
          <cell r="D1177">
            <v>0</v>
          </cell>
          <cell r="E1177">
            <v>102423.27</v>
          </cell>
          <cell r="F1177">
            <v>0</v>
          </cell>
          <cell r="G1177">
            <v>102423.27</v>
          </cell>
          <cell r="H1177">
            <v>102423.27</v>
          </cell>
        </row>
        <row r="1178">
          <cell r="B1178" t="str">
            <v>760-6900-10</v>
          </cell>
          <cell r="C1178" t="str">
            <v>5065 ALLOCATED MNTCE JOB PAYROLL/OVERHEAD OFFSET</v>
          </cell>
          <cell r="D1178">
            <v>0</v>
          </cell>
          <cell r="E1178">
            <v>692290.58</v>
          </cell>
          <cell r="F1178">
            <v>622.59</v>
          </cell>
          <cell r="G1178">
            <v>691667.99</v>
          </cell>
          <cell r="H1178">
            <v>691667.99</v>
          </cell>
        </row>
        <row r="1179">
          <cell r="B1179" t="str">
            <v>810-6900-10</v>
          </cell>
          <cell r="C1179" t="str">
            <v>5085 ALLOCATED MNTNCE JOB PAYROLL/OVERHEAD OFFSET</v>
          </cell>
          <cell r="D1179">
            <v>0</v>
          </cell>
          <cell r="E1179">
            <v>244106.29</v>
          </cell>
          <cell r="F1179">
            <v>0</v>
          </cell>
          <cell r="G1179">
            <v>244106.29</v>
          </cell>
          <cell r="H1179">
            <v>244106.29</v>
          </cell>
        </row>
        <row r="1180">
          <cell r="B1180" t="str">
            <v>210-6901-10</v>
          </cell>
          <cell r="C1180" t="str">
            <v>5605 ALLOCATED PAYROLL MAINT JOB RECOVERY</v>
          </cell>
          <cell r="D1180">
            <v>0</v>
          </cell>
          <cell r="E1180">
            <v>14057485.23</v>
          </cell>
          <cell r="F1180">
            <v>14109800.08</v>
          </cell>
          <cell r="G1180">
            <v>-52314.85</v>
          </cell>
          <cell r="H1180">
            <v>-52314.85</v>
          </cell>
        </row>
        <row r="1181">
          <cell r="B1181" t="str">
            <v>300-6901-10</v>
          </cell>
          <cell r="C1181" t="str">
            <v>5615 ALLOCATED PAYROLL MAINT JOB RECOVERY</v>
          </cell>
          <cell r="D1181">
            <v>0</v>
          </cell>
          <cell r="E1181">
            <v>0</v>
          </cell>
          <cell r="F1181">
            <v>2952.26</v>
          </cell>
          <cell r="G1181">
            <v>-2952.26</v>
          </cell>
          <cell r="H1181">
            <v>-2952.26</v>
          </cell>
        </row>
        <row r="1182">
          <cell r="B1182" t="str">
            <v>310-6901-10</v>
          </cell>
          <cell r="C1182" t="str">
            <v>5615 Allocated Payroll Maint Job Recovery</v>
          </cell>
          <cell r="D1182">
            <v>0</v>
          </cell>
          <cell r="E1182">
            <v>1196.8</v>
          </cell>
          <cell r="F1182">
            <v>2298.91</v>
          </cell>
          <cell r="G1182">
            <v>-1102.1099999999999</v>
          </cell>
          <cell r="H1182">
            <v>-1102.1099999999999</v>
          </cell>
        </row>
        <row r="1183">
          <cell r="B1183" t="str">
            <v>320-6901-10</v>
          </cell>
          <cell r="C1183" t="str">
            <v>5610 ALLOCATED PAYROLL MAINT JOB RECOVERY</v>
          </cell>
          <cell r="D1183">
            <v>0</v>
          </cell>
          <cell r="E1183">
            <v>0</v>
          </cell>
          <cell r="F1183">
            <v>640.72</v>
          </cell>
          <cell r="G1183">
            <v>-640.72</v>
          </cell>
          <cell r="H1183">
            <v>-640.72</v>
          </cell>
        </row>
        <row r="1184">
          <cell r="B1184" t="str">
            <v>390-6901-10</v>
          </cell>
          <cell r="C1184" t="str">
            <v>5415 Allocated Payroll Mtce Recovery</v>
          </cell>
          <cell r="D1184">
            <v>0</v>
          </cell>
          <cell r="E1184">
            <v>115667.6</v>
          </cell>
          <cell r="F1184">
            <v>261314.77</v>
          </cell>
          <cell r="G1184">
            <v>-145647.17000000001</v>
          </cell>
          <cell r="H1184">
            <v>-145647.17000000001</v>
          </cell>
        </row>
        <row r="1185">
          <cell r="B1185" t="str">
            <v>410-6901-10</v>
          </cell>
          <cell r="C1185" t="str">
            <v>5305 Allocated Payroll Maintenance Recovery</v>
          </cell>
          <cell r="D1185">
            <v>0</v>
          </cell>
          <cell r="E1185">
            <v>0</v>
          </cell>
          <cell r="F1185">
            <v>2385.06</v>
          </cell>
          <cell r="G1185">
            <v>-2385.06</v>
          </cell>
          <cell r="H1185">
            <v>-2385.06</v>
          </cell>
        </row>
        <row r="1186">
          <cell r="B1186" t="str">
            <v>460-6901-10</v>
          </cell>
          <cell r="C1186" t="str">
            <v>5405 Allocated Payroll Maintenance Recovery</v>
          </cell>
          <cell r="D1186">
            <v>0</v>
          </cell>
          <cell r="E1186">
            <v>0</v>
          </cell>
          <cell r="F1186">
            <v>16623.330000000002</v>
          </cell>
          <cell r="G1186">
            <v>-16623.330000000002</v>
          </cell>
          <cell r="H1186">
            <v>-16623.330000000002</v>
          </cell>
        </row>
        <row r="1187">
          <cell r="B1187" t="str">
            <v>650-6901-10</v>
          </cell>
          <cell r="C1187" t="str">
            <v>5615 Allocate Payroll Maint Job Recovery</v>
          </cell>
          <cell r="D1187">
            <v>0</v>
          </cell>
          <cell r="E1187">
            <v>163986.60999999999</v>
          </cell>
          <cell r="F1187">
            <v>192242.34</v>
          </cell>
          <cell r="G1187">
            <v>-28255.73</v>
          </cell>
          <cell r="H1187">
            <v>-28255.73</v>
          </cell>
        </row>
        <row r="1188">
          <cell r="B1188" t="str">
            <v>660-6901-10</v>
          </cell>
          <cell r="C1188" t="str">
            <v>5020 Allocated Payroll Maint Job Recovery</v>
          </cell>
          <cell r="D1188">
            <v>0</v>
          </cell>
          <cell r="E1188">
            <v>10412166.550000001</v>
          </cell>
          <cell r="F1188">
            <v>12063188.17</v>
          </cell>
          <cell r="G1188">
            <v>-1651021.62</v>
          </cell>
          <cell r="H1188">
            <v>-1651021.62</v>
          </cell>
        </row>
        <row r="1189">
          <cell r="B1189" t="str">
            <v>740-6901-10</v>
          </cell>
          <cell r="C1189" t="str">
            <v>5310 ALLOCATED MAINTENANCE JOB PAYROLL  RECOVERY</v>
          </cell>
          <cell r="D1189">
            <v>0</v>
          </cell>
          <cell r="E1189">
            <v>96051.43</v>
          </cell>
          <cell r="F1189">
            <v>114567.73</v>
          </cell>
          <cell r="G1189">
            <v>-18516.3</v>
          </cell>
          <cell r="H1189">
            <v>-18516.3</v>
          </cell>
        </row>
        <row r="1190">
          <cell r="B1190" t="str">
            <v>760-6901-10</v>
          </cell>
          <cell r="C1190" t="str">
            <v>5065 ALLOCATED MAINTENANCE JOB PAYROLL  RECOVERY</v>
          </cell>
          <cell r="D1190">
            <v>0</v>
          </cell>
          <cell r="E1190">
            <v>1389088.74</v>
          </cell>
          <cell r="F1190">
            <v>1632401.58</v>
          </cell>
          <cell r="G1190">
            <v>-243312.84</v>
          </cell>
          <cell r="H1190">
            <v>-243312.84</v>
          </cell>
        </row>
        <row r="1191">
          <cell r="B1191" t="str">
            <v>810-6901-10</v>
          </cell>
          <cell r="C1191" t="str">
            <v>5085 ALLOCATED PAYROLL MAINT JOB RECOVERY</v>
          </cell>
          <cell r="D1191">
            <v>0</v>
          </cell>
          <cell r="E1191">
            <v>1380574.35</v>
          </cell>
          <cell r="F1191">
            <v>1624316.07</v>
          </cell>
          <cell r="G1191">
            <v>-243741.72</v>
          </cell>
          <cell r="H1191">
            <v>-243741.72</v>
          </cell>
        </row>
        <row r="1192">
          <cell r="B1192" t="str">
            <v>820-6901-10</v>
          </cell>
          <cell r="C1192" t="str">
            <v>5005 Recovery</v>
          </cell>
          <cell r="D1192">
            <v>0</v>
          </cell>
          <cell r="E1192">
            <v>49701.75</v>
          </cell>
          <cell r="F1192">
            <v>71409.990000000005</v>
          </cell>
          <cell r="G1192">
            <v>-21708.240000000002</v>
          </cell>
          <cell r="H1192">
            <v>-21708.240000000002</v>
          </cell>
        </row>
        <row r="1193">
          <cell r="B1193" t="str">
            <v>210-6902-10</v>
          </cell>
          <cell r="C1193" t="str">
            <v>5605 ALLOCATED MAINTENANCE JOB OVERHEAD RECOVERY</v>
          </cell>
          <cell r="D1193">
            <v>0</v>
          </cell>
          <cell r="E1193">
            <v>6913232.46</v>
          </cell>
          <cell r="F1193">
            <v>6913232.46</v>
          </cell>
          <cell r="G1193">
            <v>0</v>
          </cell>
          <cell r="H1193">
            <v>0</v>
          </cell>
        </row>
        <row r="1194">
          <cell r="B1194" t="str">
            <v>660-6902-10</v>
          </cell>
          <cell r="C1194" t="str">
            <v>5020 Allocated Maintenance Job Overhead Recovery</v>
          </cell>
          <cell r="D1194">
            <v>0</v>
          </cell>
          <cell r="E1194">
            <v>4090052.7</v>
          </cell>
          <cell r="F1194">
            <v>4882181.68</v>
          </cell>
          <cell r="G1194">
            <v>-792128.98</v>
          </cell>
          <cell r="H1194">
            <v>-792128.98</v>
          </cell>
        </row>
        <row r="1195">
          <cell r="B1195" t="str">
            <v>740-6902-10</v>
          </cell>
          <cell r="C1195" t="str">
            <v>5310 ALLOCATED MAINTENANCE JOB OVERHEAD RECOVERY</v>
          </cell>
          <cell r="D1195">
            <v>0</v>
          </cell>
          <cell r="E1195">
            <v>34473.599999999999</v>
          </cell>
          <cell r="F1195">
            <v>41904</v>
          </cell>
          <cell r="G1195">
            <v>-7430.4</v>
          </cell>
          <cell r="H1195">
            <v>-7430.4</v>
          </cell>
        </row>
        <row r="1196">
          <cell r="B1196" t="str">
            <v>760-6902-10</v>
          </cell>
          <cell r="C1196" t="str">
            <v>5065 ALLOCATED MAINTENANCE JOB OVERHEAD RECOVERY</v>
          </cell>
          <cell r="D1196">
            <v>0</v>
          </cell>
          <cell r="E1196">
            <v>733223.4</v>
          </cell>
          <cell r="F1196">
            <v>861743.73</v>
          </cell>
          <cell r="G1196">
            <v>-128520.33</v>
          </cell>
          <cell r="H1196">
            <v>-128520.33</v>
          </cell>
        </row>
        <row r="1197">
          <cell r="B1197" t="str">
            <v>810-6902-10</v>
          </cell>
          <cell r="C1197" t="str">
            <v>5085 ALLOCATED MAINTENANCE JOB OVERHEAD RECOVERY</v>
          </cell>
          <cell r="D1197">
            <v>0</v>
          </cell>
          <cell r="E1197">
            <v>822038.07</v>
          </cell>
          <cell r="F1197">
            <v>966468.68</v>
          </cell>
          <cell r="G1197">
            <v>-144430.60999999999</v>
          </cell>
          <cell r="H1197">
            <v>-144430.60999999999</v>
          </cell>
        </row>
        <row r="1198">
          <cell r="B1198" t="str">
            <v>820-6902-10</v>
          </cell>
          <cell r="C1198" t="str">
            <v>5005 ALLOCATED MAINTENANCE JOB OVERHEAD RECOVERY</v>
          </cell>
          <cell r="D1198">
            <v>0</v>
          </cell>
          <cell r="E1198">
            <v>29821.05</v>
          </cell>
          <cell r="F1198">
            <v>33796.35</v>
          </cell>
          <cell r="G1198">
            <v>-3975.3</v>
          </cell>
          <cell r="H1198">
            <v>-3975.3</v>
          </cell>
        </row>
        <row r="1199">
          <cell r="B1199" t="str">
            <v>210-6903-10</v>
          </cell>
          <cell r="C1199" t="str">
            <v>5605 ALLOCATED PAYROLL WIP JOB RECOVERY</v>
          </cell>
          <cell r="D1199">
            <v>0</v>
          </cell>
          <cell r="E1199">
            <v>11070700.949999999</v>
          </cell>
          <cell r="F1199">
            <v>11070700.949999999</v>
          </cell>
          <cell r="G1199">
            <v>0</v>
          </cell>
          <cell r="H1199">
            <v>0</v>
          </cell>
        </row>
        <row r="1200">
          <cell r="B1200" t="str">
            <v>650-6903-10</v>
          </cell>
          <cell r="C1200" t="str">
            <v>5615 Allocated WIP Job Payroll Recovery</v>
          </cell>
          <cell r="D1200">
            <v>0</v>
          </cell>
          <cell r="E1200">
            <v>22900.61</v>
          </cell>
          <cell r="F1200">
            <v>28745.17</v>
          </cell>
          <cell r="G1200">
            <v>-5844.56</v>
          </cell>
          <cell r="H1200">
            <v>-5844.56</v>
          </cell>
        </row>
        <row r="1201">
          <cell r="B1201" t="str">
            <v>660-6903-10</v>
          </cell>
          <cell r="C1201" t="str">
            <v>5020 Allocated WIP Job Payroll Recovery</v>
          </cell>
          <cell r="D1201">
            <v>0</v>
          </cell>
          <cell r="E1201">
            <v>9220007.7899999991</v>
          </cell>
          <cell r="F1201">
            <v>10695329.18</v>
          </cell>
          <cell r="G1201">
            <v>-1475321.39</v>
          </cell>
          <cell r="H1201">
            <v>-1475321.39</v>
          </cell>
        </row>
        <row r="1202">
          <cell r="B1202" t="str">
            <v>760-6903-10</v>
          </cell>
          <cell r="C1202" t="str">
            <v>5065 ALLOCATED WIP JOB PAYROLL RECOVERY</v>
          </cell>
          <cell r="D1202">
            <v>0</v>
          </cell>
          <cell r="E1202">
            <v>66335.100000000006</v>
          </cell>
          <cell r="F1202">
            <v>74996.2</v>
          </cell>
          <cell r="G1202">
            <v>-8661.1</v>
          </cell>
          <cell r="H1202">
            <v>-8661.1</v>
          </cell>
        </row>
        <row r="1203">
          <cell r="B1203" t="str">
            <v>810-6903-10</v>
          </cell>
          <cell r="C1203" t="str">
            <v>5085 Allocated WIP Job Payroll Recovery</v>
          </cell>
          <cell r="D1203">
            <v>0</v>
          </cell>
          <cell r="E1203">
            <v>1182349.77</v>
          </cell>
          <cell r="F1203">
            <v>1405671.78</v>
          </cell>
          <cell r="G1203">
            <v>-223322.01</v>
          </cell>
          <cell r="H1203">
            <v>-223322.01</v>
          </cell>
        </row>
        <row r="1204">
          <cell r="B1204" t="str">
            <v>820-6903-10</v>
          </cell>
          <cell r="C1204" t="str">
            <v>5005 WIP Recovery</v>
          </cell>
          <cell r="D1204">
            <v>0</v>
          </cell>
          <cell r="E1204">
            <v>90216</v>
          </cell>
          <cell r="F1204">
            <v>102621.75</v>
          </cell>
          <cell r="G1204">
            <v>-12405.75</v>
          </cell>
          <cell r="H1204">
            <v>-12405.75</v>
          </cell>
        </row>
        <row r="1205">
          <cell r="B1205" t="str">
            <v>210-6904-10</v>
          </cell>
          <cell r="C1205" t="str">
            <v>5605 ALLOCATED OVERHEAD WIP JOB RECOVERY</v>
          </cell>
          <cell r="D1205">
            <v>0</v>
          </cell>
          <cell r="E1205">
            <v>5276211.58</v>
          </cell>
          <cell r="F1205">
            <v>5276211.58</v>
          </cell>
          <cell r="G1205">
            <v>0</v>
          </cell>
          <cell r="H1205">
            <v>0</v>
          </cell>
        </row>
        <row r="1206">
          <cell r="B1206" t="str">
            <v>660-6904-10</v>
          </cell>
          <cell r="C1206" t="str">
            <v>5020 Allocated WIP Job Overhead Recovery</v>
          </cell>
          <cell r="D1206">
            <v>0</v>
          </cell>
          <cell r="E1206">
            <v>4059429.75</v>
          </cell>
          <cell r="F1206">
            <v>4758035.62</v>
          </cell>
          <cell r="G1206">
            <v>-698605.87</v>
          </cell>
          <cell r="H1206">
            <v>-698605.87</v>
          </cell>
        </row>
        <row r="1207">
          <cell r="B1207" t="str">
            <v>760-6904-10</v>
          </cell>
          <cell r="C1207" t="str">
            <v>5065 ALLOCATED WIP JOB OVERHEAD RECOVERY</v>
          </cell>
          <cell r="D1207">
            <v>0</v>
          </cell>
          <cell r="E1207">
            <v>19410.580000000002</v>
          </cell>
          <cell r="F1207">
            <v>21228.26</v>
          </cell>
          <cell r="G1207">
            <v>-1817.68</v>
          </cell>
          <cell r="H1207">
            <v>-1817.68</v>
          </cell>
        </row>
        <row r="1208">
          <cell r="B1208" t="str">
            <v>810-6904-10</v>
          </cell>
          <cell r="C1208" t="str">
            <v>5085 ALLOCATED WIP JOB OVERHEAD RECOVERY</v>
          </cell>
          <cell r="D1208">
            <v>0</v>
          </cell>
          <cell r="E1208">
            <v>701224.93</v>
          </cell>
          <cell r="F1208">
            <v>831514.39</v>
          </cell>
          <cell r="G1208">
            <v>-130289.46</v>
          </cell>
          <cell r="H1208">
            <v>-130289.46</v>
          </cell>
        </row>
        <row r="1209">
          <cell r="B1209" t="str">
            <v>820-6904-10</v>
          </cell>
          <cell r="C1209" t="str">
            <v>5005 ALLOCATED OVERHEAD WIP JOB RECOVERY</v>
          </cell>
          <cell r="D1209">
            <v>0</v>
          </cell>
          <cell r="E1209">
            <v>54129.599999999999</v>
          </cell>
          <cell r="F1209">
            <v>61573.05</v>
          </cell>
          <cell r="G1209">
            <v>-7443.45</v>
          </cell>
          <cell r="H1209">
            <v>-7443.45</v>
          </cell>
        </row>
        <row r="1210">
          <cell r="B1210" t="str">
            <v>210-6905-10</v>
          </cell>
          <cell r="C1210" t="str">
            <v>5605 Allocations-Other</v>
          </cell>
          <cell r="D1210">
            <v>0</v>
          </cell>
          <cell r="E1210">
            <v>944883.64</v>
          </cell>
          <cell r="F1210">
            <v>1023440.21</v>
          </cell>
          <cell r="G1210">
            <v>-78556.570000000007</v>
          </cell>
          <cell r="H1210">
            <v>-78556.570000000007</v>
          </cell>
        </row>
        <row r="1211">
          <cell r="B1211" t="str">
            <v>300-6905-10</v>
          </cell>
          <cell r="C1211" t="str">
            <v>5620 Allocated Recovery - Services</v>
          </cell>
          <cell r="D1211">
            <v>0</v>
          </cell>
          <cell r="E1211">
            <v>6240</v>
          </cell>
          <cell r="F1211">
            <v>6240</v>
          </cell>
          <cell r="G1211">
            <v>0</v>
          </cell>
          <cell r="H1211">
            <v>0</v>
          </cell>
        </row>
        <row r="1212">
          <cell r="B1212" t="str">
            <v>310-6905-10</v>
          </cell>
          <cell r="C1212" t="str">
            <v>5620 Allocated Recovery - Services</v>
          </cell>
          <cell r="D1212">
            <v>0</v>
          </cell>
          <cell r="E1212">
            <v>33744</v>
          </cell>
          <cell r="F1212">
            <v>33744</v>
          </cell>
          <cell r="G1212">
            <v>0</v>
          </cell>
          <cell r="H1212">
            <v>0</v>
          </cell>
        </row>
        <row r="1213">
          <cell r="B1213" t="str">
            <v>320-6905-10</v>
          </cell>
          <cell r="C1213" t="str">
            <v>5620 Allocated Recovery - Services</v>
          </cell>
          <cell r="D1213">
            <v>0</v>
          </cell>
          <cell r="E1213">
            <v>25912</v>
          </cell>
          <cell r="F1213">
            <v>25912</v>
          </cell>
          <cell r="G1213">
            <v>0</v>
          </cell>
          <cell r="H1213">
            <v>0</v>
          </cell>
        </row>
        <row r="1214">
          <cell r="B1214" t="str">
            <v>330-6905-10</v>
          </cell>
          <cell r="C1214" t="str">
            <v>5620 - Allocated Recovery Services</v>
          </cell>
          <cell r="D1214">
            <v>0</v>
          </cell>
          <cell r="E1214">
            <v>10704</v>
          </cell>
          <cell r="F1214">
            <v>10704</v>
          </cell>
          <cell r="G1214">
            <v>0</v>
          </cell>
          <cell r="H1214">
            <v>0</v>
          </cell>
        </row>
        <row r="1215">
          <cell r="B1215" t="str">
            <v>620-6905-10</v>
          </cell>
          <cell r="C1215" t="str">
            <v>5610 Allocated Recovery - Services</v>
          </cell>
          <cell r="D1215">
            <v>0</v>
          </cell>
          <cell r="E1215">
            <v>54022</v>
          </cell>
          <cell r="F1215">
            <v>57678</v>
          </cell>
          <cell r="G1215">
            <v>-3656</v>
          </cell>
          <cell r="H1215">
            <v>-3656</v>
          </cell>
        </row>
        <row r="1216">
          <cell r="B1216" t="str">
            <v>650-6905-10</v>
          </cell>
          <cell r="C1216" t="str">
            <v>5615 Allocated Recovery - Services</v>
          </cell>
          <cell r="D1216">
            <v>0</v>
          </cell>
          <cell r="E1216">
            <v>6064</v>
          </cell>
          <cell r="F1216">
            <v>6064</v>
          </cell>
          <cell r="G1216">
            <v>0</v>
          </cell>
          <cell r="H1216">
            <v>0</v>
          </cell>
        </row>
        <row r="1217">
          <cell r="B1217" t="str">
            <v>655-6905-10</v>
          </cell>
          <cell r="C1217" t="str">
            <v>5610 - Allocated Recovery Services</v>
          </cell>
          <cell r="D1217">
            <v>0</v>
          </cell>
          <cell r="E1217">
            <v>17189</v>
          </cell>
          <cell r="F1217">
            <v>15639</v>
          </cell>
          <cell r="G1217">
            <v>1550</v>
          </cell>
          <cell r="H1217">
            <v>1550</v>
          </cell>
        </row>
        <row r="1218">
          <cell r="B1218" t="str">
            <v>740-6905-10</v>
          </cell>
          <cell r="C1218" t="str">
            <v>5310 Allocated WIP Recovery Services</v>
          </cell>
          <cell r="D1218">
            <v>0</v>
          </cell>
          <cell r="E1218">
            <v>13032</v>
          </cell>
          <cell r="F1218">
            <v>13032</v>
          </cell>
          <cell r="G1218">
            <v>0</v>
          </cell>
          <cell r="H1218">
            <v>0</v>
          </cell>
        </row>
        <row r="1219">
          <cell r="B1219" t="str">
            <v>760-6905-10</v>
          </cell>
          <cell r="C1219" t="str">
            <v>5065 Allocated WIP Service Fibre</v>
          </cell>
          <cell r="D1219">
            <v>0</v>
          </cell>
          <cell r="E1219">
            <v>14224</v>
          </cell>
          <cell r="F1219">
            <v>14224</v>
          </cell>
          <cell r="G1219">
            <v>0</v>
          </cell>
          <cell r="H1219">
            <v>0</v>
          </cell>
        </row>
        <row r="1220">
          <cell r="B1220" t="str">
            <v>820-6905-10</v>
          </cell>
          <cell r="C1220" t="str">
            <v>5620 Allocated Recovery - Services</v>
          </cell>
          <cell r="D1220">
            <v>0</v>
          </cell>
          <cell r="E1220">
            <v>143303</v>
          </cell>
          <cell r="F1220">
            <v>143303</v>
          </cell>
          <cell r="G1220">
            <v>0</v>
          </cell>
          <cell r="H1220">
            <v>0</v>
          </cell>
        </row>
        <row r="1221">
          <cell r="B1221" t="str">
            <v>210-6907-10</v>
          </cell>
          <cell r="C1221" t="str">
            <v>5605 Labour &amp; OH's Allocated TO Affiliates</v>
          </cell>
          <cell r="D1221">
            <v>0</v>
          </cell>
          <cell r="E1221">
            <v>0</v>
          </cell>
          <cell r="F1221">
            <v>232805</v>
          </cell>
          <cell r="G1221">
            <v>-232805</v>
          </cell>
          <cell r="H1221">
            <v>-232805</v>
          </cell>
        </row>
        <row r="1222">
          <cell r="B1222" t="str">
            <v>300-6907-10</v>
          </cell>
          <cell r="C1222" t="str">
            <v>5615 Labour &amp; OH's Allocated TO Affiliates</v>
          </cell>
          <cell r="D1222">
            <v>0</v>
          </cell>
          <cell r="E1222">
            <v>0</v>
          </cell>
          <cell r="F1222">
            <v>36329</v>
          </cell>
          <cell r="G1222">
            <v>-36329</v>
          </cell>
          <cell r="H1222">
            <v>-36329</v>
          </cell>
        </row>
        <row r="1223">
          <cell r="B1223" t="str">
            <v>310-6907-10</v>
          </cell>
          <cell r="C1223" t="str">
            <v>5615 Labour &amp; OH's Allocated TO Affiliates</v>
          </cell>
          <cell r="D1223">
            <v>0</v>
          </cell>
          <cell r="E1223">
            <v>0</v>
          </cell>
          <cell r="F1223">
            <v>83591</v>
          </cell>
          <cell r="G1223">
            <v>-83591</v>
          </cell>
          <cell r="H1223">
            <v>-83591</v>
          </cell>
        </row>
        <row r="1224">
          <cell r="B1224" t="str">
            <v>320-6907-10</v>
          </cell>
          <cell r="C1224" t="str">
            <v>5610 Labour &amp; OH's Allocated TO Affiliates</v>
          </cell>
          <cell r="D1224">
            <v>0</v>
          </cell>
          <cell r="E1224">
            <v>0</v>
          </cell>
          <cell r="F1224">
            <v>99305</v>
          </cell>
          <cell r="G1224">
            <v>-99305</v>
          </cell>
          <cell r="H1224">
            <v>-99305</v>
          </cell>
        </row>
        <row r="1225">
          <cell r="B1225" t="str">
            <v>330-6907-10</v>
          </cell>
          <cell r="C1225" t="str">
            <v>5615 Labour &amp; OH's Allocated TO Affiliates</v>
          </cell>
          <cell r="D1225">
            <v>0</v>
          </cell>
          <cell r="E1225">
            <v>0</v>
          </cell>
          <cell r="F1225">
            <v>16980</v>
          </cell>
          <cell r="G1225">
            <v>-16980</v>
          </cell>
          <cell r="H1225">
            <v>-16980</v>
          </cell>
        </row>
        <row r="1226">
          <cell r="B1226" t="str">
            <v>520-6907-10</v>
          </cell>
          <cell r="C1226" t="str">
            <v>5420 Labour &amp; OH's Allocated TO Affiliates</v>
          </cell>
          <cell r="D1226">
            <v>0</v>
          </cell>
          <cell r="E1226">
            <v>0</v>
          </cell>
          <cell r="F1226">
            <v>12580</v>
          </cell>
          <cell r="G1226">
            <v>-12580</v>
          </cell>
          <cell r="H1226">
            <v>-12580</v>
          </cell>
        </row>
        <row r="1227">
          <cell r="B1227" t="str">
            <v>530-6907-10</v>
          </cell>
          <cell r="C1227" t="str">
            <v>5615 Labour &amp; OH's Allocated TO Affiliates</v>
          </cell>
          <cell r="D1227">
            <v>0</v>
          </cell>
          <cell r="E1227">
            <v>0</v>
          </cell>
          <cell r="F1227">
            <v>26587</v>
          </cell>
          <cell r="G1227">
            <v>-26587</v>
          </cell>
          <cell r="H1227">
            <v>-26587</v>
          </cell>
        </row>
        <row r="1228">
          <cell r="B1228" t="str">
            <v>620-6907-10</v>
          </cell>
          <cell r="C1228" t="str">
            <v>5610 Labour &amp; OH's Allocated TO Affiliates</v>
          </cell>
          <cell r="D1228">
            <v>0</v>
          </cell>
          <cell r="E1228">
            <v>0</v>
          </cell>
          <cell r="F1228">
            <v>30578</v>
          </cell>
          <cell r="G1228">
            <v>-30578</v>
          </cell>
          <cell r="H1228">
            <v>-30578</v>
          </cell>
        </row>
        <row r="1229">
          <cell r="B1229" t="str">
            <v>650-6907-10</v>
          </cell>
          <cell r="C1229" t="str">
            <v>5615 Labour &amp; OH's Allocated TO Affiliates</v>
          </cell>
          <cell r="D1229">
            <v>0</v>
          </cell>
          <cell r="E1229">
            <v>0</v>
          </cell>
          <cell r="F1229">
            <v>16039</v>
          </cell>
          <cell r="G1229">
            <v>-16039</v>
          </cell>
          <cell r="H1229">
            <v>-16039</v>
          </cell>
        </row>
        <row r="1230">
          <cell r="B1230" t="str">
            <v>740-6907-10</v>
          </cell>
          <cell r="C1230" t="str">
            <v>5310 Labour &amp; OH's Allocated TO Affiliates</v>
          </cell>
          <cell r="D1230">
            <v>0</v>
          </cell>
          <cell r="E1230">
            <v>0</v>
          </cell>
          <cell r="F1230">
            <v>20687</v>
          </cell>
          <cell r="G1230">
            <v>-20687</v>
          </cell>
          <cell r="H1230">
            <v>-20687</v>
          </cell>
        </row>
        <row r="1231">
          <cell r="B1231" t="str">
            <v>760-6907-10</v>
          </cell>
          <cell r="C1231" t="str">
            <v>5065 Labour &amp; OH's Allocated TO Affiliates</v>
          </cell>
          <cell r="D1231">
            <v>0</v>
          </cell>
          <cell r="E1231">
            <v>0</v>
          </cell>
          <cell r="F1231">
            <v>22578</v>
          </cell>
          <cell r="G1231">
            <v>-22578</v>
          </cell>
          <cell r="H1231">
            <v>-22578</v>
          </cell>
        </row>
        <row r="1232">
          <cell r="B1232" t="str">
            <v>800-6907-10</v>
          </cell>
          <cell r="C1232" t="str">
            <v>5610 Labour &amp; OH's Allocated TO Affiliates</v>
          </cell>
          <cell r="D1232">
            <v>0</v>
          </cell>
          <cell r="E1232">
            <v>0</v>
          </cell>
          <cell r="F1232">
            <v>75013</v>
          </cell>
          <cell r="G1232">
            <v>-75013</v>
          </cell>
          <cell r="H1232">
            <v>-75013</v>
          </cell>
        </row>
        <row r="1233">
          <cell r="B1233" t="str">
            <v>820-6907-10</v>
          </cell>
          <cell r="C1233" t="str">
            <v>5005 Labour &amp; OH's Allocated TO Affiliates</v>
          </cell>
          <cell r="D1233">
            <v>0</v>
          </cell>
          <cell r="E1233">
            <v>0</v>
          </cell>
          <cell r="F1233">
            <v>24521</v>
          </cell>
          <cell r="G1233">
            <v>-24521</v>
          </cell>
          <cell r="H1233">
            <v>-24521</v>
          </cell>
        </row>
        <row r="1234">
          <cell r="B1234" t="str">
            <v>705-6910-10</v>
          </cell>
          <cell r="C1234" t="str">
            <v>5120 Allocated Mtce Payroll/OH</v>
          </cell>
          <cell r="D1234">
            <v>0</v>
          </cell>
          <cell r="E1234">
            <v>75666.28</v>
          </cell>
          <cell r="F1234">
            <v>0</v>
          </cell>
          <cell r="G1234">
            <v>75666.28</v>
          </cell>
          <cell r="H1234">
            <v>75666.28</v>
          </cell>
        </row>
        <row r="1235">
          <cell r="B1235" t="str">
            <v>715-6910-10</v>
          </cell>
          <cell r="C1235" t="str">
            <v>5155Allocated Mtce Job Payroll/OH</v>
          </cell>
          <cell r="D1235">
            <v>0</v>
          </cell>
          <cell r="E1235">
            <v>53728.05</v>
          </cell>
          <cell r="F1235">
            <v>0</v>
          </cell>
          <cell r="G1235">
            <v>53728.05</v>
          </cell>
          <cell r="H1235">
            <v>53728.05</v>
          </cell>
        </row>
        <row r="1236">
          <cell r="B1236" t="str">
            <v>800-6910-10</v>
          </cell>
          <cell r="C1236" t="str">
            <v>5610 Allocated Payroll Maintenance Recovery</v>
          </cell>
          <cell r="D1236">
            <v>0</v>
          </cell>
          <cell r="E1236">
            <v>0</v>
          </cell>
          <cell r="F1236">
            <v>68.459999999999994</v>
          </cell>
          <cell r="G1236">
            <v>-68.459999999999994</v>
          </cell>
          <cell r="H1236">
            <v>-68.459999999999994</v>
          </cell>
        </row>
        <row r="1237">
          <cell r="B1237" t="str">
            <v>210-8010-10</v>
          </cell>
          <cell r="C1237" t="str">
            <v>5705 Dep'n Expense- Buildings-Other Const</v>
          </cell>
          <cell r="D1237">
            <v>0</v>
          </cell>
          <cell r="E1237">
            <v>94665.08</v>
          </cell>
          <cell r="F1237">
            <v>0</v>
          </cell>
          <cell r="G1237">
            <v>94665.08</v>
          </cell>
          <cell r="H1237">
            <v>94665.08</v>
          </cell>
        </row>
        <row r="1238">
          <cell r="B1238" t="str">
            <v>210-8011-10</v>
          </cell>
          <cell r="C1238" t="str">
            <v>5705 Depr'n Exp-Station Door-Oshawa PUC Netwo</v>
          </cell>
          <cell r="D1238">
            <v>0</v>
          </cell>
          <cell r="E1238">
            <v>3111</v>
          </cell>
          <cell r="F1238">
            <v>3705.75</v>
          </cell>
          <cell r="G1238">
            <v>-594.75</v>
          </cell>
          <cell r="H1238">
            <v>-594.75</v>
          </cell>
        </row>
        <row r="1239">
          <cell r="B1239" t="str">
            <v>210-8012-10</v>
          </cell>
          <cell r="C1239" t="str">
            <v>5705 Depr'n Exp-Stnbldgext-Oshawa PUC Network</v>
          </cell>
          <cell r="D1239">
            <v>0</v>
          </cell>
          <cell r="E1239">
            <v>49551.75</v>
          </cell>
          <cell r="F1239">
            <v>55586.33</v>
          </cell>
          <cell r="G1239">
            <v>-6034.58</v>
          </cell>
          <cell r="H1239">
            <v>-6034.58</v>
          </cell>
        </row>
        <row r="1240">
          <cell r="B1240" t="str">
            <v>210-8013-10</v>
          </cell>
          <cell r="C1240" t="str">
            <v>5705 Depr'n Exp-Stnbuilding-Oshawa PUC Networ</v>
          </cell>
          <cell r="D1240">
            <v>0</v>
          </cell>
          <cell r="E1240">
            <v>94835.32</v>
          </cell>
          <cell r="F1240">
            <v>112965.78</v>
          </cell>
          <cell r="G1240">
            <v>-18130.46</v>
          </cell>
          <cell r="H1240">
            <v>-18130.46</v>
          </cell>
        </row>
        <row r="1241">
          <cell r="B1241" t="str">
            <v>210-8020-10</v>
          </cell>
          <cell r="C1241" t="str">
            <v>5705 Dep'n Expense - MS Equipment</v>
          </cell>
          <cell r="D1241">
            <v>0</v>
          </cell>
          <cell r="E1241">
            <v>597174.31999999995</v>
          </cell>
          <cell r="F1241">
            <v>0</v>
          </cell>
          <cell r="G1241">
            <v>597174.31999999995</v>
          </cell>
          <cell r="H1241">
            <v>597174.31999999995</v>
          </cell>
        </row>
        <row r="1242">
          <cell r="B1242" t="str">
            <v>210-8021-10</v>
          </cell>
          <cell r="C1242" t="str">
            <v>5705 Depr'n Exp-Stnpwrtransf-Oshawa PUC Netwo</v>
          </cell>
          <cell r="D1242">
            <v>0</v>
          </cell>
          <cell r="E1242">
            <v>58072</v>
          </cell>
          <cell r="F1242">
            <v>69301.31</v>
          </cell>
          <cell r="G1242">
            <v>-11229.31</v>
          </cell>
          <cell r="H1242">
            <v>-11229.31</v>
          </cell>
        </row>
        <row r="1243">
          <cell r="B1243" t="str">
            <v>210-8024-10</v>
          </cell>
          <cell r="C1243" t="str">
            <v>5705 Depr'n Exp-Stnswitchgea-Oshawa PUC Netwo</v>
          </cell>
          <cell r="D1243">
            <v>0</v>
          </cell>
          <cell r="E1243">
            <v>62064.45</v>
          </cell>
          <cell r="F1243">
            <v>73929.83</v>
          </cell>
          <cell r="G1243">
            <v>-11865.38</v>
          </cell>
          <cell r="H1243">
            <v>-11865.38</v>
          </cell>
        </row>
        <row r="1244">
          <cell r="B1244" t="str">
            <v>210-8027-10</v>
          </cell>
          <cell r="C1244" t="str">
            <v>5705 Depr'n Exp-Stnbreakers-Oshawa PUC Networ</v>
          </cell>
          <cell r="D1244">
            <v>0</v>
          </cell>
          <cell r="E1244">
            <v>4576.0200000000004</v>
          </cell>
          <cell r="F1244">
            <v>6021.08</v>
          </cell>
          <cell r="G1244">
            <v>-1445.06</v>
          </cell>
          <cell r="H1244">
            <v>-1445.06</v>
          </cell>
        </row>
        <row r="1245">
          <cell r="B1245" t="str">
            <v>210-8030-10</v>
          </cell>
          <cell r="C1245" t="str">
            <v>5705 Dep'n Expense - Subtransmission Feeders</v>
          </cell>
          <cell r="D1245">
            <v>0</v>
          </cell>
          <cell r="E1245">
            <v>2855.3</v>
          </cell>
          <cell r="F1245">
            <v>0</v>
          </cell>
          <cell r="G1245">
            <v>2855.3</v>
          </cell>
          <cell r="H1245">
            <v>2855.3</v>
          </cell>
        </row>
        <row r="1246">
          <cell r="B1246" t="str">
            <v>210-8040-10</v>
          </cell>
          <cell r="C1246" t="str">
            <v>5705 Dep'n Expense - Overhead Distribution</v>
          </cell>
          <cell r="D1246">
            <v>0</v>
          </cell>
          <cell r="E1246">
            <v>388930.44</v>
          </cell>
          <cell r="F1246">
            <v>19280.98</v>
          </cell>
          <cell r="G1246">
            <v>369649.46</v>
          </cell>
          <cell r="H1246">
            <v>369649.46</v>
          </cell>
        </row>
        <row r="1247">
          <cell r="B1247" t="str">
            <v>210-8041-10</v>
          </cell>
          <cell r="C1247" t="str">
            <v>5705 Depr'n Exp - Poles, Towers, Fixtures</v>
          </cell>
          <cell r="D1247">
            <v>0</v>
          </cell>
          <cell r="E1247">
            <v>889463.82</v>
          </cell>
          <cell r="F1247">
            <v>17187.91</v>
          </cell>
          <cell r="G1247">
            <v>872275.91</v>
          </cell>
          <cell r="H1247">
            <v>872275.91</v>
          </cell>
        </row>
        <row r="1248">
          <cell r="B1248" t="str">
            <v>210-8044-10</v>
          </cell>
          <cell r="C1248" t="str">
            <v>5705 Depr'n Exp-Ohtransforem-Oshawa PUC Netwo</v>
          </cell>
          <cell r="D1248">
            <v>0</v>
          </cell>
          <cell r="E1248">
            <v>111.15</v>
          </cell>
          <cell r="F1248">
            <v>0</v>
          </cell>
          <cell r="G1248">
            <v>111.15</v>
          </cell>
          <cell r="H1248">
            <v>111.15</v>
          </cell>
        </row>
        <row r="1249">
          <cell r="B1249" t="str">
            <v>210-8050-10</v>
          </cell>
          <cell r="C1249" t="str">
            <v>5705 Dep'n Expense- Underground Dist'n</v>
          </cell>
          <cell r="D1249">
            <v>0</v>
          </cell>
          <cell r="E1249">
            <v>1589044.21</v>
          </cell>
          <cell r="F1249">
            <v>104120.29</v>
          </cell>
          <cell r="G1249">
            <v>1484923.92</v>
          </cell>
          <cell r="H1249">
            <v>1484923.92</v>
          </cell>
        </row>
        <row r="1250">
          <cell r="B1250" t="str">
            <v>210-8054-10</v>
          </cell>
          <cell r="C1250" t="str">
            <v>5705 Depr'n Exp-Ugcblsecindu-Oshawa PUC Netwo</v>
          </cell>
          <cell r="D1250">
            <v>0</v>
          </cell>
          <cell r="E1250">
            <v>4.7699999999999996</v>
          </cell>
          <cell r="F1250">
            <v>0</v>
          </cell>
          <cell r="G1250">
            <v>4.7699999999999996</v>
          </cell>
          <cell r="H1250">
            <v>4.7699999999999996</v>
          </cell>
        </row>
        <row r="1251">
          <cell r="B1251" t="str">
            <v>210-8060-10</v>
          </cell>
          <cell r="C1251" t="str">
            <v>5705 Dep'n Expense - Dist'n Transformers</v>
          </cell>
          <cell r="D1251">
            <v>0</v>
          </cell>
          <cell r="E1251">
            <v>1213875.06</v>
          </cell>
          <cell r="F1251">
            <v>52677.47</v>
          </cell>
          <cell r="G1251">
            <v>1161197.5900000001</v>
          </cell>
          <cell r="H1251">
            <v>1161197.5900000001</v>
          </cell>
        </row>
        <row r="1252">
          <cell r="B1252" t="str">
            <v>210-8070-10</v>
          </cell>
          <cell r="C1252" t="str">
            <v>5705 Dep'n Expense - Distribution Meters</v>
          </cell>
          <cell r="D1252">
            <v>0</v>
          </cell>
          <cell r="E1252">
            <v>1013005.24</v>
          </cell>
          <cell r="F1252">
            <v>12401.36</v>
          </cell>
          <cell r="G1252">
            <v>1000603.88</v>
          </cell>
          <cell r="H1252">
            <v>1000603.88</v>
          </cell>
        </row>
        <row r="1253">
          <cell r="B1253" t="str">
            <v>210-8071-10</v>
          </cell>
          <cell r="C1253" t="str">
            <v>5705 Expense Amortization</v>
          </cell>
          <cell r="D1253">
            <v>0</v>
          </cell>
          <cell r="E1253">
            <v>1269184.29</v>
          </cell>
          <cell r="F1253">
            <v>2504240.87</v>
          </cell>
          <cell r="G1253">
            <v>-1235056.58</v>
          </cell>
          <cell r="H1253">
            <v>-1235056.58</v>
          </cell>
        </row>
        <row r="1254">
          <cell r="B1254" t="str">
            <v>210-8072-10</v>
          </cell>
          <cell r="C1254" t="str">
            <v>5705 Depr'n Exp-Mtrscommerci-Oshawa PUC Netwo</v>
          </cell>
          <cell r="D1254">
            <v>0</v>
          </cell>
          <cell r="E1254">
            <v>1102.48</v>
          </cell>
          <cell r="F1254">
            <v>0</v>
          </cell>
          <cell r="G1254">
            <v>1102.48</v>
          </cell>
          <cell r="H1254">
            <v>1102.48</v>
          </cell>
        </row>
        <row r="1255">
          <cell r="B1255" t="str">
            <v>210-8080-10</v>
          </cell>
          <cell r="C1255" t="str">
            <v>5705 Dep'n Expense - Gen Office Equipment</v>
          </cell>
          <cell r="D1255">
            <v>0</v>
          </cell>
          <cell r="E1255">
            <v>58773.29</v>
          </cell>
          <cell r="F1255">
            <v>1303.44</v>
          </cell>
          <cell r="G1255">
            <v>57469.85</v>
          </cell>
          <cell r="H1255">
            <v>57469.85</v>
          </cell>
        </row>
        <row r="1256">
          <cell r="B1256" t="str">
            <v>210-8090-10</v>
          </cell>
          <cell r="C1256" t="str">
            <v>5705 Dep'n Expense - Computer Hardware Equip</v>
          </cell>
          <cell r="D1256">
            <v>0</v>
          </cell>
          <cell r="E1256">
            <v>192826.26</v>
          </cell>
          <cell r="F1256">
            <v>0</v>
          </cell>
          <cell r="G1256">
            <v>192826.26</v>
          </cell>
          <cell r="H1256">
            <v>192826.26</v>
          </cell>
        </row>
        <row r="1257">
          <cell r="B1257" t="str">
            <v>210-8091-10</v>
          </cell>
          <cell r="C1257" t="str">
            <v>5705 Dep'n Expense-Computer Software</v>
          </cell>
          <cell r="D1257">
            <v>0</v>
          </cell>
          <cell r="E1257">
            <v>300198.78999999998</v>
          </cell>
          <cell r="F1257">
            <v>0</v>
          </cell>
          <cell r="G1257">
            <v>300198.78999999998</v>
          </cell>
          <cell r="H1257">
            <v>300198.78999999998</v>
          </cell>
        </row>
        <row r="1258">
          <cell r="B1258" t="str">
            <v>210-8100-10</v>
          </cell>
          <cell r="C1258" t="str">
            <v>5705 Dep'n Expense - Stores Warehouse Equip.</v>
          </cell>
          <cell r="D1258">
            <v>0</v>
          </cell>
          <cell r="E1258">
            <v>446.48</v>
          </cell>
          <cell r="F1258">
            <v>0</v>
          </cell>
          <cell r="G1258">
            <v>446.48</v>
          </cell>
          <cell r="H1258">
            <v>446.48</v>
          </cell>
        </row>
        <row r="1259">
          <cell r="B1259" t="str">
            <v>210-8110-10</v>
          </cell>
          <cell r="C1259" t="str">
            <v>5705 Dep'n Expense - Rolling Stock &amp; Equip</v>
          </cell>
          <cell r="D1259">
            <v>0</v>
          </cell>
          <cell r="E1259">
            <v>382527.07</v>
          </cell>
          <cell r="F1259">
            <v>0</v>
          </cell>
          <cell r="G1259">
            <v>382527.07</v>
          </cell>
          <cell r="H1259">
            <v>382527.07</v>
          </cell>
        </row>
        <row r="1260">
          <cell r="B1260" t="str">
            <v>210-8120-10</v>
          </cell>
          <cell r="C1260" t="str">
            <v>5705 Dep'n Expense - Misc. Equipment-Tools</v>
          </cell>
          <cell r="D1260">
            <v>0</v>
          </cell>
          <cell r="E1260">
            <v>247610.53</v>
          </cell>
          <cell r="F1260">
            <v>23363.96</v>
          </cell>
          <cell r="G1260">
            <v>224246.57</v>
          </cell>
          <cell r="H1260">
            <v>224246.57</v>
          </cell>
        </row>
        <row r="1261">
          <cell r="B1261" t="str">
            <v>210-8140-10</v>
          </cell>
          <cell r="C1261" t="str">
            <v>5705 Dep'n Expense - Load Mgt. Controls</v>
          </cell>
          <cell r="D1261">
            <v>0</v>
          </cell>
          <cell r="E1261">
            <v>82349.52</v>
          </cell>
          <cell r="F1261">
            <v>0</v>
          </cell>
          <cell r="G1261">
            <v>82349.52</v>
          </cell>
          <cell r="H1261">
            <v>82349.52</v>
          </cell>
        </row>
        <row r="1262">
          <cell r="B1262" t="str">
            <v>210-8141-10</v>
          </cell>
          <cell r="C1262" t="str">
            <v>5705 Depr'n Exp-Scada-Oshawa PUC Networks Inc</v>
          </cell>
          <cell r="D1262">
            <v>0</v>
          </cell>
          <cell r="E1262">
            <v>839.91</v>
          </cell>
          <cell r="F1262">
            <v>0</v>
          </cell>
          <cell r="G1262">
            <v>839.91</v>
          </cell>
          <cell r="H1262">
            <v>839.91</v>
          </cell>
        </row>
        <row r="1263">
          <cell r="B1263" t="str">
            <v>210-8150-10</v>
          </cell>
          <cell r="C1263" t="str">
            <v>5705 Amort. Expense - Leasehold Improvements</v>
          </cell>
          <cell r="D1263">
            <v>0</v>
          </cell>
          <cell r="E1263">
            <v>37631.230000000003</v>
          </cell>
          <cell r="F1263">
            <v>0</v>
          </cell>
          <cell r="G1263">
            <v>37631.230000000003</v>
          </cell>
          <cell r="H1263">
            <v>37631.230000000003</v>
          </cell>
        </row>
        <row r="1264">
          <cell r="B1264" t="str">
            <v>210-8180-10</v>
          </cell>
          <cell r="C1264" t="str">
            <v>5715 AMORTIZATION EXPENSE-INTANGIBLES &amp; OTHER</v>
          </cell>
          <cell r="D1264">
            <v>0</v>
          </cell>
          <cell r="E1264">
            <v>82734.09</v>
          </cell>
          <cell r="F1264">
            <v>0</v>
          </cell>
          <cell r="G1264">
            <v>82734.09</v>
          </cell>
          <cell r="H1264">
            <v>82734.09</v>
          </cell>
        </row>
        <row r="1265">
          <cell r="B1265" t="str">
            <v>210-8190-10</v>
          </cell>
          <cell r="C1265" t="str">
            <v>5705 AMORTIZATION EXPENSE-MISCELLANEOUS</v>
          </cell>
          <cell r="D1265">
            <v>0</v>
          </cell>
          <cell r="E1265">
            <v>5127210</v>
          </cell>
          <cell r="F1265">
            <v>5127210</v>
          </cell>
          <cell r="G1265">
            <v>0</v>
          </cell>
          <cell r="H1265">
            <v>0</v>
          </cell>
        </row>
        <row r="1266">
          <cell r="B1266" t="str">
            <v>Grand Totals:</v>
          </cell>
          <cell r="C1266">
            <v>1247</v>
          </cell>
          <cell r="D1266">
            <v>0</v>
          </cell>
          <cell r="E1266">
            <v>2571086288.9099998</v>
          </cell>
          <cell r="F1266">
            <v>2571086288.9099998</v>
          </cell>
          <cell r="G1266">
            <v>0</v>
          </cell>
          <cell r="H1266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 Data"/>
      <sheetName val="FA Continuity Schedule 2019"/>
      <sheetName val="Retirements"/>
      <sheetName val="Sum of RET's by Category"/>
      <sheetName val="1P&amp;L Board Dec.31.19 V3"/>
      <sheetName val="1 BS Board Dec.31.19 V3"/>
      <sheetName val="TB Networks Dec.31 Final"/>
      <sheetName val="1P&amp;L Board Dec.31.19 V2"/>
      <sheetName val="1 BS Board Dec.31.19"/>
      <sheetName val="1P&amp;L Board Dec.31.19"/>
      <sheetName val="Networks TB Dec.31"/>
      <sheetName val="1 BS Board Oct.31.19"/>
      <sheetName val="1P&amp;L Board Oct.31.19"/>
      <sheetName val="1 BS Board Mar.26.19"/>
      <sheetName val="1 BS Board Mar.07.19"/>
      <sheetName val="1 PL Bud Ran Mar.07.19"/>
      <sheetName val="TB - Networks 31-Oct-2019"/>
      <sheetName val="TB Networks Ran Mar.07"/>
      <sheetName val="Software Breakdown"/>
      <sheetName val="Analysis"/>
      <sheetName val="1 BS Board Mar.04.19"/>
      <sheetName val="1P&amp;L Bud Mar.04.19"/>
      <sheetName val="TB Networks Ran Mar.05.19"/>
      <sheetName val="1 BS Board Apr.05.18"/>
      <sheetName val="1 BS Board Mar.15.18"/>
      <sheetName val="1P&amp;L Budget Mar.15.18"/>
      <sheetName val="TB Networks YE 2017 ran Mar.15"/>
      <sheetName val="1 BS Board Mar.10.18"/>
      <sheetName val="1P&amp;L Budget YE 2017"/>
      <sheetName val="TB Networks YE 2017 ran Mar.10"/>
      <sheetName val="1BS BOARD Mar.21.17"/>
      <sheetName val="TB NETWORKS Mar.21.17"/>
      <sheetName val="1P&amp;L BUDGET"/>
      <sheetName val="Reconcile FA to GL"/>
      <sheetName val="Summary of entries"/>
      <sheetName val="FA 2 GL Ran Mar.21"/>
      <sheetName val="FA To GL Reconciliation Mar.16"/>
      <sheetName val="pivot FA Data 2016"/>
      <sheetName val="Pivot Depr Exp GL Data 2016"/>
      <sheetName val="Pivot Enhanc Rev"/>
      <sheetName val="Pivot 2070"/>
      <sheetName val="Sheet2"/>
      <sheetName val="Compare JE Lists"/>
      <sheetName val="1BS BOARD Mar.17.17"/>
      <sheetName val="TB NETWORKS Mar17.17"/>
      <sheetName val="1BS BOARD Mar.16.2017"/>
      <sheetName val="TB NETWORKS Mar.16.2017"/>
      <sheetName val="1BS BOARD Ran Mar.23.16"/>
      <sheetName val="TB YE2015 Ran Mar.23.16"/>
      <sheetName val="Ann GL Trans 2015 FA ran Mar.4 "/>
      <sheetName val="Sheet1"/>
    </sheetNames>
    <sheetDataSet>
      <sheetData sheetId="0">
        <row r="1">
          <cell r="A1" t="str">
            <v>YEAR1</v>
          </cell>
        </row>
      </sheetData>
      <sheetData sheetId="1"/>
      <sheetData sheetId="2">
        <row r="27">
          <cell r="E27">
            <v>2581316.98</v>
          </cell>
        </row>
      </sheetData>
      <sheetData sheetId="3" refreshError="1"/>
      <sheetData sheetId="4">
        <row r="93">
          <cell r="C93">
            <v>5461595</v>
          </cell>
        </row>
      </sheetData>
      <sheetData sheetId="5">
        <row r="26">
          <cell r="B26">
            <v>265681759</v>
          </cell>
        </row>
      </sheetData>
      <sheetData sheetId="6">
        <row r="9">
          <cell r="B9" t="str">
            <v>100-1001-10</v>
          </cell>
          <cell r="C9" t="str">
            <v>1005 TD Bank Accounts</v>
          </cell>
          <cell r="D9">
            <v>-965843014.38</v>
          </cell>
          <cell r="E9">
            <v>39635623.630000003</v>
          </cell>
          <cell r="F9">
            <v>202520922.38999999</v>
          </cell>
          <cell r="G9">
            <v>-162885298.75999999</v>
          </cell>
          <cell r="H9">
            <v>-1128728313.1400001</v>
          </cell>
        </row>
        <row r="10">
          <cell r="B10" t="str">
            <v>100-1002-10</v>
          </cell>
          <cell r="C10" t="str">
            <v>1005 TD Bank Clearing Acct</v>
          </cell>
          <cell r="D10">
            <v>972252561.02999997</v>
          </cell>
          <cell r="E10">
            <v>156876515.75999999</v>
          </cell>
          <cell r="F10">
            <v>1334260.19</v>
          </cell>
          <cell r="G10">
            <v>155542255.56999999</v>
          </cell>
          <cell r="H10">
            <v>1127794816.5999999</v>
          </cell>
        </row>
        <row r="11">
          <cell r="B11" t="str">
            <v>100-1003-10</v>
          </cell>
          <cell r="C11" t="str">
            <v>1005 TD-Ontario Price Credit</v>
          </cell>
          <cell r="D11">
            <v>1.75</v>
          </cell>
          <cell r="E11">
            <v>0</v>
          </cell>
          <cell r="F11">
            <v>0</v>
          </cell>
          <cell r="G11">
            <v>0</v>
          </cell>
          <cell r="H11">
            <v>1.75</v>
          </cell>
        </row>
        <row r="12">
          <cell r="B12" t="str">
            <v>100-1004-10</v>
          </cell>
          <cell r="C12" t="str">
            <v>1005 TD US Bank Account</v>
          </cell>
          <cell r="D12">
            <v>850.94</v>
          </cell>
          <cell r="E12">
            <v>517396.64</v>
          </cell>
          <cell r="F12">
            <v>486459.85</v>
          </cell>
          <cell r="G12">
            <v>30936.79</v>
          </cell>
          <cell r="H12">
            <v>31787.73</v>
          </cell>
        </row>
        <row r="13">
          <cell r="B13" t="str">
            <v>100-1060-10</v>
          </cell>
          <cell r="C13" t="str">
            <v>1010 Petty Cash</v>
          </cell>
          <cell r="D13">
            <v>1400</v>
          </cell>
          <cell r="E13">
            <v>0</v>
          </cell>
          <cell r="F13">
            <v>0</v>
          </cell>
          <cell r="G13">
            <v>0</v>
          </cell>
          <cell r="H13">
            <v>1400</v>
          </cell>
        </row>
        <row r="14">
          <cell r="B14" t="str">
            <v>100-1061-10</v>
          </cell>
          <cell r="C14" t="str">
            <v>1010 Petty Cash (US $)</v>
          </cell>
          <cell r="D14">
            <v>610.86</v>
          </cell>
          <cell r="E14">
            <v>0</v>
          </cell>
          <cell r="F14">
            <v>0</v>
          </cell>
          <cell r="G14">
            <v>0</v>
          </cell>
          <cell r="H14">
            <v>610.86</v>
          </cell>
        </row>
        <row r="15">
          <cell r="B15" t="str">
            <v>100-1080-10</v>
          </cell>
          <cell r="C15" t="str">
            <v>1100 Accounts Rec.-Electrical Energy</v>
          </cell>
          <cell r="D15">
            <v>9649757.9100000001</v>
          </cell>
          <cell r="E15">
            <v>181113976.69</v>
          </cell>
          <cell r="F15">
            <v>179952867.43000001</v>
          </cell>
          <cell r="G15">
            <v>1161109.26</v>
          </cell>
          <cell r="H15">
            <v>10810867.17</v>
          </cell>
        </row>
        <row r="16">
          <cell r="B16" t="str">
            <v>100-1081-10</v>
          </cell>
          <cell r="C16" t="str">
            <v>1100 Accounts Receivable - Retailers</v>
          </cell>
          <cell r="D16">
            <v>-29548.68</v>
          </cell>
          <cell r="E16">
            <v>1111543.9099999999</v>
          </cell>
          <cell r="F16">
            <v>1121222.96</v>
          </cell>
          <cell r="G16">
            <v>-9679.0499999999993</v>
          </cell>
          <cell r="H16">
            <v>-39227.730000000003</v>
          </cell>
        </row>
        <row r="17">
          <cell r="B17" t="str">
            <v>100-1082-10</v>
          </cell>
          <cell r="C17" t="str">
            <v>1100 Accounts Rec.-Harris/GP Timing Diffs</v>
          </cell>
          <cell r="D17">
            <v>4888.54</v>
          </cell>
          <cell r="E17">
            <v>410087.54</v>
          </cell>
          <cell r="F17">
            <v>392747.96</v>
          </cell>
          <cell r="G17">
            <v>17339.580000000002</v>
          </cell>
          <cell r="H17">
            <v>22228.12</v>
          </cell>
        </row>
        <row r="18">
          <cell r="B18" t="str">
            <v>100-1090-10</v>
          </cell>
          <cell r="C18" t="str">
            <v>1200 Due from -Oshawa Power &amp; Utilities Corp</v>
          </cell>
          <cell r="D18">
            <v>-6378217.0499999998</v>
          </cell>
          <cell r="E18">
            <v>1008675.75</v>
          </cell>
          <cell r="F18">
            <v>427945</v>
          </cell>
          <cell r="G18">
            <v>580730.75</v>
          </cell>
          <cell r="H18">
            <v>-5797486.2999999998</v>
          </cell>
        </row>
        <row r="19">
          <cell r="B19" t="str">
            <v>100-1091-10</v>
          </cell>
          <cell r="C19" t="str">
            <v>1200 Due from Oshawa PUC Services</v>
          </cell>
          <cell r="D19">
            <v>52327.040000000001</v>
          </cell>
          <cell r="E19">
            <v>2513.6999999999998</v>
          </cell>
          <cell r="F19">
            <v>52327.040000000001</v>
          </cell>
          <cell r="G19">
            <v>-49813.34</v>
          </cell>
          <cell r="H19">
            <v>2513.6999999999998</v>
          </cell>
        </row>
        <row r="20">
          <cell r="B20" t="str">
            <v>100-1092-10</v>
          </cell>
          <cell r="C20" t="str">
            <v>1200 Due from PUC Energy Services</v>
          </cell>
          <cell r="D20">
            <v>217960.43</v>
          </cell>
          <cell r="E20">
            <v>67993.47</v>
          </cell>
          <cell r="F20">
            <v>258662.53</v>
          </cell>
          <cell r="G20">
            <v>-190669.06</v>
          </cell>
          <cell r="H20">
            <v>27291.37</v>
          </cell>
        </row>
        <row r="21">
          <cell r="B21" t="str">
            <v>100-1093-10</v>
          </cell>
          <cell r="C21" t="str">
            <v>1200 Due from 2252112 Ontario Inc</v>
          </cell>
          <cell r="D21">
            <v>421194.43</v>
          </cell>
          <cell r="E21">
            <v>2513.6999999999998</v>
          </cell>
          <cell r="F21">
            <v>421194.43</v>
          </cell>
          <cell r="G21">
            <v>-418680.73</v>
          </cell>
          <cell r="H21">
            <v>2513.6999999999998</v>
          </cell>
        </row>
        <row r="22">
          <cell r="B22" t="str">
            <v>100-1110-10</v>
          </cell>
          <cell r="C22" t="str">
            <v>1105 Accounts Rec-Sundry</v>
          </cell>
          <cell r="D22">
            <v>-67994.899999999994</v>
          </cell>
          <cell r="E22">
            <v>4064869.36</v>
          </cell>
          <cell r="F22">
            <v>3995724.68</v>
          </cell>
          <cell r="G22">
            <v>69144.679999999993</v>
          </cell>
          <cell r="H22">
            <v>1149.77</v>
          </cell>
        </row>
        <row r="23">
          <cell r="B23" t="str">
            <v>100-1115-10</v>
          </cell>
          <cell r="C23" t="str">
            <v>1110 Late Payment Penalty Clearing Account</v>
          </cell>
          <cell r="D23">
            <v>-2968.88</v>
          </cell>
          <cell r="E23">
            <v>0</v>
          </cell>
          <cell r="F23">
            <v>0</v>
          </cell>
          <cell r="G23">
            <v>0</v>
          </cell>
          <cell r="H23">
            <v>-2968.88</v>
          </cell>
        </row>
        <row r="24">
          <cell r="B24" t="str">
            <v>100-1120-10</v>
          </cell>
          <cell r="C24" t="str">
            <v>1104 Accounts Rec-Recoverable Work</v>
          </cell>
          <cell r="D24">
            <v>860551.12</v>
          </cell>
          <cell r="E24">
            <v>9736908.4100000001</v>
          </cell>
          <cell r="F24">
            <v>7000962.29</v>
          </cell>
          <cell r="G24">
            <v>2735946.12</v>
          </cell>
          <cell r="H24">
            <v>3596497.24</v>
          </cell>
        </row>
        <row r="25">
          <cell r="B25" t="str">
            <v>100-1130-10</v>
          </cell>
          <cell r="C25" t="str">
            <v>2290 Input Tax Credit-GST</v>
          </cell>
          <cell r="D25">
            <v>0</v>
          </cell>
          <cell r="E25">
            <v>38.700000000000003</v>
          </cell>
          <cell r="F25">
            <v>38.700000000000003</v>
          </cell>
          <cell r="G25">
            <v>0</v>
          </cell>
          <cell r="H25">
            <v>0</v>
          </cell>
        </row>
        <row r="26">
          <cell r="B26" t="str">
            <v>100-1131-10</v>
          </cell>
          <cell r="C26" t="str">
            <v>2290 Input Tax Credit - HST</v>
          </cell>
          <cell r="D26">
            <v>1685477.39</v>
          </cell>
          <cell r="E26">
            <v>18558958.260000002</v>
          </cell>
          <cell r="F26">
            <v>18160853.98</v>
          </cell>
          <cell r="G26">
            <v>398104.28</v>
          </cell>
          <cell r="H26">
            <v>2083581.67</v>
          </cell>
        </row>
        <row r="27">
          <cell r="B27" t="str">
            <v>100-1140-10</v>
          </cell>
          <cell r="C27" t="str">
            <v>1130 Allowance for Doubtful Accounts</v>
          </cell>
          <cell r="D27">
            <v>-688241.71</v>
          </cell>
          <cell r="E27">
            <v>700818.13</v>
          </cell>
          <cell r="F27">
            <v>577052.49</v>
          </cell>
          <cell r="G27">
            <v>123765.64</v>
          </cell>
          <cell r="H27">
            <v>-564476.06999999995</v>
          </cell>
        </row>
        <row r="28">
          <cell r="B28" t="str">
            <v>100-1145-10</v>
          </cell>
          <cell r="C28" t="str">
            <v>1140 Interest &amp; Dividends Rec'ble</v>
          </cell>
          <cell r="D28">
            <v>14519.64</v>
          </cell>
          <cell r="E28">
            <v>92121.75</v>
          </cell>
          <cell r="F28">
            <v>92710.58</v>
          </cell>
          <cell r="G28">
            <v>-588.83000000000004</v>
          </cell>
          <cell r="H28">
            <v>13930.81</v>
          </cell>
        </row>
        <row r="29">
          <cell r="B29" t="str">
            <v>100-1170-10</v>
          </cell>
          <cell r="C29" t="str">
            <v>2055 Open Jobs-Billings</v>
          </cell>
          <cell r="D29">
            <v>-1694124.57</v>
          </cell>
          <cell r="E29">
            <v>9409600.5</v>
          </cell>
          <cell r="F29">
            <v>9780481.4299999997</v>
          </cell>
          <cell r="G29">
            <v>-370880.93</v>
          </cell>
          <cell r="H29">
            <v>-2065005.5</v>
          </cell>
        </row>
        <row r="30">
          <cell r="B30" t="str">
            <v>100-1172-10</v>
          </cell>
          <cell r="C30" t="str">
            <v>1340 Non Capital Open Jobs-Billings</v>
          </cell>
          <cell r="D30">
            <v>-883732.25</v>
          </cell>
          <cell r="E30">
            <v>139271.45000000001</v>
          </cell>
          <cell r="F30">
            <v>212949.07</v>
          </cell>
          <cell r="G30">
            <v>-73677.62</v>
          </cell>
          <cell r="H30">
            <v>-957409.87</v>
          </cell>
        </row>
        <row r="31">
          <cell r="B31" t="str">
            <v>100-1175-10</v>
          </cell>
          <cell r="C31" t="str">
            <v>1120 Unbilled Estimate Revenue</v>
          </cell>
          <cell r="D31">
            <v>10159465.99</v>
          </cell>
          <cell r="E31">
            <v>168100954.28999999</v>
          </cell>
          <cell r="F31">
            <v>163370441.63999999</v>
          </cell>
          <cell r="G31">
            <v>4730512.6500000004</v>
          </cell>
          <cell r="H31">
            <v>14889978.640000001</v>
          </cell>
        </row>
        <row r="32">
          <cell r="B32" t="str">
            <v>100-1176-10</v>
          </cell>
          <cell r="C32" t="str">
            <v>1120 Unbilled Readings Revenue</v>
          </cell>
          <cell r="D32">
            <v>0.63</v>
          </cell>
          <cell r="E32">
            <v>0</v>
          </cell>
          <cell r="F32">
            <v>0</v>
          </cell>
          <cell r="G32">
            <v>0</v>
          </cell>
          <cell r="H32">
            <v>0.63</v>
          </cell>
        </row>
        <row r="33">
          <cell r="B33" t="str">
            <v>100-1177-10</v>
          </cell>
          <cell r="C33" t="str">
            <v>1120 Unbilled Distribution Revenues</v>
          </cell>
          <cell r="D33">
            <v>2361429</v>
          </cell>
          <cell r="E33">
            <v>34079486</v>
          </cell>
          <cell r="F33">
            <v>33963872</v>
          </cell>
          <cell r="G33">
            <v>115614</v>
          </cell>
          <cell r="H33">
            <v>2477043</v>
          </cell>
        </row>
        <row r="34">
          <cell r="B34" t="str">
            <v>100-1180-10</v>
          </cell>
          <cell r="C34" t="str">
            <v>1180 Prepaid Expenses</v>
          </cell>
          <cell r="D34">
            <v>273093.78999999998</v>
          </cell>
          <cell r="E34">
            <v>896461.51</v>
          </cell>
          <cell r="F34">
            <v>801427.35</v>
          </cell>
          <cell r="G34">
            <v>95034.16</v>
          </cell>
          <cell r="H34">
            <v>368127.95</v>
          </cell>
        </row>
        <row r="35">
          <cell r="B35" t="str">
            <v>100-1182-10</v>
          </cell>
          <cell r="C35" t="str">
            <v>1180 Prepaid Insurance</v>
          </cell>
          <cell r="D35">
            <v>317918.62</v>
          </cell>
          <cell r="E35">
            <v>343722.75</v>
          </cell>
          <cell r="F35">
            <v>327525.92</v>
          </cell>
          <cell r="G35">
            <v>16196.83</v>
          </cell>
          <cell r="H35">
            <v>334115.45</v>
          </cell>
        </row>
        <row r="36">
          <cell r="B36" t="str">
            <v>100-1190-10</v>
          </cell>
          <cell r="C36" t="str">
            <v>1330 Inventory</v>
          </cell>
          <cell r="D36">
            <v>2808899.1</v>
          </cell>
          <cell r="E36">
            <v>5062297.0599999996</v>
          </cell>
          <cell r="F36">
            <v>6302753.2800000003</v>
          </cell>
          <cell r="G36">
            <v>-1240456.22</v>
          </cell>
          <cell r="H36">
            <v>1568442.88</v>
          </cell>
        </row>
        <row r="37">
          <cell r="B37" t="str">
            <v>100-1191-10</v>
          </cell>
          <cell r="C37" t="str">
            <v>1330 Inventory - Spare Transformers</v>
          </cell>
          <cell r="D37">
            <v>-2551217.09</v>
          </cell>
          <cell r="E37">
            <v>3404156.3</v>
          </cell>
          <cell r="F37">
            <v>2311501.21</v>
          </cell>
          <cell r="G37">
            <v>1092655.0900000001</v>
          </cell>
          <cell r="H37">
            <v>-1458562</v>
          </cell>
        </row>
        <row r="38">
          <cell r="B38" t="str">
            <v>100-1194-10</v>
          </cell>
          <cell r="C38" t="str">
            <v>1330 Inventory - Spare Transformers (Reserve)</v>
          </cell>
          <cell r="D38">
            <v>-185600</v>
          </cell>
          <cell r="E38">
            <v>185600</v>
          </cell>
          <cell r="F38">
            <v>0</v>
          </cell>
          <cell r="G38">
            <v>185600</v>
          </cell>
          <cell r="H38">
            <v>0</v>
          </cell>
        </row>
        <row r="39">
          <cell r="B39" t="str">
            <v>100-1200-10</v>
          </cell>
          <cell r="C39" t="str">
            <v>1330 Inventory-Reels</v>
          </cell>
          <cell r="D39">
            <v>48112.35</v>
          </cell>
          <cell r="E39">
            <v>102290.47</v>
          </cell>
          <cell r="F39">
            <v>100974.01</v>
          </cell>
          <cell r="G39">
            <v>1316.46</v>
          </cell>
          <cell r="H39">
            <v>49428.81</v>
          </cell>
        </row>
        <row r="40">
          <cell r="B40" t="str">
            <v>100-1250-10</v>
          </cell>
          <cell r="C40" t="str">
            <v>1340 Work In Process - Billable</v>
          </cell>
          <cell r="D40">
            <v>839587.89</v>
          </cell>
          <cell r="E40">
            <v>191677.12</v>
          </cell>
          <cell r="F40">
            <v>73548.679999999993</v>
          </cell>
          <cell r="G40">
            <v>118128.43</v>
          </cell>
          <cell r="H40">
            <v>957716.32</v>
          </cell>
        </row>
        <row r="41">
          <cell r="B41" t="str">
            <v>100-1251-10</v>
          </cell>
          <cell r="C41" t="str">
            <v>2055 Work In Process - Meter Services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B42" t="str">
            <v>100-1253-10</v>
          </cell>
          <cell r="C42" t="str">
            <v>2055 Work In Process - Energy</v>
          </cell>
          <cell r="D42">
            <v>-0.01</v>
          </cell>
          <cell r="E42">
            <v>0</v>
          </cell>
          <cell r="F42">
            <v>0</v>
          </cell>
          <cell r="G42">
            <v>0</v>
          </cell>
          <cell r="H42">
            <v>-0.01</v>
          </cell>
        </row>
        <row r="43">
          <cell r="B43" t="str">
            <v>100-1255-10</v>
          </cell>
          <cell r="C43" t="str">
            <v>2055 Work In Process - Capital Jobs Fixed Assets</v>
          </cell>
          <cell r="D43">
            <v>16692846.4</v>
          </cell>
          <cell r="E43">
            <v>75439817.75</v>
          </cell>
          <cell r="F43">
            <v>82173501.780000001</v>
          </cell>
          <cell r="G43">
            <v>-6733684.0300000003</v>
          </cell>
          <cell r="H43">
            <v>9959162.3599999994</v>
          </cell>
        </row>
        <row r="44">
          <cell r="B44" t="str">
            <v>100-1256-10</v>
          </cell>
          <cell r="C44" t="str">
            <v>2055 Work in Process - Other</v>
          </cell>
          <cell r="D44">
            <v>0</v>
          </cell>
          <cell r="E44">
            <v>2016071.71</v>
          </cell>
          <cell r="F44">
            <v>2016071.71</v>
          </cell>
          <cell r="G44">
            <v>0</v>
          </cell>
          <cell r="H44">
            <v>0</v>
          </cell>
        </row>
        <row r="45">
          <cell r="B45" t="str">
            <v>100-1257-10</v>
          </cell>
          <cell r="C45" t="str">
            <v>2055 Work In Process - MicroFit</v>
          </cell>
          <cell r="D45">
            <v>35890.81</v>
          </cell>
          <cell r="E45">
            <v>0</v>
          </cell>
          <cell r="F45">
            <v>0</v>
          </cell>
          <cell r="G45">
            <v>0</v>
          </cell>
          <cell r="H45">
            <v>35890.81</v>
          </cell>
        </row>
        <row r="46">
          <cell r="B46" t="str">
            <v>100-1258-10</v>
          </cell>
          <cell r="C46" t="str">
            <v>2055 Work In Process - TC Jobs</v>
          </cell>
          <cell r="D46">
            <v>248401.11</v>
          </cell>
          <cell r="E46">
            <v>357270.88</v>
          </cell>
          <cell r="F46">
            <v>75413.39</v>
          </cell>
          <cell r="G46">
            <v>281857.49</v>
          </cell>
          <cell r="H46">
            <v>530258.6</v>
          </cell>
        </row>
        <row r="47">
          <cell r="B47" t="str">
            <v>100-1259-10</v>
          </cell>
          <cell r="C47" t="str">
            <v>2055 Work In Process - Digin Contributions</v>
          </cell>
          <cell r="D47">
            <v>-621414.72</v>
          </cell>
          <cell r="E47">
            <v>396250</v>
          </cell>
          <cell r="F47">
            <v>60500</v>
          </cell>
          <cell r="G47">
            <v>335750</v>
          </cell>
          <cell r="H47">
            <v>-285664.71999999997</v>
          </cell>
        </row>
        <row r="48">
          <cell r="B48" t="str">
            <v>100-1301-10</v>
          </cell>
          <cell r="C48" t="str">
            <v>1565 C&amp;DM Exp. &amp; Recoveries</v>
          </cell>
          <cell r="D48">
            <v>-0.02</v>
          </cell>
          <cell r="E48">
            <v>0</v>
          </cell>
          <cell r="F48">
            <v>0</v>
          </cell>
          <cell r="G48">
            <v>0</v>
          </cell>
          <cell r="H48">
            <v>-0.02</v>
          </cell>
        </row>
        <row r="49">
          <cell r="B49" t="str">
            <v>100-1302-10</v>
          </cell>
          <cell r="C49" t="str">
            <v>1566 CDM Regulatory Asset</v>
          </cell>
          <cell r="D49">
            <v>0.02</v>
          </cell>
          <cell r="E49">
            <v>0</v>
          </cell>
          <cell r="F49">
            <v>0</v>
          </cell>
          <cell r="G49">
            <v>0</v>
          </cell>
          <cell r="H49">
            <v>0.02</v>
          </cell>
        </row>
        <row r="50">
          <cell r="B50" t="str">
            <v>100-1303-10</v>
          </cell>
          <cell r="C50" t="str">
            <v>1508 OEB Cost Assessment Variance</v>
          </cell>
          <cell r="D50">
            <v>280885.45</v>
          </cell>
          <cell r="E50">
            <v>98633</v>
          </cell>
          <cell r="F50">
            <v>0</v>
          </cell>
          <cell r="G50">
            <v>98633</v>
          </cell>
          <cell r="H50">
            <v>379518.45</v>
          </cell>
        </row>
        <row r="51">
          <cell r="B51" t="str">
            <v>100-1305-10</v>
          </cell>
          <cell r="C51" t="str">
            <v>1595 Recovery of Regulatory Assets - GA</v>
          </cell>
          <cell r="D51">
            <v>-1347417.15</v>
          </cell>
          <cell r="E51">
            <v>2568.91</v>
          </cell>
          <cell r="F51">
            <v>465844.03</v>
          </cell>
          <cell r="G51">
            <v>-463275.12</v>
          </cell>
          <cell r="H51">
            <v>-1810692.27</v>
          </cell>
        </row>
        <row r="52">
          <cell r="B52" t="str">
            <v>100-1307-10</v>
          </cell>
          <cell r="C52" t="str">
            <v>1595 Regulatory Asset Recovery Account</v>
          </cell>
          <cell r="D52">
            <v>499806.93</v>
          </cell>
          <cell r="E52">
            <v>0</v>
          </cell>
          <cell r="F52">
            <v>0</v>
          </cell>
          <cell r="G52">
            <v>0</v>
          </cell>
          <cell r="H52">
            <v>499806.93</v>
          </cell>
        </row>
        <row r="53">
          <cell r="B53" t="str">
            <v>100-1309-10</v>
          </cell>
          <cell r="C53" t="str">
            <v>1180 Deferral Acct (Fibre,Financing)</v>
          </cell>
          <cell r="D53">
            <v>292706.84000000003</v>
          </cell>
          <cell r="E53">
            <v>0</v>
          </cell>
          <cell r="F53">
            <v>30279.96</v>
          </cell>
          <cell r="G53">
            <v>-30279.96</v>
          </cell>
          <cell r="H53">
            <v>262426.88</v>
          </cell>
        </row>
        <row r="54">
          <cell r="B54" t="str">
            <v>100-1311-10</v>
          </cell>
          <cell r="C54" t="str">
            <v>1190 Negate IBR Direct</v>
          </cell>
          <cell r="D54">
            <v>-6.1</v>
          </cell>
          <cell r="E54">
            <v>0</v>
          </cell>
          <cell r="F54">
            <v>0</v>
          </cell>
          <cell r="G54">
            <v>0</v>
          </cell>
          <cell r="H54">
            <v>-6.1</v>
          </cell>
        </row>
        <row r="55">
          <cell r="B55" t="str">
            <v>100-1313-10</v>
          </cell>
          <cell r="C55" t="str">
            <v>1190 Negate IBR OESC</v>
          </cell>
          <cell r="D55">
            <v>1133.32</v>
          </cell>
          <cell r="E55">
            <v>0</v>
          </cell>
          <cell r="F55">
            <v>0</v>
          </cell>
          <cell r="G55">
            <v>0</v>
          </cell>
          <cell r="H55">
            <v>1133.32</v>
          </cell>
        </row>
        <row r="56">
          <cell r="B56" t="str">
            <v>100-1321-10</v>
          </cell>
          <cell r="C56" t="str">
            <v>1595 Disp &amp; Recovery of Reg Balances -Reg Interest</v>
          </cell>
          <cell r="D56">
            <v>137967.74</v>
          </cell>
          <cell r="E56">
            <v>6694.37</v>
          </cell>
          <cell r="F56">
            <v>3994.07</v>
          </cell>
          <cell r="G56">
            <v>2700.3</v>
          </cell>
          <cell r="H56">
            <v>140668.04</v>
          </cell>
        </row>
        <row r="57">
          <cell r="B57" t="str">
            <v>100-1322-10</v>
          </cell>
          <cell r="C57" t="str">
            <v>1580 RSVA - WMS Variance</v>
          </cell>
          <cell r="D57">
            <v>-2222052.11</v>
          </cell>
          <cell r="E57">
            <v>3104491.89</v>
          </cell>
          <cell r="F57">
            <v>2587597.0299999998</v>
          </cell>
          <cell r="G57">
            <v>516894.86</v>
          </cell>
          <cell r="H57">
            <v>-1705157.25</v>
          </cell>
        </row>
        <row r="58">
          <cell r="B58" t="str">
            <v>100-1323-10</v>
          </cell>
          <cell r="C58" t="str">
            <v>1588 RSVA - Power Purchased</v>
          </cell>
          <cell r="D58">
            <v>676367.26</v>
          </cell>
          <cell r="E58">
            <v>6583523.9900000002</v>
          </cell>
          <cell r="F58">
            <v>9353724.0299999993</v>
          </cell>
          <cell r="G58">
            <v>-2770200.04</v>
          </cell>
          <cell r="H58">
            <v>-2093832.78</v>
          </cell>
        </row>
        <row r="59">
          <cell r="B59" t="str">
            <v>100-1324-10</v>
          </cell>
          <cell r="C59" t="str">
            <v>1584 RSVA - Network Variance</v>
          </cell>
          <cell r="D59">
            <v>2158692.5099999998</v>
          </cell>
          <cell r="E59">
            <v>1693048.98</v>
          </cell>
          <cell r="F59">
            <v>335868.54</v>
          </cell>
          <cell r="G59">
            <v>1357180.44</v>
          </cell>
          <cell r="H59">
            <v>3515872.95</v>
          </cell>
        </row>
        <row r="60">
          <cell r="B60" t="str">
            <v>100-1325-10</v>
          </cell>
          <cell r="C60" t="str">
            <v>1586 RSVA - Connection Variance</v>
          </cell>
          <cell r="D60">
            <v>-2306783.41</v>
          </cell>
          <cell r="E60">
            <v>401976.18</v>
          </cell>
          <cell r="F60">
            <v>1747772.13</v>
          </cell>
          <cell r="G60">
            <v>-1345795.95</v>
          </cell>
          <cell r="H60">
            <v>-3652579.36</v>
          </cell>
        </row>
        <row r="61">
          <cell r="B61" t="str">
            <v>100-1326-10</v>
          </cell>
          <cell r="C61" t="str">
            <v>1582 RSVA - One Time Variance</v>
          </cell>
          <cell r="D61">
            <v>-1</v>
          </cell>
          <cell r="E61">
            <v>0</v>
          </cell>
          <cell r="F61">
            <v>0</v>
          </cell>
          <cell r="G61">
            <v>0</v>
          </cell>
          <cell r="H61">
            <v>-1</v>
          </cell>
        </row>
        <row r="62">
          <cell r="B62" t="str">
            <v>100-1328-10</v>
          </cell>
          <cell r="C62" t="str">
            <v>1595 Recovery of Regulatory Assets</v>
          </cell>
          <cell r="D62">
            <v>265468.83</v>
          </cell>
          <cell r="E62">
            <v>106092.35</v>
          </cell>
          <cell r="F62">
            <v>579156.21</v>
          </cell>
          <cell r="G62">
            <v>-473063.86</v>
          </cell>
          <cell r="H62">
            <v>-207595.03</v>
          </cell>
        </row>
        <row r="63">
          <cell r="B63" t="str">
            <v>100-1331-10</v>
          </cell>
          <cell r="C63" t="str">
            <v>1588 RSVA - Power (RPP Billing Diff FP v WAP)</v>
          </cell>
          <cell r="D63">
            <v>-35.340000000000003</v>
          </cell>
          <cell r="E63">
            <v>0</v>
          </cell>
          <cell r="F63">
            <v>0</v>
          </cell>
          <cell r="G63">
            <v>0</v>
          </cell>
          <cell r="H63">
            <v>-35.340000000000003</v>
          </cell>
        </row>
        <row r="64">
          <cell r="B64" t="str">
            <v>100-1332-10</v>
          </cell>
          <cell r="C64" t="str">
            <v>1589 RSVAGA</v>
          </cell>
          <cell r="D64">
            <v>0.22</v>
          </cell>
          <cell r="E64">
            <v>0</v>
          </cell>
          <cell r="F64">
            <v>0</v>
          </cell>
          <cell r="G64">
            <v>0</v>
          </cell>
          <cell r="H64">
            <v>0.22</v>
          </cell>
        </row>
        <row r="65">
          <cell r="B65" t="str">
            <v>100-1333-10</v>
          </cell>
          <cell r="C65" t="str">
            <v>1580 RSVA WMS : Regulatory Interest</v>
          </cell>
          <cell r="D65">
            <v>-45314.79</v>
          </cell>
          <cell r="E65">
            <v>67497.19</v>
          </cell>
          <cell r="F65">
            <v>77156.98</v>
          </cell>
          <cell r="G65">
            <v>-9659.7900000000009</v>
          </cell>
          <cell r="H65">
            <v>-54974.58</v>
          </cell>
        </row>
        <row r="66">
          <cell r="B66" t="str">
            <v>100-1334-10</v>
          </cell>
          <cell r="C66" t="str">
            <v>1582 RSVA One-time : Regulatory Interest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100-1335-10</v>
          </cell>
          <cell r="C67" t="str">
            <v>1584 RSVA NW - Regulatory Interest</v>
          </cell>
          <cell r="D67">
            <v>33287.81</v>
          </cell>
          <cell r="E67">
            <v>79726.570000000007</v>
          </cell>
          <cell r="F67">
            <v>18367.939999999999</v>
          </cell>
          <cell r="G67">
            <v>61358.63</v>
          </cell>
          <cell r="H67">
            <v>94646.44</v>
          </cell>
        </row>
        <row r="68">
          <cell r="B68" t="str">
            <v>100-1336-10</v>
          </cell>
          <cell r="C68" t="str">
            <v>1586 RSVA CN - Regulatory Interest</v>
          </cell>
          <cell r="D68">
            <v>-41580.85</v>
          </cell>
          <cell r="E68">
            <v>18604.52</v>
          </cell>
          <cell r="F68">
            <v>84775.94</v>
          </cell>
          <cell r="G68">
            <v>-66171.42</v>
          </cell>
          <cell r="H68">
            <v>-107752.27</v>
          </cell>
        </row>
        <row r="69">
          <cell r="B69" t="str">
            <v>100-1337-10</v>
          </cell>
          <cell r="C69" t="str">
            <v>1588 RSVA Power - Regulatory Interest</v>
          </cell>
          <cell r="D69">
            <v>2935.57</v>
          </cell>
          <cell r="E69">
            <v>34820.46</v>
          </cell>
          <cell r="F69">
            <v>67276.649999999994</v>
          </cell>
          <cell r="G69">
            <v>-32456.19</v>
          </cell>
          <cell r="H69">
            <v>-29520.62</v>
          </cell>
        </row>
        <row r="70">
          <cell r="B70" t="str">
            <v>100-1338-10</v>
          </cell>
          <cell r="C70" t="str">
            <v>1589 RSVAGA - Regulatory Interest</v>
          </cell>
          <cell r="D70">
            <v>43955.839999999997</v>
          </cell>
          <cell r="E70">
            <v>125572.24</v>
          </cell>
          <cell r="F70">
            <v>251262.63</v>
          </cell>
          <cell r="G70">
            <v>-125690.39</v>
          </cell>
          <cell r="H70">
            <v>-81734.55</v>
          </cell>
        </row>
        <row r="71">
          <cell r="B71" t="str">
            <v>100-1339-10</v>
          </cell>
          <cell r="C71" t="str">
            <v>1508 Balance for future disposition (EB 2009 0240)</v>
          </cell>
          <cell r="D71">
            <v>-0.03</v>
          </cell>
          <cell r="E71">
            <v>0</v>
          </cell>
          <cell r="F71">
            <v>0</v>
          </cell>
          <cell r="G71">
            <v>0</v>
          </cell>
          <cell r="H71">
            <v>-0.03</v>
          </cell>
        </row>
        <row r="72">
          <cell r="B72" t="str">
            <v>100-1340-10</v>
          </cell>
          <cell r="C72" t="str">
            <v>1100 Retail Sales Diff - Direct</v>
          </cell>
          <cell r="D72">
            <v>0</v>
          </cell>
          <cell r="E72">
            <v>36769.120000000003</v>
          </cell>
          <cell r="F72">
            <v>36769.120000000003</v>
          </cell>
          <cell r="G72">
            <v>0</v>
          </cell>
          <cell r="H72">
            <v>0</v>
          </cell>
        </row>
        <row r="73">
          <cell r="B73" t="str">
            <v>100-1342-10</v>
          </cell>
          <cell r="C73" t="str">
            <v>1100 Retail Sales Diff. - OESC</v>
          </cell>
          <cell r="D73">
            <v>15.15</v>
          </cell>
          <cell r="E73">
            <v>397529.23</v>
          </cell>
          <cell r="F73">
            <v>397545.53</v>
          </cell>
          <cell r="G73">
            <v>-16.3</v>
          </cell>
          <cell r="H73">
            <v>-1.1499999999999999</v>
          </cell>
        </row>
        <row r="74">
          <cell r="B74" t="str">
            <v>100-1344-10</v>
          </cell>
          <cell r="C74" t="str">
            <v>1100 AR Offset - OPG</v>
          </cell>
          <cell r="D74">
            <v>0</v>
          </cell>
          <cell r="E74">
            <v>159499.64000000001</v>
          </cell>
          <cell r="F74">
            <v>159499.64000000001</v>
          </cell>
          <cell r="G74">
            <v>0</v>
          </cell>
          <cell r="H74">
            <v>0</v>
          </cell>
        </row>
        <row r="75">
          <cell r="B75" t="str">
            <v>100-1346-10</v>
          </cell>
          <cell r="C75" t="str">
            <v>1100 Retail Sales Diff - CORE/ Constellation</v>
          </cell>
          <cell r="D75">
            <v>61.12</v>
          </cell>
          <cell r="E75">
            <v>467133.72</v>
          </cell>
          <cell r="F75">
            <v>467198.28</v>
          </cell>
          <cell r="G75">
            <v>-64.56</v>
          </cell>
          <cell r="H75">
            <v>-3.44</v>
          </cell>
        </row>
        <row r="76">
          <cell r="B76" t="str">
            <v>100-1347-10</v>
          </cell>
          <cell r="C76" t="str">
            <v>1460 Deferred Charges (2015 CostOfService)</v>
          </cell>
          <cell r="D76">
            <v>237804.25</v>
          </cell>
          <cell r="E76">
            <v>0</v>
          </cell>
          <cell r="F76">
            <v>249738.96</v>
          </cell>
          <cell r="G76">
            <v>-249738.96</v>
          </cell>
          <cell r="H76">
            <v>-11934.71</v>
          </cell>
        </row>
        <row r="77">
          <cell r="B77" t="str">
            <v>100-1348-10</v>
          </cell>
          <cell r="C77" t="str">
            <v>1460 Deferred Charges (2020/2021 RateApp)</v>
          </cell>
          <cell r="D77">
            <v>33287.25</v>
          </cell>
          <cell r="E77">
            <v>46739.47</v>
          </cell>
          <cell r="F77">
            <v>0</v>
          </cell>
          <cell r="G77">
            <v>46739.47</v>
          </cell>
          <cell r="H77">
            <v>80026.720000000001</v>
          </cell>
        </row>
        <row r="78">
          <cell r="B78" t="str">
            <v>100-1351-10</v>
          </cell>
          <cell r="C78" t="str">
            <v>1508 OESP - 2020 lump sum adjustments</v>
          </cell>
          <cell r="D78">
            <v>1.02</v>
          </cell>
          <cell r="E78">
            <v>0</v>
          </cell>
          <cell r="F78">
            <v>0</v>
          </cell>
          <cell r="G78">
            <v>0</v>
          </cell>
          <cell r="H78">
            <v>1.02</v>
          </cell>
        </row>
        <row r="79">
          <cell r="B79" t="str">
            <v>100-1352-10</v>
          </cell>
          <cell r="C79" t="str">
            <v>1508 Other Reg Assets :Regulatory Interest</v>
          </cell>
          <cell r="D79">
            <v>40388.65</v>
          </cell>
          <cell r="E79">
            <v>23122.45</v>
          </cell>
          <cell r="F79">
            <v>10247.35</v>
          </cell>
          <cell r="G79">
            <v>12875.1</v>
          </cell>
          <cell r="H79">
            <v>53263.75</v>
          </cell>
        </row>
        <row r="80">
          <cell r="B80" t="str">
            <v>100-1354-10</v>
          </cell>
          <cell r="C80" t="str">
            <v>1595 Recovery of Reg Assets :Regulatory Interest</v>
          </cell>
          <cell r="D80">
            <v>-4586.3599999999997</v>
          </cell>
          <cell r="E80">
            <v>0</v>
          </cell>
          <cell r="F80">
            <v>0</v>
          </cell>
          <cell r="G80">
            <v>0</v>
          </cell>
          <cell r="H80">
            <v>-4586.3599999999997</v>
          </cell>
        </row>
        <row r="81">
          <cell r="B81" t="str">
            <v>100-1356-10</v>
          </cell>
          <cell r="C81" t="str">
            <v>1521 SPC Carrying Charges</v>
          </cell>
          <cell r="D81">
            <v>1.39</v>
          </cell>
          <cell r="E81">
            <v>0</v>
          </cell>
          <cell r="F81">
            <v>0</v>
          </cell>
          <cell r="G81">
            <v>0</v>
          </cell>
          <cell r="H81">
            <v>1.39</v>
          </cell>
        </row>
        <row r="82">
          <cell r="B82" t="str">
            <v>100-1357-10</v>
          </cell>
          <cell r="C82" t="str">
            <v>1595 EB-2011-0073 Principal Balances Disposed</v>
          </cell>
          <cell r="D82">
            <v>1042579</v>
          </cell>
          <cell r="E82">
            <v>0</v>
          </cell>
          <cell r="F82">
            <v>0</v>
          </cell>
          <cell r="G82">
            <v>0</v>
          </cell>
          <cell r="H82">
            <v>1042579</v>
          </cell>
        </row>
        <row r="83">
          <cell r="B83" t="str">
            <v>100-1359-10</v>
          </cell>
          <cell r="C83" t="str">
            <v>1555 Smart Meters Cap &amp; Recovery :Reg Interest</v>
          </cell>
          <cell r="D83">
            <v>-324.10000000000002</v>
          </cell>
          <cell r="E83">
            <v>43.56</v>
          </cell>
          <cell r="F83">
            <v>223.25</v>
          </cell>
          <cell r="G83">
            <v>-179.69</v>
          </cell>
          <cell r="H83">
            <v>-503.79</v>
          </cell>
        </row>
        <row r="84">
          <cell r="B84" t="str">
            <v>100-1360-10</v>
          </cell>
          <cell r="C84" t="str">
            <v>1595 EB-2011-0073 Interest Balances Disposed</v>
          </cell>
          <cell r="D84">
            <v>-10719</v>
          </cell>
          <cell r="E84">
            <v>0</v>
          </cell>
          <cell r="F84">
            <v>0</v>
          </cell>
          <cell r="G84">
            <v>0</v>
          </cell>
          <cell r="H84">
            <v>-10719</v>
          </cell>
        </row>
        <row r="85">
          <cell r="B85" t="str">
            <v>100-1362-10</v>
          </cell>
          <cell r="C85" t="str">
            <v>1551 SME Charge - Variance</v>
          </cell>
          <cell r="D85">
            <v>-57694.82</v>
          </cell>
          <cell r="E85">
            <v>72892.210000000006</v>
          </cell>
          <cell r="F85">
            <v>92528</v>
          </cell>
          <cell r="G85">
            <v>-19635.79</v>
          </cell>
          <cell r="H85">
            <v>-77330.61</v>
          </cell>
        </row>
        <row r="86">
          <cell r="B86" t="str">
            <v>100-1363-10</v>
          </cell>
          <cell r="C86" t="str">
            <v>1551 SME - Regulatory Interest</v>
          </cell>
          <cell r="D86">
            <v>-1788.02</v>
          </cell>
          <cell r="E86">
            <v>583.1</v>
          </cell>
          <cell r="F86">
            <v>2742.8</v>
          </cell>
          <cell r="G86">
            <v>-2159.6999999999998</v>
          </cell>
          <cell r="H86">
            <v>-3947.72</v>
          </cell>
        </row>
        <row r="87">
          <cell r="B87" t="str">
            <v>100-1366-10</v>
          </cell>
          <cell r="C87" t="str">
            <v>1568 LRAM Unmetered</v>
          </cell>
          <cell r="D87">
            <v>0</v>
          </cell>
          <cell r="E87">
            <v>0</v>
          </cell>
          <cell r="F87">
            <v>2631</v>
          </cell>
          <cell r="G87">
            <v>-2631</v>
          </cell>
          <cell r="H87">
            <v>-2631</v>
          </cell>
        </row>
        <row r="88">
          <cell r="B88" t="str">
            <v>100-1370-10</v>
          </cell>
          <cell r="C88" t="str">
            <v>1595 Shared Tax Savings due RatePayers</v>
          </cell>
          <cell r="D88">
            <v>1620</v>
          </cell>
          <cell r="E88">
            <v>0</v>
          </cell>
          <cell r="F88">
            <v>0</v>
          </cell>
          <cell r="G88">
            <v>0</v>
          </cell>
          <cell r="H88">
            <v>1620</v>
          </cell>
        </row>
        <row r="89">
          <cell r="B89" t="str">
            <v>100-1371-10</v>
          </cell>
          <cell r="C89" t="str">
            <v>1595 Recovery of Reg Assets Grp 2</v>
          </cell>
          <cell r="D89">
            <v>55862.45</v>
          </cell>
          <cell r="E89">
            <v>128.21</v>
          </cell>
          <cell r="F89">
            <v>85129.52</v>
          </cell>
          <cell r="G89">
            <v>-85001.31</v>
          </cell>
          <cell r="H89">
            <v>-29138.86</v>
          </cell>
        </row>
        <row r="90">
          <cell r="B90" t="str">
            <v>100-1372-10</v>
          </cell>
          <cell r="C90" t="str">
            <v>1595 Recovery of Foregone Revenue</v>
          </cell>
          <cell r="D90">
            <v>-10886.05</v>
          </cell>
          <cell r="E90">
            <v>40.020000000000003</v>
          </cell>
          <cell r="F90">
            <v>37.68</v>
          </cell>
          <cell r="G90">
            <v>2.34</v>
          </cell>
          <cell r="H90">
            <v>-10883.71</v>
          </cell>
        </row>
        <row r="91">
          <cell r="B91" t="str">
            <v>100-1373-10</v>
          </cell>
          <cell r="C91" t="str">
            <v>1508 OPEB Deferral Acocunt</v>
          </cell>
          <cell r="D91">
            <v>259411.92</v>
          </cell>
          <cell r="E91">
            <v>60247</v>
          </cell>
          <cell r="F91">
            <v>0</v>
          </cell>
          <cell r="G91">
            <v>60247</v>
          </cell>
          <cell r="H91">
            <v>319658.92</v>
          </cell>
        </row>
        <row r="92">
          <cell r="B92" t="str">
            <v>100-1376-10</v>
          </cell>
          <cell r="C92" t="str">
            <v>1555 Smart Meter Capital VA</v>
          </cell>
          <cell r="D92">
            <v>-7994.3</v>
          </cell>
          <cell r="E92">
            <v>24.3</v>
          </cell>
          <cell r="F92">
            <v>24.33</v>
          </cell>
          <cell r="G92">
            <v>-0.03</v>
          </cell>
          <cell r="H92">
            <v>-7994.33</v>
          </cell>
        </row>
        <row r="93">
          <cell r="B93" t="str">
            <v>100-1377-10</v>
          </cell>
          <cell r="C93" t="str">
            <v>1556 Smart Meter OM&amp;A VA</v>
          </cell>
          <cell r="D93">
            <v>-0.15</v>
          </cell>
          <cell r="E93">
            <v>1528</v>
          </cell>
          <cell r="F93">
            <v>1528</v>
          </cell>
          <cell r="G93">
            <v>0</v>
          </cell>
          <cell r="H93">
            <v>-0.15</v>
          </cell>
        </row>
        <row r="94">
          <cell r="B94" t="str">
            <v>100-1378-10</v>
          </cell>
          <cell r="C94" t="str">
            <v>1555 - Recovery of Stranded Meters Cost</v>
          </cell>
          <cell r="D94">
            <v>-46104.83</v>
          </cell>
          <cell r="E94">
            <v>27.33</v>
          </cell>
          <cell r="F94">
            <v>27.33</v>
          </cell>
          <cell r="G94">
            <v>0</v>
          </cell>
          <cell r="H94">
            <v>-46104.83</v>
          </cell>
        </row>
        <row r="95">
          <cell r="B95" t="str">
            <v>100-1379-10</v>
          </cell>
          <cell r="C95" t="str">
            <v>1589 RSVAGA</v>
          </cell>
          <cell r="D95">
            <v>5261306</v>
          </cell>
          <cell r="E95">
            <v>13690605.35</v>
          </cell>
          <cell r="F95">
            <v>21143330.260000002</v>
          </cell>
          <cell r="G95">
            <v>-7452724.9100000001</v>
          </cell>
          <cell r="H95">
            <v>-2191418.91</v>
          </cell>
        </row>
        <row r="96">
          <cell r="B96" t="str">
            <v>100-1380-10</v>
          </cell>
          <cell r="C96" t="str">
            <v>1568 LRAM Residential</v>
          </cell>
          <cell r="D96">
            <v>-0.06</v>
          </cell>
          <cell r="E96">
            <v>232908</v>
          </cell>
          <cell r="F96">
            <v>0</v>
          </cell>
          <cell r="G96">
            <v>232908</v>
          </cell>
          <cell r="H96">
            <v>232907.94</v>
          </cell>
        </row>
        <row r="97">
          <cell r="B97" t="str">
            <v>100-1381-10</v>
          </cell>
          <cell r="C97" t="str">
            <v>1568 LRAM Commercial &lt;50kw</v>
          </cell>
          <cell r="D97">
            <v>0</v>
          </cell>
          <cell r="E97">
            <v>39168</v>
          </cell>
          <cell r="F97">
            <v>0</v>
          </cell>
          <cell r="G97">
            <v>39168</v>
          </cell>
          <cell r="H97">
            <v>39168</v>
          </cell>
        </row>
        <row r="98">
          <cell r="B98" t="str">
            <v>100-1382-10</v>
          </cell>
          <cell r="C98" t="str">
            <v>1568 LRAM Ind 50-999kw</v>
          </cell>
          <cell r="D98">
            <v>0</v>
          </cell>
          <cell r="E98">
            <v>0</v>
          </cell>
          <cell r="F98">
            <v>123753</v>
          </cell>
          <cell r="G98">
            <v>-123753</v>
          </cell>
          <cell r="H98">
            <v>-123753</v>
          </cell>
        </row>
        <row r="99">
          <cell r="B99" t="str">
            <v>100-1383-10</v>
          </cell>
          <cell r="C99" t="str">
            <v>1589 RSVAGA V - OE</v>
          </cell>
          <cell r="D99">
            <v>311.18</v>
          </cell>
          <cell r="E99">
            <v>0</v>
          </cell>
          <cell r="F99">
            <v>0</v>
          </cell>
          <cell r="G99">
            <v>0</v>
          </cell>
          <cell r="H99">
            <v>311.18</v>
          </cell>
        </row>
        <row r="100">
          <cell r="B100" t="str">
            <v>100-1384-10</v>
          </cell>
          <cell r="C100" t="str">
            <v>1568 LRAM Ind 1000-5000kw</v>
          </cell>
          <cell r="D100">
            <v>0</v>
          </cell>
          <cell r="E100">
            <v>55533</v>
          </cell>
          <cell r="F100">
            <v>0</v>
          </cell>
          <cell r="G100">
            <v>55533</v>
          </cell>
          <cell r="H100">
            <v>55533</v>
          </cell>
        </row>
        <row r="101">
          <cell r="B101" t="str">
            <v>100-1385-10</v>
          </cell>
          <cell r="C101" t="str">
            <v>1568 LRAM Ind &gt;5000kw</v>
          </cell>
          <cell r="D101">
            <v>0</v>
          </cell>
          <cell r="E101">
            <v>0</v>
          </cell>
          <cell r="F101">
            <v>10673</v>
          </cell>
          <cell r="G101">
            <v>-10673</v>
          </cell>
          <cell r="H101">
            <v>-10673</v>
          </cell>
        </row>
        <row r="102">
          <cell r="B102" t="str">
            <v>100-1386-10</v>
          </cell>
          <cell r="C102" t="str">
            <v>1568 LRAM Street Lights</v>
          </cell>
          <cell r="D102">
            <v>0</v>
          </cell>
          <cell r="E102">
            <v>240737</v>
          </cell>
          <cell r="F102">
            <v>240737</v>
          </cell>
          <cell r="G102">
            <v>0</v>
          </cell>
          <cell r="H102">
            <v>0</v>
          </cell>
        </row>
        <row r="103">
          <cell r="B103" t="str">
            <v>100-1387-10</v>
          </cell>
          <cell r="C103" t="str">
            <v>1568 LRAM Sentinel Lights</v>
          </cell>
          <cell r="D103">
            <v>0</v>
          </cell>
          <cell r="E103">
            <v>0</v>
          </cell>
          <cell r="F103">
            <v>40</v>
          </cell>
          <cell r="G103">
            <v>-40</v>
          </cell>
          <cell r="H103">
            <v>-40</v>
          </cell>
        </row>
        <row r="104">
          <cell r="B104" t="str">
            <v>100-1390-10</v>
          </cell>
          <cell r="C104" t="str">
            <v>1508 Ontario Electricity Rebate</v>
          </cell>
          <cell r="D104">
            <v>0</v>
          </cell>
          <cell r="E104">
            <v>6687809.1600000001</v>
          </cell>
          <cell r="F104">
            <v>6687809.1600000001</v>
          </cell>
          <cell r="G104">
            <v>0</v>
          </cell>
          <cell r="H104">
            <v>0</v>
          </cell>
        </row>
        <row r="105">
          <cell r="B105" t="str">
            <v>100-1391-10</v>
          </cell>
          <cell r="C105" t="str">
            <v>1508 IFRS Implementation Costs</v>
          </cell>
          <cell r="D105">
            <v>0.12</v>
          </cell>
          <cell r="E105">
            <v>0</v>
          </cell>
          <cell r="F105">
            <v>0</v>
          </cell>
          <cell r="G105">
            <v>0</v>
          </cell>
          <cell r="H105">
            <v>0.12</v>
          </cell>
        </row>
        <row r="106">
          <cell r="B106" t="str">
            <v>100-1392-10</v>
          </cell>
          <cell r="C106" t="str">
            <v>1508 OESP Payments</v>
          </cell>
          <cell r="D106">
            <v>0.14000000000000001</v>
          </cell>
          <cell r="E106">
            <v>3616259.39</v>
          </cell>
          <cell r="F106">
            <v>3616258.79</v>
          </cell>
          <cell r="G106">
            <v>0.6</v>
          </cell>
          <cell r="H106">
            <v>0.74</v>
          </cell>
        </row>
        <row r="107">
          <cell r="B107" t="str">
            <v>100-1393-10</v>
          </cell>
          <cell r="C107" t="str">
            <v>1508 Ont Clean Energy Benefit Payments</v>
          </cell>
          <cell r="D107">
            <v>0</v>
          </cell>
          <cell r="E107">
            <v>751.59</v>
          </cell>
          <cell r="F107">
            <v>751.59</v>
          </cell>
          <cell r="G107">
            <v>0</v>
          </cell>
          <cell r="H107">
            <v>0</v>
          </cell>
        </row>
        <row r="108">
          <cell r="B108" t="str">
            <v>100-1394-10</v>
          </cell>
          <cell r="C108" t="str">
            <v>1508 Ontario Rebate for Electricity Consumers</v>
          </cell>
          <cell r="D108">
            <v>0.01</v>
          </cell>
          <cell r="E108">
            <v>18257228.079999998</v>
          </cell>
          <cell r="F108">
            <v>18257228.239999998</v>
          </cell>
          <cell r="G108">
            <v>-0.16</v>
          </cell>
          <cell r="H108">
            <v>-0.15</v>
          </cell>
        </row>
        <row r="109">
          <cell r="B109" t="str">
            <v>100-1395-10</v>
          </cell>
          <cell r="C109" t="str">
            <v>2220 Deferred Rate Impact Amounts</v>
          </cell>
          <cell r="D109">
            <v>-46.37</v>
          </cell>
          <cell r="E109">
            <v>1.47</v>
          </cell>
          <cell r="F109">
            <v>1.48</v>
          </cell>
          <cell r="G109">
            <v>-0.01</v>
          </cell>
          <cell r="H109">
            <v>-46.38</v>
          </cell>
        </row>
        <row r="110">
          <cell r="B110" t="str">
            <v>100-1396-10</v>
          </cell>
          <cell r="C110" t="str">
            <v>1508 Dep'n Exp Deferral Acct</v>
          </cell>
          <cell r="D110">
            <v>7.0000000000000007E-2</v>
          </cell>
          <cell r="E110">
            <v>0</v>
          </cell>
          <cell r="F110">
            <v>0</v>
          </cell>
          <cell r="G110">
            <v>0</v>
          </cell>
          <cell r="H110">
            <v>7.0000000000000007E-2</v>
          </cell>
        </row>
        <row r="111">
          <cell r="B111" t="str">
            <v>100-1397-10</v>
          </cell>
          <cell r="C111" t="str">
            <v>1508 OFHP - GA Modifier Credit</v>
          </cell>
          <cell r="D111">
            <v>0</v>
          </cell>
          <cell r="E111">
            <v>26215878.039999999</v>
          </cell>
          <cell r="F111">
            <v>26215878</v>
          </cell>
          <cell r="G111">
            <v>0.04</v>
          </cell>
          <cell r="H111">
            <v>0.04</v>
          </cell>
        </row>
        <row r="112">
          <cell r="B112" t="str">
            <v>100-1398-10</v>
          </cell>
          <cell r="C112" t="str">
            <v>2350 Offset of Future Tax Provision</v>
          </cell>
          <cell r="D112">
            <v>-3219430.96</v>
          </cell>
          <cell r="E112">
            <v>1495264</v>
          </cell>
          <cell r="F112">
            <v>0</v>
          </cell>
          <cell r="G112">
            <v>1495264</v>
          </cell>
          <cell r="H112">
            <v>-1724166.96</v>
          </cell>
        </row>
        <row r="113">
          <cell r="B113" t="str">
            <v>100-1400-10</v>
          </cell>
          <cell r="C113" t="str">
            <v>1805 Land</v>
          </cell>
          <cell r="D113">
            <v>293875.46999999997</v>
          </cell>
          <cell r="E113">
            <v>0</v>
          </cell>
          <cell r="F113">
            <v>0</v>
          </cell>
          <cell r="G113">
            <v>0</v>
          </cell>
          <cell r="H113">
            <v>293875.46999999997</v>
          </cell>
        </row>
        <row r="114">
          <cell r="B114" t="str">
            <v>100-1403-10</v>
          </cell>
          <cell r="C114" t="str">
            <v>1609 - Hydro One Contr'n - OPUCN</v>
          </cell>
          <cell r="D114">
            <v>0</v>
          </cell>
          <cell r="E114">
            <v>8273409.4800000004</v>
          </cell>
          <cell r="F114">
            <v>4136704.74</v>
          </cell>
          <cell r="G114">
            <v>4136704.74</v>
          </cell>
          <cell r="H114">
            <v>4136704.74</v>
          </cell>
        </row>
        <row r="115">
          <cell r="B115" t="str">
            <v>100-1452-10</v>
          </cell>
          <cell r="C115" t="str">
            <v>1808 Station Fence/Parking/Landscape</v>
          </cell>
          <cell r="D115">
            <v>0</v>
          </cell>
          <cell r="E115">
            <v>60621.55</v>
          </cell>
          <cell r="F115">
            <v>0</v>
          </cell>
          <cell r="G115">
            <v>60621.55</v>
          </cell>
          <cell r="H115">
            <v>60621.55</v>
          </cell>
        </row>
        <row r="116">
          <cell r="B116" t="str">
            <v>100-1455-10</v>
          </cell>
          <cell r="C116" t="str">
            <v>1808 Buildings - MS7 Taunton Rd E</v>
          </cell>
          <cell r="D116">
            <v>45178.27</v>
          </cell>
          <cell r="E116">
            <v>0</v>
          </cell>
          <cell r="F116">
            <v>0</v>
          </cell>
          <cell r="G116">
            <v>0</v>
          </cell>
          <cell r="H116">
            <v>45178.27</v>
          </cell>
        </row>
        <row r="117">
          <cell r="B117" t="str">
            <v>100-1460-10</v>
          </cell>
          <cell r="C117" t="str">
            <v>1808 Buildings - MS8 Stevenson Rd S</v>
          </cell>
          <cell r="D117">
            <v>17696.669999999998</v>
          </cell>
          <cell r="E117">
            <v>0</v>
          </cell>
          <cell r="F117">
            <v>0</v>
          </cell>
          <cell r="G117">
            <v>0</v>
          </cell>
          <cell r="H117">
            <v>17696.669999999998</v>
          </cell>
        </row>
        <row r="118">
          <cell r="B118" t="str">
            <v>100-1465-10</v>
          </cell>
          <cell r="C118" t="str">
            <v>1808 Buildings - MS10 Keewatin St.</v>
          </cell>
          <cell r="D118">
            <v>163563.18</v>
          </cell>
          <cell r="E118">
            <v>0</v>
          </cell>
          <cell r="F118">
            <v>0</v>
          </cell>
          <cell r="G118">
            <v>0</v>
          </cell>
          <cell r="H118">
            <v>163563.18</v>
          </cell>
        </row>
        <row r="119">
          <cell r="B119" t="str">
            <v>100-1470-10</v>
          </cell>
          <cell r="C119" t="str">
            <v>1808 Buildings - MS11 Bloor St. W.</v>
          </cell>
          <cell r="D119">
            <v>45222.45</v>
          </cell>
          <cell r="E119">
            <v>60621.55</v>
          </cell>
          <cell r="F119">
            <v>0</v>
          </cell>
          <cell r="G119">
            <v>60621.55</v>
          </cell>
          <cell r="H119">
            <v>105844</v>
          </cell>
        </row>
        <row r="120">
          <cell r="B120" t="str">
            <v>100-1475-10</v>
          </cell>
          <cell r="C120" t="str">
            <v>1808 Buildings - MS12 Colborne &amp; Arena</v>
          </cell>
          <cell r="D120">
            <v>104815.64</v>
          </cell>
          <cell r="E120">
            <v>0</v>
          </cell>
          <cell r="F120">
            <v>0</v>
          </cell>
          <cell r="G120">
            <v>0</v>
          </cell>
          <cell r="H120">
            <v>104815.64</v>
          </cell>
        </row>
        <row r="121">
          <cell r="B121" t="str">
            <v>100-1480-10</v>
          </cell>
          <cell r="C121" t="str">
            <v>1808 Buildings - MS13 Wentworth  &amp;</v>
          </cell>
          <cell r="D121">
            <v>43115.08</v>
          </cell>
          <cell r="E121">
            <v>60621.55</v>
          </cell>
          <cell r="F121">
            <v>0</v>
          </cell>
          <cell r="G121">
            <v>60621.55</v>
          </cell>
          <cell r="H121">
            <v>103736.63</v>
          </cell>
        </row>
        <row r="122">
          <cell r="B122" t="str">
            <v>100-1485-10</v>
          </cell>
          <cell r="C122" t="str">
            <v>1808 Buildings - MS14 Court St.</v>
          </cell>
          <cell r="D122">
            <v>17738.97</v>
          </cell>
          <cell r="E122">
            <v>60621.55</v>
          </cell>
          <cell r="F122">
            <v>0</v>
          </cell>
          <cell r="G122">
            <v>60621.55</v>
          </cell>
          <cell r="H122">
            <v>78360.52</v>
          </cell>
        </row>
        <row r="123">
          <cell r="B123" t="str">
            <v>100-1490-10</v>
          </cell>
          <cell r="C123" t="str">
            <v>1808 Buildings - MS15 Harmony Rd N</v>
          </cell>
          <cell r="D123">
            <v>326617.74</v>
          </cell>
          <cell r="E123">
            <v>0</v>
          </cell>
          <cell r="F123">
            <v>0</v>
          </cell>
          <cell r="G123">
            <v>0</v>
          </cell>
          <cell r="H123">
            <v>326617.74</v>
          </cell>
        </row>
        <row r="124">
          <cell r="B124" t="str">
            <v>100-1491-10</v>
          </cell>
          <cell r="C124" t="str">
            <v>1808 Buildings - MS 9 Conlin</v>
          </cell>
          <cell r="D124">
            <v>4557190.29</v>
          </cell>
          <cell r="E124">
            <v>18399797.75</v>
          </cell>
          <cell r="F124">
            <v>18245530.010000002</v>
          </cell>
          <cell r="G124">
            <v>154267.74</v>
          </cell>
          <cell r="H124">
            <v>4711458.03</v>
          </cell>
        </row>
        <row r="125">
          <cell r="B125" t="str">
            <v>100-1495-10</v>
          </cell>
          <cell r="C125" t="str">
            <v>1820 Equipment - MS2 Hillcroft St</v>
          </cell>
          <cell r="D125">
            <v>3487313.9199999999</v>
          </cell>
          <cell r="E125">
            <v>1430.91</v>
          </cell>
          <cell r="F125">
            <v>39518.71</v>
          </cell>
          <cell r="G125">
            <v>-38087.800000000003</v>
          </cell>
          <cell r="H125">
            <v>3449226.12</v>
          </cell>
        </row>
        <row r="126">
          <cell r="B126" t="str">
            <v>100-1500-10</v>
          </cell>
          <cell r="C126" t="str">
            <v>1820 Equipment - MS5 Stevenson Rd N</v>
          </cell>
          <cell r="D126">
            <v>2855537.82</v>
          </cell>
          <cell r="E126">
            <v>15365.84</v>
          </cell>
          <cell r="F126">
            <v>1430.91</v>
          </cell>
          <cell r="G126">
            <v>13934.93</v>
          </cell>
          <cell r="H126">
            <v>2869472.75</v>
          </cell>
        </row>
        <row r="127">
          <cell r="B127" t="str">
            <v>100-1505-10</v>
          </cell>
          <cell r="C127" t="str">
            <v>1820 Equipment - MS7 Taunton Rd E</v>
          </cell>
          <cell r="D127">
            <v>1532731.06</v>
          </cell>
          <cell r="E127">
            <v>12464.1</v>
          </cell>
          <cell r="F127">
            <v>199761.82</v>
          </cell>
          <cell r="G127">
            <v>-187297.72</v>
          </cell>
          <cell r="H127">
            <v>1345433.34</v>
          </cell>
        </row>
        <row r="128">
          <cell r="B128" t="str">
            <v>100-1515-10</v>
          </cell>
          <cell r="C128" t="str">
            <v>1820 Equipment - MS10 Keewatin St.</v>
          </cell>
          <cell r="D128">
            <v>2059533.75</v>
          </cell>
          <cell r="E128">
            <v>1430.91</v>
          </cell>
          <cell r="F128">
            <v>26185.71</v>
          </cell>
          <cell r="G128">
            <v>-24754.799999999999</v>
          </cell>
          <cell r="H128">
            <v>2034778.95</v>
          </cell>
        </row>
        <row r="129">
          <cell r="B129" t="str">
            <v>100-1520-10</v>
          </cell>
          <cell r="C129" t="str">
            <v>1820 Equipment - MS11 Bloor St. W</v>
          </cell>
          <cell r="D129">
            <v>3855713.9</v>
          </cell>
          <cell r="E129">
            <v>4655.43</v>
          </cell>
          <cell r="F129">
            <v>84598.86</v>
          </cell>
          <cell r="G129">
            <v>-79943.429999999993</v>
          </cell>
          <cell r="H129">
            <v>3775770.47</v>
          </cell>
        </row>
        <row r="130">
          <cell r="B130" t="str">
            <v>100-1525-10</v>
          </cell>
          <cell r="C130" t="str">
            <v>1820 Equipment - MS13 Wentworth</v>
          </cell>
          <cell r="D130">
            <v>2798372.61</v>
          </cell>
          <cell r="E130">
            <v>15363.78</v>
          </cell>
          <cell r="F130">
            <v>1430.91</v>
          </cell>
          <cell r="G130">
            <v>13932.87</v>
          </cell>
          <cell r="H130">
            <v>2812305.48</v>
          </cell>
        </row>
        <row r="131">
          <cell r="B131" t="str">
            <v>100-1530-10</v>
          </cell>
          <cell r="C131" t="str">
            <v>1820 Equipment - MS14 Court St</v>
          </cell>
          <cell r="D131">
            <v>3453245.52</v>
          </cell>
          <cell r="E131">
            <v>1430.9</v>
          </cell>
          <cell r="F131">
            <v>57871.21</v>
          </cell>
          <cell r="G131">
            <v>-56440.31</v>
          </cell>
          <cell r="H131">
            <v>3396805.21</v>
          </cell>
        </row>
        <row r="132">
          <cell r="B132" t="str">
            <v>100-1535-10</v>
          </cell>
          <cell r="C132" t="str">
            <v>1820 Equipment - MS15 Harmony</v>
          </cell>
          <cell r="D132">
            <v>3379357.52</v>
          </cell>
          <cell r="E132">
            <v>1430.9</v>
          </cell>
          <cell r="F132">
            <v>24333.71</v>
          </cell>
          <cell r="G132">
            <v>-22902.81</v>
          </cell>
          <cell r="H132">
            <v>3356454.71</v>
          </cell>
        </row>
        <row r="133">
          <cell r="B133" t="str">
            <v>100-1536-10</v>
          </cell>
          <cell r="C133" t="str">
            <v>1820 Equipment - MS #9 Conlin</v>
          </cell>
          <cell r="D133">
            <v>4100115.21</v>
          </cell>
          <cell r="E133">
            <v>12103616.77</v>
          </cell>
          <cell r="F133">
            <v>12197782.43</v>
          </cell>
          <cell r="G133">
            <v>-94165.66</v>
          </cell>
          <cell r="H133">
            <v>4005949.55</v>
          </cell>
        </row>
        <row r="134">
          <cell r="B134" t="str">
            <v>100-1540-10</v>
          </cell>
          <cell r="C134" t="str">
            <v>1835 Subtransmission Feeders</v>
          </cell>
          <cell r="D134">
            <v>627396.07999999996</v>
          </cell>
          <cell r="E134">
            <v>0</v>
          </cell>
          <cell r="F134">
            <v>41357.53</v>
          </cell>
          <cell r="G134">
            <v>-41357.53</v>
          </cell>
          <cell r="H134">
            <v>586038.55000000005</v>
          </cell>
        </row>
        <row r="135">
          <cell r="B135" t="str">
            <v>100-1545-10</v>
          </cell>
          <cell r="C135" t="str">
            <v>1835 Overhead Distribution</v>
          </cell>
          <cell r="D135">
            <v>23596338.649999999</v>
          </cell>
          <cell r="E135">
            <v>2164833.15</v>
          </cell>
          <cell r="F135">
            <v>1776472.94</v>
          </cell>
          <cell r="G135">
            <v>388360.21</v>
          </cell>
          <cell r="H135">
            <v>23984698.859999999</v>
          </cell>
        </row>
        <row r="136">
          <cell r="B136" t="str">
            <v>100-1547-10</v>
          </cell>
          <cell r="C136" t="str">
            <v>1830 Poles,Towers &amp; Fixtures</v>
          </cell>
          <cell r="D136">
            <v>45900692.170000002</v>
          </cell>
          <cell r="E136">
            <v>6503887.8300000001</v>
          </cell>
          <cell r="F136">
            <v>4542630.6100000003</v>
          </cell>
          <cell r="G136">
            <v>1961257.22</v>
          </cell>
          <cell r="H136">
            <v>47861949.390000001</v>
          </cell>
        </row>
        <row r="137">
          <cell r="B137" t="str">
            <v>100-1550-10</v>
          </cell>
          <cell r="C137" t="str">
            <v>1845 Underground Distribution</v>
          </cell>
          <cell r="D137">
            <v>54955522.549999997</v>
          </cell>
          <cell r="E137">
            <v>9432747.7300000004</v>
          </cell>
          <cell r="F137">
            <v>3769759.99</v>
          </cell>
          <cell r="G137">
            <v>5662987.7400000002</v>
          </cell>
          <cell r="H137">
            <v>60618510.289999999</v>
          </cell>
        </row>
        <row r="138">
          <cell r="B138" t="str">
            <v>100-1555-10</v>
          </cell>
          <cell r="C138" t="str">
            <v>1850 Distribution transformers</v>
          </cell>
          <cell r="D138">
            <v>61207795.539999999</v>
          </cell>
          <cell r="E138">
            <v>6271177.8399999999</v>
          </cell>
          <cell r="F138">
            <v>3329714.95</v>
          </cell>
          <cell r="G138">
            <v>2941462.89</v>
          </cell>
          <cell r="H138">
            <v>64149258.43</v>
          </cell>
        </row>
        <row r="139">
          <cell r="B139" t="str">
            <v>100-1560-10</v>
          </cell>
          <cell r="C139" t="str">
            <v>1860 Distribution Meters</v>
          </cell>
          <cell r="D139">
            <v>19853901.050000001</v>
          </cell>
          <cell r="E139">
            <v>930951.83</v>
          </cell>
          <cell r="F139">
            <v>630492.96</v>
          </cell>
          <cell r="G139">
            <v>300458.87</v>
          </cell>
          <cell r="H139">
            <v>20154359.920000002</v>
          </cell>
        </row>
        <row r="140">
          <cell r="B140" t="str">
            <v>100-1562-10</v>
          </cell>
          <cell r="C140" t="str">
            <v>1860 Distribution Meters - Stranded</v>
          </cell>
          <cell r="D140">
            <v>-6485929</v>
          </cell>
          <cell r="E140">
            <v>0</v>
          </cell>
          <cell r="F140">
            <v>0</v>
          </cell>
          <cell r="G140">
            <v>0</v>
          </cell>
          <cell r="H140">
            <v>-6485929</v>
          </cell>
        </row>
        <row r="141">
          <cell r="B141" t="str">
            <v>100-1565-10</v>
          </cell>
          <cell r="C141" t="str">
            <v>1915 General Office Equipment</v>
          </cell>
          <cell r="D141">
            <v>785630.35</v>
          </cell>
          <cell r="E141">
            <v>17505.810000000001</v>
          </cell>
          <cell r="F141">
            <v>3007.24</v>
          </cell>
          <cell r="G141">
            <v>14498.57</v>
          </cell>
          <cell r="H141">
            <v>800128.92</v>
          </cell>
        </row>
        <row r="142">
          <cell r="B142" t="str">
            <v>100-1570-10</v>
          </cell>
          <cell r="C142" t="str">
            <v>1955 Telephone System</v>
          </cell>
          <cell r="D142">
            <v>514798.88</v>
          </cell>
          <cell r="E142">
            <v>0</v>
          </cell>
          <cell r="F142">
            <v>0</v>
          </cell>
          <cell r="G142">
            <v>0</v>
          </cell>
          <cell r="H142">
            <v>514798.88</v>
          </cell>
        </row>
        <row r="143">
          <cell r="B143" t="str">
            <v>100-1572-10</v>
          </cell>
          <cell r="C143" t="str">
            <v>1960 Misc. Equipmt</v>
          </cell>
          <cell r="D143">
            <v>187683.9</v>
          </cell>
          <cell r="E143">
            <v>55313.75</v>
          </cell>
          <cell r="F143">
            <v>0</v>
          </cell>
          <cell r="G143">
            <v>55313.75</v>
          </cell>
          <cell r="H143">
            <v>242997.65</v>
          </cell>
        </row>
        <row r="144">
          <cell r="B144" t="str">
            <v>100-1575-10</v>
          </cell>
          <cell r="C144" t="str">
            <v>1920 Computer Hardware</v>
          </cell>
          <cell r="D144">
            <v>3234250.07</v>
          </cell>
          <cell r="E144">
            <v>148153.60999999999</v>
          </cell>
          <cell r="F144">
            <v>298177.39</v>
          </cell>
          <cell r="G144">
            <v>-150023.78</v>
          </cell>
          <cell r="H144">
            <v>3084226.29</v>
          </cell>
        </row>
        <row r="145">
          <cell r="B145" t="str">
            <v>100-1580-10</v>
          </cell>
          <cell r="C145" t="str">
            <v>1611 Computer Software</v>
          </cell>
          <cell r="D145">
            <v>2383019.87</v>
          </cell>
          <cell r="E145">
            <v>175657.92</v>
          </cell>
          <cell r="F145">
            <v>210454.36</v>
          </cell>
          <cell r="G145">
            <v>-34796.44</v>
          </cell>
          <cell r="H145">
            <v>2348223.4300000002</v>
          </cell>
        </row>
        <row r="146">
          <cell r="B146" t="str">
            <v>100-1585-10</v>
          </cell>
          <cell r="C146" t="str">
            <v>1945 Meter Reading Equipment</v>
          </cell>
          <cell r="D146">
            <v>1154950.31</v>
          </cell>
          <cell r="E146">
            <v>196696.16</v>
          </cell>
          <cell r="F146">
            <v>38101.74</v>
          </cell>
          <cell r="G146">
            <v>158594.42000000001</v>
          </cell>
          <cell r="H146">
            <v>1313544.73</v>
          </cell>
        </row>
        <row r="147">
          <cell r="B147" t="str">
            <v>100-1590-10</v>
          </cell>
          <cell r="C147" t="str">
            <v>1980 CAD (AM/FM) System - Engineering</v>
          </cell>
          <cell r="D147">
            <v>293582.38</v>
          </cell>
          <cell r="E147">
            <v>0</v>
          </cell>
          <cell r="F147">
            <v>0</v>
          </cell>
          <cell r="G147">
            <v>0</v>
          </cell>
          <cell r="H147">
            <v>293582.38</v>
          </cell>
        </row>
        <row r="148">
          <cell r="B148" t="str">
            <v>100-1595-10</v>
          </cell>
          <cell r="C148" t="str">
            <v>1935 Stores Warehouse Equipment</v>
          </cell>
          <cell r="D148">
            <v>24516</v>
          </cell>
          <cell r="E148">
            <v>6250.83</v>
          </cell>
          <cell r="F148">
            <v>0</v>
          </cell>
          <cell r="G148">
            <v>6250.83</v>
          </cell>
          <cell r="H148">
            <v>30766.83</v>
          </cell>
        </row>
        <row r="149">
          <cell r="B149" t="str">
            <v>100-1600-10</v>
          </cell>
          <cell r="C149" t="str">
            <v>1910 Leasehold Improvements</v>
          </cell>
          <cell r="D149">
            <v>1130531.1000000001</v>
          </cell>
          <cell r="E149">
            <v>0</v>
          </cell>
          <cell r="F149">
            <v>0</v>
          </cell>
          <cell r="G149">
            <v>0</v>
          </cell>
          <cell r="H149">
            <v>1130531.1000000001</v>
          </cell>
        </row>
        <row r="150">
          <cell r="B150" t="str">
            <v>100-1605-10</v>
          </cell>
          <cell r="C150" t="str">
            <v>1930 Rolling Stock And Equipment</v>
          </cell>
          <cell r="D150">
            <v>7598338.5300000003</v>
          </cell>
          <cell r="E150">
            <v>340672.28</v>
          </cell>
          <cell r="F150">
            <v>203843.1</v>
          </cell>
          <cell r="G150">
            <v>136829.18</v>
          </cell>
          <cell r="H150">
            <v>7735167.71</v>
          </cell>
        </row>
        <row r="151">
          <cell r="B151" t="str">
            <v>100-1610-10</v>
          </cell>
          <cell r="C151" t="str">
            <v>1940 Misc. Equipment/Tools &amp; Instruments</v>
          </cell>
          <cell r="D151">
            <v>2745564.26</v>
          </cell>
          <cell r="E151">
            <v>150602.82</v>
          </cell>
          <cell r="F151">
            <v>103124.98</v>
          </cell>
          <cell r="G151">
            <v>47477.84</v>
          </cell>
          <cell r="H151">
            <v>2793042.1</v>
          </cell>
        </row>
        <row r="152">
          <cell r="B152" t="str">
            <v>100-1615-10</v>
          </cell>
          <cell r="C152" t="str">
            <v>1970 Wtr Htr Controls - Customer Premises</v>
          </cell>
          <cell r="D152">
            <v>107034.76</v>
          </cell>
          <cell r="E152">
            <v>0</v>
          </cell>
          <cell r="F152">
            <v>0</v>
          </cell>
          <cell r="G152">
            <v>0</v>
          </cell>
          <cell r="H152">
            <v>107034.76</v>
          </cell>
        </row>
        <row r="153">
          <cell r="B153" t="str">
            <v>100-1620-10</v>
          </cell>
          <cell r="C153" t="str">
            <v>1975 Wtr Htr Controls - Utility</v>
          </cell>
          <cell r="D153">
            <v>49092.77</v>
          </cell>
          <cell r="E153">
            <v>0</v>
          </cell>
          <cell r="F153">
            <v>0</v>
          </cell>
          <cell r="G153">
            <v>0</v>
          </cell>
          <cell r="H153">
            <v>49092.77</v>
          </cell>
        </row>
        <row r="154">
          <cell r="B154" t="str">
            <v>100-1625-10</v>
          </cell>
          <cell r="C154" t="str">
            <v>1975 Scada/Load Management Systems</v>
          </cell>
          <cell r="D154">
            <v>2257777.4900000002</v>
          </cell>
          <cell r="E154">
            <v>59363.59</v>
          </cell>
          <cell r="F154">
            <v>0</v>
          </cell>
          <cell r="G154">
            <v>59363.59</v>
          </cell>
          <cell r="H154">
            <v>2317141.08</v>
          </cell>
        </row>
        <row r="155">
          <cell r="B155" t="str">
            <v>100-1650-10</v>
          </cell>
          <cell r="C155" t="str">
            <v>1955 Fibre Optics Distribution</v>
          </cell>
          <cell r="D155">
            <v>96488.45</v>
          </cell>
          <cell r="E155">
            <v>0</v>
          </cell>
          <cell r="F155">
            <v>0</v>
          </cell>
          <cell r="G155">
            <v>0</v>
          </cell>
          <cell r="H155">
            <v>96488.45</v>
          </cell>
        </row>
        <row r="156">
          <cell r="B156" t="str">
            <v>100-1651-10</v>
          </cell>
          <cell r="C156" t="str">
            <v>1910 Leasehold Improvements-Disposal</v>
          </cell>
          <cell r="D156">
            <v>-32826.54</v>
          </cell>
          <cell r="E156">
            <v>0</v>
          </cell>
          <cell r="F156">
            <v>0</v>
          </cell>
          <cell r="G156">
            <v>0</v>
          </cell>
          <cell r="H156">
            <v>-32826.54</v>
          </cell>
        </row>
        <row r="157">
          <cell r="B157" t="str">
            <v>100-1655-10</v>
          </cell>
          <cell r="C157" t="str">
            <v>1930 Rolling &amp; Equip. - FA Disposal</v>
          </cell>
          <cell r="D157">
            <v>-2628948.7400000002</v>
          </cell>
          <cell r="E157">
            <v>0</v>
          </cell>
          <cell r="F157">
            <v>0</v>
          </cell>
          <cell r="G157">
            <v>0</v>
          </cell>
          <cell r="H157">
            <v>-2628948.7400000002</v>
          </cell>
        </row>
        <row r="158">
          <cell r="B158" t="str">
            <v>100-1656-10</v>
          </cell>
          <cell r="C158" t="str">
            <v>1860 Distribution Meters - FA Disposal</v>
          </cell>
          <cell r="D158">
            <v>-52451.24</v>
          </cell>
          <cell r="E158">
            <v>0</v>
          </cell>
          <cell r="F158">
            <v>0</v>
          </cell>
          <cell r="G158">
            <v>0</v>
          </cell>
          <cell r="H158">
            <v>-52451.24</v>
          </cell>
        </row>
        <row r="159">
          <cell r="B159" t="str">
            <v>100-1657-10</v>
          </cell>
          <cell r="C159" t="str">
            <v>1808 Buildings - FA Disposal</v>
          </cell>
          <cell r="D159">
            <v>-6887.53</v>
          </cell>
          <cell r="E159">
            <v>0</v>
          </cell>
          <cell r="F159">
            <v>0</v>
          </cell>
          <cell r="G159">
            <v>0</v>
          </cell>
          <cell r="H159">
            <v>-6887.53</v>
          </cell>
        </row>
        <row r="160">
          <cell r="B160" t="str">
            <v>100-1658-10</v>
          </cell>
          <cell r="C160" t="str">
            <v>1835 OH Distribution - Disposal</v>
          </cell>
          <cell r="D160">
            <v>-48000</v>
          </cell>
          <cell r="E160">
            <v>0</v>
          </cell>
          <cell r="F160">
            <v>0</v>
          </cell>
          <cell r="G160">
            <v>0</v>
          </cell>
          <cell r="H160">
            <v>-48000</v>
          </cell>
        </row>
        <row r="161">
          <cell r="B161" t="str">
            <v>100-1670-10</v>
          </cell>
          <cell r="C161" t="str">
            <v>1995 FA Contra Distribution Meters</v>
          </cell>
          <cell r="D161">
            <v>-397357.77</v>
          </cell>
          <cell r="E161">
            <v>8497.99</v>
          </cell>
          <cell r="F161">
            <v>58083.29</v>
          </cell>
          <cell r="G161">
            <v>-49585.3</v>
          </cell>
          <cell r="H161">
            <v>-446943.07</v>
          </cell>
        </row>
        <row r="162">
          <cell r="B162" t="str">
            <v>100-1671-10</v>
          </cell>
          <cell r="C162" t="str">
            <v>1995 FA Contra Poles, Towers, Fixtures</v>
          </cell>
          <cell r="D162">
            <v>-9629479.0199999996</v>
          </cell>
          <cell r="E162">
            <v>949247.25</v>
          </cell>
          <cell r="F162">
            <v>985171.36</v>
          </cell>
          <cell r="G162">
            <v>-35924.11</v>
          </cell>
          <cell r="H162">
            <v>-9665403.1300000008</v>
          </cell>
        </row>
        <row r="163">
          <cell r="B163" t="str">
            <v>100-1672-10</v>
          </cell>
          <cell r="C163" t="str">
            <v>1995 FA Contra Distribution Transformers</v>
          </cell>
          <cell r="D163">
            <v>-14484689.07</v>
          </cell>
          <cell r="E163">
            <v>943654.17</v>
          </cell>
          <cell r="F163">
            <v>2834325.63</v>
          </cell>
          <cell r="G163">
            <v>-1890671.46</v>
          </cell>
          <cell r="H163">
            <v>-16375360.529999999</v>
          </cell>
        </row>
        <row r="164">
          <cell r="B164" t="str">
            <v>100-1673-10</v>
          </cell>
          <cell r="C164" t="str">
            <v>1995 FA Contra Overhead Distribution</v>
          </cell>
          <cell r="D164">
            <v>-4589016.84</v>
          </cell>
          <cell r="E164">
            <v>385141.7</v>
          </cell>
          <cell r="F164">
            <v>535125.32999999996</v>
          </cell>
          <cell r="G164">
            <v>-149983.63</v>
          </cell>
          <cell r="H164">
            <v>-4739000.47</v>
          </cell>
        </row>
        <row r="165">
          <cell r="B165" t="str">
            <v>100-1674-10</v>
          </cell>
          <cell r="C165" t="str">
            <v>1995 FA Contra Underground Distribution</v>
          </cell>
          <cell r="D165">
            <v>-13929791.84</v>
          </cell>
          <cell r="E165">
            <v>1049689.8</v>
          </cell>
          <cell r="F165">
            <v>4295520.2699999996</v>
          </cell>
          <cell r="G165">
            <v>-3245830.47</v>
          </cell>
          <cell r="H165">
            <v>-17175622.309999999</v>
          </cell>
        </row>
        <row r="166">
          <cell r="B166" t="str">
            <v>100-1675-10</v>
          </cell>
          <cell r="C166" t="str">
            <v>1995 FA Contra Tools</v>
          </cell>
          <cell r="D166">
            <v>-202201.33</v>
          </cell>
          <cell r="E166">
            <v>21086.86</v>
          </cell>
          <cell r="F166">
            <v>63106.75</v>
          </cell>
          <cell r="G166">
            <v>-42019.89</v>
          </cell>
          <cell r="H166">
            <v>-244221.22</v>
          </cell>
        </row>
        <row r="167">
          <cell r="B167" t="str">
            <v>100-1676-10</v>
          </cell>
          <cell r="C167" t="str">
            <v>1995 FA Contra Equipment MS</v>
          </cell>
          <cell r="D167">
            <v>-756639.39</v>
          </cell>
          <cell r="E167">
            <v>4097.99</v>
          </cell>
          <cell r="F167">
            <v>0</v>
          </cell>
          <cell r="G167">
            <v>4097.99</v>
          </cell>
          <cell r="H167">
            <v>-752541.4</v>
          </cell>
        </row>
        <row r="168">
          <cell r="B168" t="str">
            <v>100-1687-10</v>
          </cell>
          <cell r="C168" t="str">
            <v>2105 Accum Dep Leasehold Impr. - Disposal</v>
          </cell>
          <cell r="D168">
            <v>32826.54</v>
          </cell>
          <cell r="E168">
            <v>0</v>
          </cell>
          <cell r="F168">
            <v>0</v>
          </cell>
          <cell r="G168">
            <v>0</v>
          </cell>
          <cell r="H168">
            <v>32826.54</v>
          </cell>
        </row>
        <row r="169">
          <cell r="B169" t="str">
            <v>100-1697-10</v>
          </cell>
          <cell r="C169" t="str">
            <v>1845 Fixed Asset Disposals Clearing Account</v>
          </cell>
          <cell r="D169">
            <v>-8945070.3900000006</v>
          </cell>
          <cell r="E169">
            <v>10281313</v>
          </cell>
          <cell r="F169">
            <v>3916765.61</v>
          </cell>
          <cell r="G169">
            <v>6364547.3899999997</v>
          </cell>
          <cell r="H169">
            <v>-2580523</v>
          </cell>
        </row>
        <row r="170">
          <cell r="B170" t="str">
            <v>100-1698-10</v>
          </cell>
          <cell r="C170" t="str">
            <v>1995 FA Contra Clearing Account</v>
          </cell>
          <cell r="D170">
            <v>18033.03</v>
          </cell>
          <cell r="E170">
            <v>13757928.609999999</v>
          </cell>
          <cell r="F170">
            <v>14025485.43</v>
          </cell>
          <cell r="G170">
            <v>-267556.82</v>
          </cell>
          <cell r="H170">
            <v>-249523.78</v>
          </cell>
        </row>
        <row r="171">
          <cell r="B171" t="str">
            <v>100-1699-10</v>
          </cell>
          <cell r="C171" t="str">
            <v>1845 Fixed Asset Clearing Account</v>
          </cell>
          <cell r="D171">
            <v>-26786.68</v>
          </cell>
          <cell r="E171">
            <v>100632388.91</v>
          </cell>
          <cell r="F171">
            <v>100494528.70999999</v>
          </cell>
          <cell r="G171">
            <v>137860.20000000001</v>
          </cell>
          <cell r="H171">
            <v>111073.51</v>
          </cell>
        </row>
        <row r="172">
          <cell r="B172" t="str">
            <v>100-1700-10</v>
          </cell>
          <cell r="C172" t="str">
            <v>2105 Accum Dep'n-Buildings-Brick</v>
          </cell>
          <cell r="D172">
            <v>-41341.89</v>
          </cell>
          <cell r="E172">
            <v>172257.86</v>
          </cell>
          <cell r="F172">
            <v>131637.66</v>
          </cell>
          <cell r="G172">
            <v>40620.199999999997</v>
          </cell>
          <cell r="H172">
            <v>-721.69</v>
          </cell>
        </row>
        <row r="173">
          <cell r="B173" t="str">
            <v>100-1701-10</v>
          </cell>
          <cell r="C173" t="str">
            <v>2105 Accum Dep'n - MS9 Bldgs &amp; Other Construction</v>
          </cell>
          <cell r="D173">
            <v>0</v>
          </cell>
          <cell r="E173">
            <v>0</v>
          </cell>
          <cell r="F173">
            <v>95659.27</v>
          </cell>
          <cell r="G173">
            <v>-95659.27</v>
          </cell>
          <cell r="H173">
            <v>-95659.27</v>
          </cell>
        </row>
        <row r="174">
          <cell r="B174" t="str">
            <v>100-1702-10</v>
          </cell>
          <cell r="C174" t="str">
            <v>2105 Accum Dep'n - MS7 Bldgs &amp; Other Construction</v>
          </cell>
          <cell r="D174">
            <v>-23734.03</v>
          </cell>
          <cell r="E174">
            <v>0</v>
          </cell>
          <cell r="F174">
            <v>0</v>
          </cell>
          <cell r="G174">
            <v>0</v>
          </cell>
          <cell r="H174">
            <v>-23734.03</v>
          </cell>
        </row>
        <row r="175">
          <cell r="B175" t="str">
            <v>100-1703-10</v>
          </cell>
          <cell r="C175" t="str">
            <v>2105 Accum Dep'n - MS8 Bldg &amp; Other Construction</v>
          </cell>
          <cell r="D175">
            <v>-12347.06</v>
          </cell>
          <cell r="E175">
            <v>0</v>
          </cell>
          <cell r="F175">
            <v>0</v>
          </cell>
          <cell r="G175">
            <v>0</v>
          </cell>
          <cell r="H175">
            <v>-12347.06</v>
          </cell>
        </row>
        <row r="176">
          <cell r="B176" t="str">
            <v>100-1704-10</v>
          </cell>
          <cell r="C176" t="str">
            <v>2105 Accum Dep'n - MS10 Bldgs &amp; Other Construction</v>
          </cell>
          <cell r="D176">
            <v>-109442.94</v>
          </cell>
          <cell r="E176">
            <v>0</v>
          </cell>
          <cell r="F176">
            <v>0</v>
          </cell>
          <cell r="G176">
            <v>0</v>
          </cell>
          <cell r="H176">
            <v>-109442.94</v>
          </cell>
        </row>
        <row r="177">
          <cell r="B177" t="str">
            <v>100-1705-10</v>
          </cell>
          <cell r="C177" t="str">
            <v>2105 Accum Dep'n - MS11 Buildings &amp; Other Const</v>
          </cell>
          <cell r="D177">
            <v>-47769.13</v>
          </cell>
          <cell r="E177">
            <v>0</v>
          </cell>
          <cell r="F177">
            <v>4519.04</v>
          </cell>
          <cell r="G177">
            <v>-4519.04</v>
          </cell>
          <cell r="H177">
            <v>-52288.17</v>
          </cell>
        </row>
        <row r="178">
          <cell r="B178" t="str">
            <v>100-1706-10</v>
          </cell>
          <cell r="C178" t="str">
            <v>2105 Accum Dep'n - MS12 Buildings &amp; Other Constr</v>
          </cell>
          <cell r="D178">
            <v>-71501.429999999993</v>
          </cell>
          <cell r="E178">
            <v>0</v>
          </cell>
          <cell r="F178">
            <v>2249.6</v>
          </cell>
          <cell r="G178">
            <v>-2249.6</v>
          </cell>
          <cell r="H178">
            <v>-73751.03</v>
          </cell>
        </row>
        <row r="179">
          <cell r="B179" t="str">
            <v>100-1707-10</v>
          </cell>
          <cell r="C179" t="str">
            <v>2105 Accum Dep'n - MS13 Buildings &amp; Other Constr</v>
          </cell>
          <cell r="D179">
            <v>-43386.06</v>
          </cell>
          <cell r="E179">
            <v>0</v>
          </cell>
          <cell r="F179">
            <v>966.98</v>
          </cell>
          <cell r="G179">
            <v>-966.98</v>
          </cell>
          <cell r="H179">
            <v>-44353.04</v>
          </cell>
        </row>
        <row r="180">
          <cell r="B180" t="str">
            <v>100-1708-10</v>
          </cell>
          <cell r="C180" t="str">
            <v>2105 Accum Dep'n - MS14 Buildings &amp; Other Constr</v>
          </cell>
          <cell r="D180">
            <v>-20579.349999999999</v>
          </cell>
          <cell r="E180">
            <v>0</v>
          </cell>
          <cell r="F180">
            <v>24.38</v>
          </cell>
          <cell r="G180">
            <v>-24.38</v>
          </cell>
          <cell r="H180">
            <v>-20603.73</v>
          </cell>
        </row>
        <row r="181">
          <cell r="B181" t="str">
            <v>100-1709-10</v>
          </cell>
          <cell r="C181" t="str">
            <v>2105 Accum Dep'n - MS15 Buildings &amp; Other Constr</v>
          </cell>
          <cell r="D181">
            <v>-218973.19</v>
          </cell>
          <cell r="E181">
            <v>0</v>
          </cell>
          <cell r="F181">
            <v>7106.22</v>
          </cell>
          <cell r="G181">
            <v>-7106.22</v>
          </cell>
          <cell r="H181">
            <v>-226079.41</v>
          </cell>
        </row>
        <row r="182">
          <cell r="B182" t="str">
            <v>100-1710-10</v>
          </cell>
          <cell r="C182" t="str">
            <v>2105 Accum Dep'n - MS2 Equipment</v>
          </cell>
          <cell r="D182">
            <v>-1279282.71</v>
          </cell>
          <cell r="E182">
            <v>24442.9</v>
          </cell>
          <cell r="F182">
            <v>71320.25</v>
          </cell>
          <cell r="G182">
            <v>-46877.35</v>
          </cell>
          <cell r="H182">
            <v>-1326160.06</v>
          </cell>
        </row>
        <row r="183">
          <cell r="B183" t="str">
            <v>100-1711-10</v>
          </cell>
          <cell r="C183" t="str">
            <v>2105 Accmu Dep'n - MS5 Equipment</v>
          </cell>
          <cell r="D183">
            <v>-1219736.98</v>
          </cell>
          <cell r="E183">
            <v>15.9</v>
          </cell>
          <cell r="F183">
            <v>62504.23</v>
          </cell>
          <cell r="G183">
            <v>-62488.33</v>
          </cell>
          <cell r="H183">
            <v>-1282225.31</v>
          </cell>
        </row>
        <row r="184">
          <cell r="B184" t="str">
            <v>100-1712-10</v>
          </cell>
          <cell r="C184" t="str">
            <v>2105 Accmu Dep'n - MS7 Equipment</v>
          </cell>
          <cell r="D184">
            <v>-1113954.5900000001</v>
          </cell>
          <cell r="E184">
            <v>198346.81</v>
          </cell>
          <cell r="F184">
            <v>21240.97</v>
          </cell>
          <cell r="G184">
            <v>177105.84</v>
          </cell>
          <cell r="H184">
            <v>-936848.75</v>
          </cell>
        </row>
        <row r="185">
          <cell r="B185" t="str">
            <v>100-1713-10</v>
          </cell>
          <cell r="C185" t="str">
            <v>2105 Accmu Dep'n - MS10 Equipment</v>
          </cell>
          <cell r="D185">
            <v>-1193370.51</v>
          </cell>
          <cell r="E185">
            <v>24770.7</v>
          </cell>
          <cell r="F185">
            <v>39903.71</v>
          </cell>
          <cell r="G185">
            <v>-15133.01</v>
          </cell>
          <cell r="H185">
            <v>-1208503.52</v>
          </cell>
        </row>
        <row r="186">
          <cell r="B186" t="str">
            <v>100-1714-10</v>
          </cell>
          <cell r="C186" t="str">
            <v>2105 Accmu Dep'n - MS11 Equipment</v>
          </cell>
          <cell r="D186">
            <v>-1347277.04</v>
          </cell>
          <cell r="E186">
            <v>79753.399999999994</v>
          </cell>
          <cell r="F186">
            <v>85944.1</v>
          </cell>
          <cell r="G186">
            <v>-6190.7</v>
          </cell>
          <cell r="H186">
            <v>-1353467.74</v>
          </cell>
        </row>
        <row r="187">
          <cell r="B187" t="str">
            <v>100-1715-10</v>
          </cell>
          <cell r="C187" t="str">
            <v>2105 Accum Dep'n-Subtransmission Feeders</v>
          </cell>
          <cell r="D187">
            <v>-501541.63</v>
          </cell>
          <cell r="E187">
            <v>36474.75</v>
          </cell>
          <cell r="F187">
            <v>2855.3</v>
          </cell>
          <cell r="G187">
            <v>33619.449999999997</v>
          </cell>
          <cell r="H187">
            <v>-467922.18</v>
          </cell>
        </row>
        <row r="188">
          <cell r="B188" t="str">
            <v>100-1716-10</v>
          </cell>
          <cell r="C188" t="str">
            <v>2105 Accmu Dep'n - MS13 Equipment</v>
          </cell>
          <cell r="D188">
            <v>-510725.19</v>
          </cell>
          <cell r="E188">
            <v>15.9</v>
          </cell>
          <cell r="F188">
            <v>69337.429999999993</v>
          </cell>
          <cell r="G188">
            <v>-69321.53</v>
          </cell>
          <cell r="H188">
            <v>-580046.72</v>
          </cell>
        </row>
        <row r="189">
          <cell r="B189" t="str">
            <v>100-1717-10</v>
          </cell>
          <cell r="C189" t="str">
            <v>2105 Accmu Dep'n - MS14 Equipment</v>
          </cell>
          <cell r="D189">
            <v>-1189328.28</v>
          </cell>
          <cell r="E189">
            <v>56456.2</v>
          </cell>
          <cell r="F189">
            <v>81824.95</v>
          </cell>
          <cell r="G189">
            <v>-25368.75</v>
          </cell>
          <cell r="H189">
            <v>-1214697.03</v>
          </cell>
        </row>
        <row r="190">
          <cell r="B190" t="str">
            <v>100-1718-10</v>
          </cell>
          <cell r="C190" t="str">
            <v>2105 Accmu Dep'n - MS15 Equipment</v>
          </cell>
          <cell r="D190">
            <v>-1088505.4099999999</v>
          </cell>
          <cell r="E190">
            <v>19503.23</v>
          </cell>
          <cell r="F190">
            <v>78483.899999999994</v>
          </cell>
          <cell r="G190">
            <v>-58980.67</v>
          </cell>
          <cell r="H190">
            <v>-1147486.08</v>
          </cell>
        </row>
        <row r="191">
          <cell r="B191" t="str">
            <v>100-1719-10</v>
          </cell>
          <cell r="C191" t="str">
            <v>2105 Accmu Dep'n - MS9 Equipment</v>
          </cell>
          <cell r="D191">
            <v>-342549.13</v>
          </cell>
          <cell r="E191">
            <v>149125.01999999999</v>
          </cell>
          <cell r="F191">
            <v>211327.25</v>
          </cell>
          <cell r="G191">
            <v>-62202.23</v>
          </cell>
          <cell r="H191">
            <v>-404751.35999999999</v>
          </cell>
        </row>
        <row r="192">
          <cell r="B192" t="str">
            <v>100-1720-10</v>
          </cell>
          <cell r="C192" t="str">
            <v>2105 Accum Dep'n-Overhead Distribution</v>
          </cell>
          <cell r="D192">
            <v>-9031035.2699999996</v>
          </cell>
          <cell r="E192">
            <v>826381.68</v>
          </cell>
          <cell r="F192">
            <v>454817.65</v>
          </cell>
          <cell r="G192">
            <v>371564.03</v>
          </cell>
          <cell r="H192">
            <v>-8659471.2400000002</v>
          </cell>
        </row>
        <row r="193">
          <cell r="B193" t="str">
            <v>100-1721-10</v>
          </cell>
          <cell r="C193" t="str">
            <v>2105 Acc Dep'n-Poles, Towers, Fixtures</v>
          </cell>
          <cell r="D193">
            <v>-16592904.83</v>
          </cell>
          <cell r="E193">
            <v>2533325.73</v>
          </cell>
          <cell r="F193">
            <v>953406.26</v>
          </cell>
          <cell r="G193">
            <v>1579919.47</v>
          </cell>
          <cell r="H193">
            <v>-15012985.359999999</v>
          </cell>
        </row>
        <row r="194">
          <cell r="B194" t="str">
            <v>100-1725-10</v>
          </cell>
          <cell r="C194" t="str">
            <v>2105 Accum Dep'n-Underground Dist'n</v>
          </cell>
          <cell r="D194">
            <v>-21859403.399999999</v>
          </cell>
          <cell r="E194">
            <v>2271389.2200000002</v>
          </cell>
          <cell r="F194">
            <v>1589047.02</v>
          </cell>
          <cell r="G194">
            <v>682342.2</v>
          </cell>
          <cell r="H194">
            <v>-21177061.199999999</v>
          </cell>
        </row>
        <row r="195">
          <cell r="B195" t="str">
            <v>100-1730-10</v>
          </cell>
          <cell r="C195" t="str">
            <v>2105 Accum Dep'n-Dist'n Transformers</v>
          </cell>
          <cell r="D195">
            <v>-33661138.960000001</v>
          </cell>
          <cell r="E195">
            <v>1651057.36</v>
          </cell>
          <cell r="F195">
            <v>1223125.2</v>
          </cell>
          <cell r="G195">
            <v>427932.15999999997</v>
          </cell>
          <cell r="H195">
            <v>-33233206.800000001</v>
          </cell>
        </row>
        <row r="196">
          <cell r="B196" t="str">
            <v>100-1735-10</v>
          </cell>
          <cell r="C196" t="str">
            <v>2105 Accum Dep'n-Distribution Meters</v>
          </cell>
          <cell r="D196">
            <v>-12708086.41</v>
          </cell>
          <cell r="E196">
            <v>504768.35</v>
          </cell>
          <cell r="F196">
            <v>1002962.12</v>
          </cell>
          <cell r="G196">
            <v>-498193.77</v>
          </cell>
          <cell r="H196">
            <v>-13206280.18</v>
          </cell>
        </row>
        <row r="197">
          <cell r="B197" t="str">
            <v>100-1736-10</v>
          </cell>
          <cell r="C197" t="str">
            <v>2105 Accum Ammortization-contra</v>
          </cell>
          <cell r="D197">
            <v>-534475.09</v>
          </cell>
          <cell r="E197">
            <v>0</v>
          </cell>
          <cell r="F197">
            <v>0</v>
          </cell>
          <cell r="G197">
            <v>0</v>
          </cell>
          <cell r="H197">
            <v>-534475.09</v>
          </cell>
        </row>
        <row r="198">
          <cell r="B198" t="str">
            <v>100-1740-10</v>
          </cell>
          <cell r="C198" t="str">
            <v>2105 Accum Dep'n-Gen. Office Equipment</v>
          </cell>
          <cell r="D198">
            <v>-713462.27</v>
          </cell>
          <cell r="E198">
            <v>13100.31</v>
          </cell>
          <cell r="F198">
            <v>12057.19</v>
          </cell>
          <cell r="G198">
            <v>1043.1199999999999</v>
          </cell>
          <cell r="H198">
            <v>-712419.15</v>
          </cell>
        </row>
        <row r="199">
          <cell r="B199" t="str">
            <v>100-1741-10</v>
          </cell>
          <cell r="C199" t="str">
            <v>2105 Accum Dep'n Telephone System</v>
          </cell>
          <cell r="D199">
            <v>-308061.61</v>
          </cell>
          <cell r="E199">
            <v>0</v>
          </cell>
          <cell r="F199">
            <v>35169.9</v>
          </cell>
          <cell r="G199">
            <v>-35169.9</v>
          </cell>
          <cell r="H199">
            <v>-343231.51</v>
          </cell>
        </row>
        <row r="200">
          <cell r="B200" t="str">
            <v>100-1742-10</v>
          </cell>
          <cell r="C200" t="str">
            <v>2105 Accmu Dep'n Misc Equipment</v>
          </cell>
          <cell r="D200">
            <v>-684574.97</v>
          </cell>
          <cell r="E200">
            <v>5127210</v>
          </cell>
          <cell r="F200">
            <v>5233187.41</v>
          </cell>
          <cell r="G200">
            <v>-105977.41</v>
          </cell>
          <cell r="H200">
            <v>-790552.38</v>
          </cell>
        </row>
        <row r="201">
          <cell r="B201" t="str">
            <v>100-1744-10</v>
          </cell>
          <cell r="C201" t="str">
            <v>2105 Accum Dep'n-Computer Software</v>
          </cell>
          <cell r="D201">
            <v>-1930276.32</v>
          </cell>
          <cell r="E201">
            <v>210454.36</v>
          </cell>
          <cell r="F201">
            <v>300198.78999999998</v>
          </cell>
          <cell r="G201">
            <v>-89744.43</v>
          </cell>
          <cell r="H201">
            <v>-2020020.75</v>
          </cell>
        </row>
        <row r="202">
          <cell r="B202" t="str">
            <v>100-1745-10</v>
          </cell>
          <cell r="C202" t="str">
            <v>2105 Accum Dep'n-Computer Hardware Equip</v>
          </cell>
          <cell r="D202">
            <v>-2731713.89</v>
          </cell>
          <cell r="E202">
            <v>298177.39</v>
          </cell>
          <cell r="F202">
            <v>192826.26</v>
          </cell>
          <cell r="G202">
            <v>105351.13</v>
          </cell>
          <cell r="H202">
            <v>-2626362.7599999998</v>
          </cell>
        </row>
        <row r="203">
          <cell r="B203" t="str">
            <v>100-1746-10</v>
          </cell>
          <cell r="C203" t="str">
            <v>2105 Accum Dep'n - Meter reading equipt</v>
          </cell>
          <cell r="D203">
            <v>-557646.85</v>
          </cell>
          <cell r="E203">
            <v>5229.08</v>
          </cell>
          <cell r="F203">
            <v>138850.57</v>
          </cell>
          <cell r="G203">
            <v>-133621.49</v>
          </cell>
          <cell r="H203">
            <v>-691268.34</v>
          </cell>
        </row>
        <row r="204">
          <cell r="B204" t="str">
            <v>100-1747-10</v>
          </cell>
          <cell r="C204" t="str">
            <v>2105 Accum Dep'n CAD AM/FM System</v>
          </cell>
          <cell r="D204">
            <v>-293583.09999999998</v>
          </cell>
          <cell r="E204">
            <v>0</v>
          </cell>
          <cell r="F204">
            <v>0</v>
          </cell>
          <cell r="G204">
            <v>0</v>
          </cell>
          <cell r="H204">
            <v>-293583.09999999998</v>
          </cell>
        </row>
        <row r="205">
          <cell r="B205" t="str">
            <v>100-1750-10</v>
          </cell>
          <cell r="C205" t="str">
            <v>2105 Accum Dep'n-Stores Warehouse Equip</v>
          </cell>
          <cell r="D205">
            <v>-24515.95</v>
          </cell>
          <cell r="E205">
            <v>0</v>
          </cell>
          <cell r="F205">
            <v>446.48</v>
          </cell>
          <cell r="G205">
            <v>-446.48</v>
          </cell>
          <cell r="H205">
            <v>-24962.43</v>
          </cell>
        </row>
        <row r="206">
          <cell r="B206" t="str">
            <v>100-1755-10</v>
          </cell>
          <cell r="C206" t="str">
            <v>2105 Accum Dep'n-Rolling Stock &amp; Equip</v>
          </cell>
          <cell r="D206">
            <v>-5642447.5300000003</v>
          </cell>
          <cell r="E206">
            <v>203843.1</v>
          </cell>
          <cell r="F206">
            <v>382527.07</v>
          </cell>
          <cell r="G206">
            <v>-178683.97</v>
          </cell>
          <cell r="H206">
            <v>-5821131.5</v>
          </cell>
        </row>
        <row r="207">
          <cell r="B207" t="str">
            <v>100-1760-10</v>
          </cell>
          <cell r="C207" t="str">
            <v>2105 Accum Dep'n-Misc. Equipment-Tools</v>
          </cell>
          <cell r="D207">
            <v>-2438754.14</v>
          </cell>
          <cell r="E207">
            <v>76629.7</v>
          </cell>
          <cell r="F207">
            <v>108183.92</v>
          </cell>
          <cell r="G207">
            <v>-31554.22</v>
          </cell>
          <cell r="H207">
            <v>-2470308.36</v>
          </cell>
        </row>
        <row r="208">
          <cell r="B208" t="str">
            <v>100-1765-10</v>
          </cell>
          <cell r="C208" t="str">
            <v>2105 Accum Dep'n-Water Heater Controls</v>
          </cell>
          <cell r="D208">
            <v>-107034.72</v>
          </cell>
          <cell r="E208">
            <v>0</v>
          </cell>
          <cell r="F208">
            <v>0</v>
          </cell>
          <cell r="G208">
            <v>0</v>
          </cell>
          <cell r="H208">
            <v>-107034.72</v>
          </cell>
        </row>
        <row r="209">
          <cell r="B209" t="str">
            <v>100-1770-10</v>
          </cell>
          <cell r="C209" t="str">
            <v>2105 Accum Dep'n-Load Mgmt. Controls</v>
          </cell>
          <cell r="D209">
            <v>-1111546.29</v>
          </cell>
          <cell r="E209">
            <v>0</v>
          </cell>
          <cell r="F209">
            <v>83189.429999999993</v>
          </cell>
          <cell r="G209">
            <v>-83189.429999999993</v>
          </cell>
          <cell r="H209">
            <v>-1194735.72</v>
          </cell>
        </row>
        <row r="210">
          <cell r="B210" t="str">
            <v>100-1771-10</v>
          </cell>
          <cell r="C210" t="str">
            <v>2105 Accum Dep'n Water Heater Controls</v>
          </cell>
          <cell r="D210">
            <v>-49092.77</v>
          </cell>
          <cell r="E210">
            <v>0</v>
          </cell>
          <cell r="F210">
            <v>0</v>
          </cell>
          <cell r="G210">
            <v>0</v>
          </cell>
          <cell r="H210">
            <v>-49092.77</v>
          </cell>
        </row>
        <row r="211">
          <cell r="B211" t="str">
            <v>100-1775-10</v>
          </cell>
          <cell r="C211" t="str">
            <v>2105 Amortization-Leasehold Improvements</v>
          </cell>
          <cell r="D211">
            <v>-976487.54</v>
          </cell>
          <cell r="E211">
            <v>0</v>
          </cell>
          <cell r="F211">
            <v>37631.230000000003</v>
          </cell>
          <cell r="G211">
            <v>-37631.230000000003</v>
          </cell>
          <cell r="H211">
            <v>-1014118.77</v>
          </cell>
        </row>
        <row r="212">
          <cell r="B212" t="str">
            <v>100-1779-10</v>
          </cell>
          <cell r="C212" t="str">
            <v>2120 Accum Amort'n-HONI Contrib'n</v>
          </cell>
          <cell r="D212">
            <v>0</v>
          </cell>
          <cell r="E212">
            <v>0</v>
          </cell>
          <cell r="F212">
            <v>82734.09</v>
          </cell>
          <cell r="G212">
            <v>-82734.09</v>
          </cell>
          <cell r="H212">
            <v>-82734.09</v>
          </cell>
        </row>
        <row r="213">
          <cell r="B213" t="str">
            <v>100-1780-10</v>
          </cell>
          <cell r="C213" t="str">
            <v>2105 Accum Dep'n-Fibre Optics</v>
          </cell>
          <cell r="D213">
            <v>-96488.44</v>
          </cell>
          <cell r="E213">
            <v>0</v>
          </cell>
          <cell r="F213">
            <v>0</v>
          </cell>
          <cell r="G213">
            <v>0</v>
          </cell>
          <cell r="H213">
            <v>-96488.44</v>
          </cell>
        </row>
        <row r="214">
          <cell r="B214" t="str">
            <v>100-1785-10</v>
          </cell>
          <cell r="C214" t="str">
            <v>2105 Accum Dep Rolling &amp; Equip - Disposal</v>
          </cell>
          <cell r="D214">
            <v>2628948.7400000002</v>
          </cell>
          <cell r="E214">
            <v>0</v>
          </cell>
          <cell r="F214">
            <v>0</v>
          </cell>
          <cell r="G214">
            <v>0</v>
          </cell>
          <cell r="H214">
            <v>2628948.7400000002</v>
          </cell>
        </row>
        <row r="215">
          <cell r="B215" t="str">
            <v>100-1786-10</v>
          </cell>
          <cell r="C215" t="str">
            <v>2105 Accum Distribution Meter - Disposal</v>
          </cell>
          <cell r="D215">
            <v>4595146.5</v>
          </cell>
          <cell r="E215">
            <v>0</v>
          </cell>
          <cell r="F215">
            <v>0</v>
          </cell>
          <cell r="G215">
            <v>0</v>
          </cell>
          <cell r="H215">
            <v>4595146.5</v>
          </cell>
        </row>
        <row r="216">
          <cell r="B216" t="str">
            <v>100-1787-10</v>
          </cell>
          <cell r="C216" t="str">
            <v>2105 Accum Dep Building - Disposal</v>
          </cell>
          <cell r="D216">
            <v>6887.53</v>
          </cell>
          <cell r="E216">
            <v>0</v>
          </cell>
          <cell r="F216">
            <v>0</v>
          </cell>
          <cell r="G216">
            <v>0</v>
          </cell>
          <cell r="H216">
            <v>6887.53</v>
          </cell>
        </row>
        <row r="217">
          <cell r="B217" t="str">
            <v>100-1788-10</v>
          </cell>
          <cell r="C217" t="str">
            <v>2105 Accum Depr OH Distribution - Disposal</v>
          </cell>
          <cell r="D217">
            <v>48000</v>
          </cell>
          <cell r="E217">
            <v>0</v>
          </cell>
          <cell r="F217">
            <v>0</v>
          </cell>
          <cell r="G217">
            <v>0</v>
          </cell>
          <cell r="H217">
            <v>48000</v>
          </cell>
        </row>
        <row r="218">
          <cell r="B218" t="str">
            <v>100-1789-10</v>
          </cell>
          <cell r="C218" t="str">
            <v>2105 Accum Depr Disposals Clearing Account</v>
          </cell>
          <cell r="D218">
            <v>7488617.0599999996</v>
          </cell>
          <cell r="E218">
            <v>3133415.38</v>
          </cell>
          <cell r="F218">
            <v>8340146.2800000003</v>
          </cell>
          <cell r="G218">
            <v>-5206730.9000000004</v>
          </cell>
          <cell r="H218">
            <v>2281886.16</v>
          </cell>
        </row>
        <row r="219">
          <cell r="B219" t="str">
            <v>100-1790-10</v>
          </cell>
          <cell r="C219" t="str">
            <v>2105 ContraAcc Dep Distrib Meters</v>
          </cell>
          <cell r="D219">
            <v>136427.92000000001</v>
          </cell>
          <cell r="E219">
            <v>33328.81</v>
          </cell>
          <cell r="F219">
            <v>2865.68</v>
          </cell>
          <cell r="G219">
            <v>30463.13</v>
          </cell>
          <cell r="H219">
            <v>166891.04999999999</v>
          </cell>
        </row>
        <row r="220">
          <cell r="B220" t="str">
            <v>100-1791-10</v>
          </cell>
          <cell r="C220" t="str">
            <v>2105 ContraAcc Dep Poles, Towers, Fixtures</v>
          </cell>
          <cell r="D220">
            <v>2445294.3199999998</v>
          </cell>
          <cell r="E220">
            <v>230729.2</v>
          </cell>
          <cell r="F220">
            <v>113540.05</v>
          </cell>
          <cell r="G220">
            <v>117189.15</v>
          </cell>
          <cell r="H220">
            <v>2562483.4700000002</v>
          </cell>
        </row>
        <row r="221">
          <cell r="B221" t="str">
            <v>100-1792-10</v>
          </cell>
          <cell r="C221" t="str">
            <v>2105 ContraAcc Dep Distribution Transformers</v>
          </cell>
          <cell r="D221">
            <v>4357005.8099999996</v>
          </cell>
          <cell r="E221">
            <v>455218</v>
          </cell>
          <cell r="F221">
            <v>59294.34</v>
          </cell>
          <cell r="G221">
            <v>395923.66</v>
          </cell>
          <cell r="H221">
            <v>4752929.47</v>
          </cell>
        </row>
        <row r="222">
          <cell r="B222" t="str">
            <v>100-1793-10</v>
          </cell>
          <cell r="C222" t="str">
            <v>2105 ContraAcc Dep Overhead Distribution</v>
          </cell>
          <cell r="D222">
            <v>1313033.67</v>
          </cell>
          <cell r="E222">
            <v>92907.35</v>
          </cell>
          <cell r="F222">
            <v>38966.19</v>
          </cell>
          <cell r="G222">
            <v>53941.16</v>
          </cell>
          <cell r="H222">
            <v>1366974.83</v>
          </cell>
        </row>
        <row r="223">
          <cell r="B223" t="str">
            <v>100-1794-10</v>
          </cell>
          <cell r="C223" t="str">
            <v>2105 ContraAcc Dep Underground Distribution</v>
          </cell>
          <cell r="D223">
            <v>4335121.01</v>
          </cell>
          <cell r="E223">
            <v>586776.84</v>
          </cell>
          <cell r="F223">
            <v>85793.58</v>
          </cell>
          <cell r="G223">
            <v>500983.26</v>
          </cell>
          <cell r="H223">
            <v>4836104.2699999996</v>
          </cell>
        </row>
        <row r="224">
          <cell r="B224" t="str">
            <v>100-1795-10</v>
          </cell>
          <cell r="C224" t="str">
            <v>2105 ContraAcc Dep Tools</v>
          </cell>
          <cell r="D224">
            <v>168579.11</v>
          </cell>
          <cell r="E224">
            <v>28698.14</v>
          </cell>
          <cell r="F224">
            <v>8536.42</v>
          </cell>
          <cell r="G224">
            <v>20161.72</v>
          </cell>
          <cell r="H224">
            <v>188740.83</v>
          </cell>
        </row>
        <row r="225">
          <cell r="B225" t="str">
            <v>100-1796-10</v>
          </cell>
          <cell r="C225" t="str">
            <v>2105 ContraAcc Dep Equipment</v>
          </cell>
          <cell r="D225">
            <v>320130.11</v>
          </cell>
          <cell r="E225">
            <v>15771.46</v>
          </cell>
          <cell r="F225">
            <v>1463.58</v>
          </cell>
          <cell r="G225">
            <v>14307.88</v>
          </cell>
          <cell r="H225">
            <v>334437.99</v>
          </cell>
        </row>
        <row r="226">
          <cell r="B226" t="str">
            <v>100-2000-10</v>
          </cell>
          <cell r="C226" t="str">
            <v>2205 Accounts Payable-Trade</v>
          </cell>
          <cell r="D226">
            <v>-978839.73</v>
          </cell>
          <cell r="E226">
            <v>43169126.270000003</v>
          </cell>
          <cell r="F226">
            <v>43841123.189999998</v>
          </cell>
          <cell r="G226">
            <v>-671996.92</v>
          </cell>
          <cell r="H226">
            <v>-1650836.65</v>
          </cell>
        </row>
        <row r="227">
          <cell r="B227" t="str">
            <v>100-2001-10</v>
          </cell>
          <cell r="C227" t="str">
            <v>2205 Accounts Payable - Refunds</v>
          </cell>
          <cell r="D227">
            <v>-9065261.0999999996</v>
          </cell>
          <cell r="E227">
            <v>5263909.1399999997</v>
          </cell>
          <cell r="F227">
            <v>5262550.74</v>
          </cell>
          <cell r="G227">
            <v>1358.4</v>
          </cell>
          <cell r="H227">
            <v>-9063902.6999999993</v>
          </cell>
        </row>
        <row r="228">
          <cell r="B228" t="str">
            <v>100-2005-10</v>
          </cell>
          <cell r="C228" t="str">
            <v>2205 Accounts Payable-US</v>
          </cell>
          <cell r="D228">
            <v>-28975.62</v>
          </cell>
          <cell r="E228">
            <v>410601.34</v>
          </cell>
          <cell r="F228">
            <v>386038.84</v>
          </cell>
          <cell r="G228">
            <v>24562.5</v>
          </cell>
          <cell r="H228">
            <v>-4413.12</v>
          </cell>
        </row>
        <row r="229">
          <cell r="B229" t="str">
            <v>100-2010-10</v>
          </cell>
          <cell r="C229" t="str">
            <v>2205 Accounts Payable-Bulk Power</v>
          </cell>
          <cell r="D229">
            <v>-10041946.91</v>
          </cell>
          <cell r="E229">
            <v>465668265.5</v>
          </cell>
          <cell r="F229">
            <v>464311370.39999998</v>
          </cell>
          <cell r="G229">
            <v>1356895.1</v>
          </cell>
          <cell r="H229">
            <v>-8685051.8100000005</v>
          </cell>
        </row>
        <row r="230">
          <cell r="B230" t="str">
            <v>100-2020-10</v>
          </cell>
          <cell r="C230" t="str">
            <v>2205 Accounts Payable-Contract Holdback</v>
          </cell>
          <cell r="D230">
            <v>-426272.21</v>
          </cell>
          <cell r="E230">
            <v>790756.41</v>
          </cell>
          <cell r="F230">
            <v>271386.78000000003</v>
          </cell>
          <cell r="G230">
            <v>519369.63</v>
          </cell>
          <cell r="H230">
            <v>93097.42</v>
          </cell>
        </row>
        <row r="231">
          <cell r="B231" t="str">
            <v>100-2029-10</v>
          </cell>
          <cell r="C231" t="str">
            <v>2205 Accounts Payable - PST Accrual</v>
          </cell>
          <cell r="D231">
            <v>0</v>
          </cell>
          <cell r="E231">
            <v>65.5</v>
          </cell>
          <cell r="F231">
            <v>0</v>
          </cell>
          <cell r="G231">
            <v>65.5</v>
          </cell>
          <cell r="H231">
            <v>65.5</v>
          </cell>
        </row>
        <row r="232">
          <cell r="B232" t="str">
            <v>100-2030-10</v>
          </cell>
          <cell r="C232" t="str">
            <v>2205 Accounts Payable - Inventory</v>
          </cell>
          <cell r="D232">
            <v>-307915.88</v>
          </cell>
          <cell r="E232">
            <v>4007552.31</v>
          </cell>
          <cell r="F232">
            <v>3766052.75</v>
          </cell>
          <cell r="G232">
            <v>241499.56</v>
          </cell>
          <cell r="H232">
            <v>-66416.320000000007</v>
          </cell>
        </row>
        <row r="233">
          <cell r="B233" t="str">
            <v>100-2031-10</v>
          </cell>
          <cell r="C233" t="str">
            <v>2205 A/P Retailers</v>
          </cell>
          <cell r="D233">
            <v>1.02</v>
          </cell>
          <cell r="E233">
            <v>0</v>
          </cell>
          <cell r="F233">
            <v>0</v>
          </cell>
          <cell r="G233">
            <v>0</v>
          </cell>
          <cell r="H233">
            <v>1.02</v>
          </cell>
        </row>
        <row r="234">
          <cell r="B234" t="str">
            <v>100-2036-10</v>
          </cell>
          <cell r="C234" t="str">
            <v>2205 Ontario Price Credit</v>
          </cell>
          <cell r="D234">
            <v>175.56</v>
          </cell>
          <cell r="E234">
            <v>0</v>
          </cell>
          <cell r="F234">
            <v>0</v>
          </cell>
          <cell r="G234">
            <v>0</v>
          </cell>
          <cell r="H234">
            <v>175.56</v>
          </cell>
        </row>
        <row r="235">
          <cell r="B235" t="str">
            <v>100-2040-10</v>
          </cell>
          <cell r="C235" t="str">
            <v>2290 Accounts Payable - GST</v>
          </cell>
          <cell r="D235">
            <v>0</v>
          </cell>
          <cell r="E235">
            <v>2471.92</v>
          </cell>
          <cell r="F235">
            <v>2471.92</v>
          </cell>
          <cell r="G235">
            <v>0</v>
          </cell>
          <cell r="H235">
            <v>0</v>
          </cell>
        </row>
        <row r="236">
          <cell r="B236" t="str">
            <v>100-2043-10</v>
          </cell>
          <cell r="C236" t="str">
            <v>2290 HST Liability</v>
          </cell>
          <cell r="D236">
            <v>-1633891.34</v>
          </cell>
          <cell r="E236">
            <v>19784231.449999999</v>
          </cell>
          <cell r="F236">
            <v>20286206.91</v>
          </cell>
          <cell r="G236">
            <v>-501975.46</v>
          </cell>
          <cell r="H236">
            <v>-2135866.7999999998</v>
          </cell>
        </row>
        <row r="237">
          <cell r="B237" t="str">
            <v>100-2044-10</v>
          </cell>
          <cell r="C237" t="str">
            <v>2290 HST Liability - Retailer</v>
          </cell>
          <cell r="D237">
            <v>-21906.77</v>
          </cell>
          <cell r="E237">
            <v>198088.92</v>
          </cell>
          <cell r="F237">
            <v>194259.64</v>
          </cell>
          <cell r="G237">
            <v>3829.28</v>
          </cell>
          <cell r="H237">
            <v>-18077.490000000002</v>
          </cell>
        </row>
        <row r="238">
          <cell r="B238" t="str">
            <v>100-2045-10</v>
          </cell>
          <cell r="C238" t="str">
            <v>2250 Debt Retirement Charge Payable</v>
          </cell>
          <cell r="D238">
            <v>-23408.16</v>
          </cell>
          <cell r="E238">
            <v>179.19</v>
          </cell>
          <cell r="F238">
            <v>134.71</v>
          </cell>
          <cell r="G238">
            <v>44.48</v>
          </cell>
          <cell r="H238">
            <v>-23363.68</v>
          </cell>
        </row>
        <row r="239">
          <cell r="B239" t="str">
            <v>100-2050-10</v>
          </cell>
          <cell r="C239" t="str">
            <v>2220 Accrued Liability</v>
          </cell>
          <cell r="D239">
            <v>-3753181.5</v>
          </cell>
          <cell r="E239">
            <v>56675734.009999998</v>
          </cell>
          <cell r="F239">
            <v>56883613.609999999</v>
          </cell>
          <cell r="G239">
            <v>-207879.6</v>
          </cell>
          <cell r="H239">
            <v>-3961061.1</v>
          </cell>
        </row>
        <row r="240">
          <cell r="B240" t="str">
            <v>100-2053-10</v>
          </cell>
          <cell r="C240" t="str">
            <v>2220 Accrued  - Property Taxes</v>
          </cell>
          <cell r="D240">
            <v>-21680.99</v>
          </cell>
          <cell r="E240">
            <v>147194.06</v>
          </cell>
          <cell r="F240">
            <v>135660</v>
          </cell>
          <cell r="G240">
            <v>11534.06</v>
          </cell>
          <cell r="H240">
            <v>-10146.93</v>
          </cell>
        </row>
        <row r="241">
          <cell r="B241" t="str">
            <v>100-2056-10</v>
          </cell>
          <cell r="C241" t="str">
            <v>2220 Accrued Audit Fees</v>
          </cell>
          <cell r="D241">
            <v>-75633</v>
          </cell>
          <cell r="E241">
            <v>149505</v>
          </cell>
          <cell r="F241">
            <v>169128</v>
          </cell>
          <cell r="G241">
            <v>-19623</v>
          </cell>
          <cell r="H241">
            <v>-95256</v>
          </cell>
        </row>
        <row r="242">
          <cell r="B242" t="str">
            <v>100-2070-10</v>
          </cell>
          <cell r="C242" t="str">
            <v>2220 Suspense</v>
          </cell>
          <cell r="D242">
            <v>-60096.22</v>
          </cell>
          <cell r="E242">
            <v>9367791.1400000006</v>
          </cell>
          <cell r="F242">
            <v>9312125.7200000007</v>
          </cell>
          <cell r="G242">
            <v>55665.42</v>
          </cell>
          <cell r="H242">
            <v>-4430.8</v>
          </cell>
        </row>
        <row r="243">
          <cell r="B243" t="str">
            <v>100-2071-10</v>
          </cell>
          <cell r="C243" t="str">
            <v>2205 Refund Payment Offset</v>
          </cell>
          <cell r="D243">
            <v>9099687.8699999992</v>
          </cell>
          <cell r="E243">
            <v>205.67</v>
          </cell>
          <cell r="F243">
            <v>205.67</v>
          </cell>
          <cell r="G243">
            <v>0</v>
          </cell>
          <cell r="H243">
            <v>9099687.8699999992</v>
          </cell>
        </row>
        <row r="244">
          <cell r="B244" t="str">
            <v>100-2072-10</v>
          </cell>
          <cell r="C244" t="str">
            <v>2220 Net-Metering Customer Credits</v>
          </cell>
          <cell r="D244">
            <v>-841.96</v>
          </cell>
          <cell r="E244">
            <v>1110.03</v>
          </cell>
          <cell r="F244">
            <v>570.89</v>
          </cell>
          <cell r="G244">
            <v>539.14</v>
          </cell>
          <cell r="H244">
            <v>-302.82</v>
          </cell>
        </row>
        <row r="245">
          <cell r="B245" t="str">
            <v>100-2090-10</v>
          </cell>
          <cell r="C245" t="str">
            <v>2220 Accrued Labour</v>
          </cell>
          <cell r="D245">
            <v>-463798.8</v>
          </cell>
          <cell r="E245">
            <v>2406564.4300000002</v>
          </cell>
          <cell r="F245">
            <v>2532114.64</v>
          </cell>
          <cell r="G245">
            <v>-125550.21</v>
          </cell>
          <cell r="H245">
            <v>-589349.01</v>
          </cell>
        </row>
        <row r="246">
          <cell r="B246" t="str">
            <v>100-2100-10</v>
          </cell>
          <cell r="C246" t="str">
            <v>2220 Banked Overtime</v>
          </cell>
          <cell r="D246">
            <v>-12076.74</v>
          </cell>
          <cell r="E246">
            <v>78016.62</v>
          </cell>
          <cell r="F246">
            <v>58681.22</v>
          </cell>
          <cell r="G246">
            <v>19335.400000000001</v>
          </cell>
          <cell r="H246">
            <v>7258.66</v>
          </cell>
        </row>
        <row r="247">
          <cell r="B247" t="str">
            <v>100-2103-10</v>
          </cell>
          <cell r="C247" t="str">
            <v>2225 TD Line of Credit</v>
          </cell>
          <cell r="D247">
            <v>0</v>
          </cell>
          <cell r="E247">
            <v>29016760.280000001</v>
          </cell>
          <cell r="F247">
            <v>29016760.280000001</v>
          </cell>
          <cell r="G247">
            <v>0</v>
          </cell>
          <cell r="H247">
            <v>0</v>
          </cell>
        </row>
        <row r="248">
          <cell r="B248" t="str">
            <v>100-2107-10</v>
          </cell>
          <cell r="C248" t="str">
            <v>2220 Ctc. Payable</v>
          </cell>
          <cell r="D248">
            <v>71.44</v>
          </cell>
          <cell r="E248">
            <v>0</v>
          </cell>
          <cell r="F248">
            <v>0</v>
          </cell>
          <cell r="G248">
            <v>0</v>
          </cell>
          <cell r="H248">
            <v>71.44</v>
          </cell>
        </row>
        <row r="249">
          <cell r="B249" t="str">
            <v>100-2111-10</v>
          </cell>
          <cell r="C249" t="str">
            <v>2210 Customer Deposits - Current Portion</v>
          </cell>
          <cell r="D249">
            <v>-323920.69</v>
          </cell>
          <cell r="E249">
            <v>0</v>
          </cell>
          <cell r="F249">
            <v>0</v>
          </cell>
          <cell r="G249">
            <v>0</v>
          </cell>
          <cell r="H249">
            <v>-323920.69</v>
          </cell>
        </row>
        <row r="250">
          <cell r="B250" t="str">
            <v>100-2115-10</v>
          </cell>
          <cell r="C250" t="str">
            <v>2220 Deferred Rev</v>
          </cell>
          <cell r="D250">
            <v>0</v>
          </cell>
          <cell r="E250">
            <v>411729.85</v>
          </cell>
          <cell r="F250">
            <v>411729.85</v>
          </cell>
          <cell r="G250">
            <v>0</v>
          </cell>
          <cell r="H250">
            <v>0</v>
          </cell>
        </row>
        <row r="251">
          <cell r="B251" t="str">
            <v>100-2116-10</v>
          </cell>
          <cell r="C251" t="str">
            <v>2320 Development Fund-current</v>
          </cell>
          <cell r="D251">
            <v>-925844.71</v>
          </cell>
          <cell r="E251">
            <v>925844.71</v>
          </cell>
          <cell r="F251">
            <v>0</v>
          </cell>
          <cell r="G251">
            <v>925844.71</v>
          </cell>
          <cell r="H251">
            <v>0</v>
          </cell>
        </row>
        <row r="252">
          <cell r="B252" t="str">
            <v>100-2125-10</v>
          </cell>
          <cell r="C252" t="str">
            <v>2292 Payroll - Company Pension</v>
          </cell>
          <cell r="D252">
            <v>-121890.77</v>
          </cell>
          <cell r="E252">
            <v>1667532.78</v>
          </cell>
          <cell r="F252">
            <v>1674453.24</v>
          </cell>
          <cell r="G252">
            <v>-6920.46</v>
          </cell>
          <cell r="H252">
            <v>-128811.23</v>
          </cell>
        </row>
        <row r="253">
          <cell r="B253" t="str">
            <v>100-2150-10</v>
          </cell>
          <cell r="C253" t="str">
            <v>2292 Payroll - Savings Bonds</v>
          </cell>
          <cell r="D253">
            <v>150</v>
          </cell>
          <cell r="E253">
            <v>0</v>
          </cell>
          <cell r="F253">
            <v>0</v>
          </cell>
          <cell r="G253">
            <v>0</v>
          </cell>
          <cell r="H253">
            <v>150</v>
          </cell>
        </row>
        <row r="254">
          <cell r="B254" t="str">
            <v>100-2170-10</v>
          </cell>
          <cell r="C254" t="str">
            <v>2292 Payroll - CPP</v>
          </cell>
          <cell r="D254">
            <v>29.78</v>
          </cell>
          <cell r="E254">
            <v>0</v>
          </cell>
          <cell r="F254">
            <v>0</v>
          </cell>
          <cell r="G254">
            <v>0</v>
          </cell>
          <cell r="H254">
            <v>29.78</v>
          </cell>
        </row>
        <row r="255">
          <cell r="B255" t="str">
            <v>100-2190-10</v>
          </cell>
          <cell r="C255" t="str">
            <v>2292 Payroll - Union Dues</v>
          </cell>
          <cell r="D255">
            <v>-4554.8</v>
          </cell>
          <cell r="E255">
            <v>57948.71</v>
          </cell>
          <cell r="F255">
            <v>58126.33</v>
          </cell>
          <cell r="G255">
            <v>-177.62</v>
          </cell>
          <cell r="H255">
            <v>-4732.42</v>
          </cell>
        </row>
        <row r="256">
          <cell r="B256" t="str">
            <v>100-2195-10</v>
          </cell>
          <cell r="C256" t="str">
            <v>2292 Payroll - WSIB</v>
          </cell>
          <cell r="D256">
            <v>-2866.55</v>
          </cell>
          <cell r="E256">
            <v>79793.81</v>
          </cell>
          <cell r="F256">
            <v>79974.48</v>
          </cell>
          <cell r="G256">
            <v>-180.67</v>
          </cell>
          <cell r="H256">
            <v>-3047.22</v>
          </cell>
        </row>
        <row r="257">
          <cell r="B257" t="str">
            <v>100-2200-10</v>
          </cell>
          <cell r="C257" t="str">
            <v>2292 Payroll - Social Club</v>
          </cell>
          <cell r="D257">
            <v>35</v>
          </cell>
          <cell r="E257">
            <v>1822</v>
          </cell>
          <cell r="F257">
            <v>2003</v>
          </cell>
          <cell r="G257">
            <v>-181</v>
          </cell>
          <cell r="H257">
            <v>-146</v>
          </cell>
        </row>
        <row r="258">
          <cell r="B258" t="str">
            <v>100-2210-10</v>
          </cell>
          <cell r="C258" t="str">
            <v>2292 Payroll - Group Life</v>
          </cell>
          <cell r="D258">
            <v>-1893.67</v>
          </cell>
          <cell r="E258">
            <v>9402.3799999999992</v>
          </cell>
          <cell r="F258">
            <v>9402.02</v>
          </cell>
          <cell r="G258">
            <v>0.36</v>
          </cell>
          <cell r="H258">
            <v>-1893.31</v>
          </cell>
        </row>
        <row r="259">
          <cell r="B259" t="str">
            <v>100-2215-10</v>
          </cell>
          <cell r="C259" t="str">
            <v>2292 Payroll - Garnishments</v>
          </cell>
          <cell r="D259">
            <v>0</v>
          </cell>
          <cell r="E259">
            <v>1000</v>
          </cell>
          <cell r="F259">
            <v>1000</v>
          </cell>
          <cell r="G259">
            <v>0</v>
          </cell>
          <cell r="H259">
            <v>0</v>
          </cell>
        </row>
        <row r="260">
          <cell r="B260" t="str">
            <v>100-2220-10</v>
          </cell>
          <cell r="C260" t="str">
            <v>2292 Payroll - Other</v>
          </cell>
          <cell r="D260">
            <v>-3140.46</v>
          </cell>
          <cell r="E260">
            <v>2990.46</v>
          </cell>
          <cell r="F260">
            <v>0</v>
          </cell>
          <cell r="G260">
            <v>2990.46</v>
          </cell>
          <cell r="H260">
            <v>-150</v>
          </cell>
        </row>
        <row r="261">
          <cell r="B261" t="str">
            <v>100-2225-10</v>
          </cell>
          <cell r="C261" t="str">
            <v>2294 Accrued Pymts. In Lieu Of Taxes</v>
          </cell>
          <cell r="D261">
            <v>-381574.19</v>
          </cell>
          <cell r="E261">
            <v>1509813</v>
          </cell>
          <cell r="F261">
            <v>945325</v>
          </cell>
          <cell r="G261">
            <v>564488</v>
          </cell>
          <cell r="H261">
            <v>182913.81</v>
          </cell>
        </row>
        <row r="262">
          <cell r="B262" t="str">
            <v>100-2239-10</v>
          </cell>
          <cell r="C262" t="str">
            <v>1100 Customer Reg Credit Balances</v>
          </cell>
          <cell r="D262">
            <v>-1117238.08</v>
          </cell>
          <cell r="E262">
            <v>11232114.859999999</v>
          </cell>
          <cell r="F262">
            <v>10970531.42</v>
          </cell>
          <cell r="G262">
            <v>261583.44</v>
          </cell>
          <cell r="H262">
            <v>-855654.64</v>
          </cell>
        </row>
        <row r="263">
          <cell r="B263" t="str">
            <v>100-2240-10</v>
          </cell>
          <cell r="C263" t="str">
            <v>2208 Customer EPP Credit Balances</v>
          </cell>
          <cell r="D263">
            <v>-528098.4</v>
          </cell>
          <cell r="E263">
            <v>7416584.1399999997</v>
          </cell>
          <cell r="F263">
            <v>7732612.6699999999</v>
          </cell>
          <cell r="G263">
            <v>-316028.53000000003</v>
          </cell>
          <cell r="H263">
            <v>-844126.93</v>
          </cell>
        </row>
        <row r="264">
          <cell r="B264" t="str">
            <v>100-2246-10</v>
          </cell>
          <cell r="C264" t="str">
            <v>2306 Employee Future Benefits</v>
          </cell>
          <cell r="D264">
            <v>-12927639</v>
          </cell>
          <cell r="E264">
            <v>0</v>
          </cell>
          <cell r="F264">
            <v>193190</v>
          </cell>
          <cell r="G264">
            <v>-193190</v>
          </cell>
          <cell r="H264">
            <v>-13120829</v>
          </cell>
        </row>
        <row r="265">
          <cell r="B265" t="str">
            <v>100-2250-10</v>
          </cell>
          <cell r="C265" t="str">
            <v>2335 Long Term Customer Deposits</v>
          </cell>
          <cell r="D265">
            <v>-1891888.48</v>
          </cell>
          <cell r="E265">
            <v>834270.33</v>
          </cell>
          <cell r="F265">
            <v>1226474.3500000001</v>
          </cell>
          <cell r="G265">
            <v>-392204.02</v>
          </cell>
          <cell r="H265">
            <v>-2284092.5</v>
          </cell>
        </row>
        <row r="266">
          <cell r="B266" t="str">
            <v>100-2260-10</v>
          </cell>
          <cell r="C266" t="str">
            <v>2335 Accrued Interest-Customer Deposits</v>
          </cell>
          <cell r="D266">
            <v>-591112.42000000004</v>
          </cell>
          <cell r="E266">
            <v>51854.77</v>
          </cell>
          <cell r="F266">
            <v>53031.16</v>
          </cell>
          <cell r="G266">
            <v>-1176.3900000000001</v>
          </cell>
          <cell r="H266">
            <v>-592288.81000000006</v>
          </cell>
        </row>
        <row r="267">
          <cell r="B267" t="str">
            <v>100-2280-10</v>
          </cell>
          <cell r="C267" t="str">
            <v>2210 Deferred Developer Deposits</v>
          </cell>
          <cell r="D267">
            <v>-2971120.59</v>
          </cell>
          <cell r="E267">
            <v>1720683.73</v>
          </cell>
          <cell r="F267">
            <v>457575.8</v>
          </cell>
          <cell r="G267">
            <v>1263107.93</v>
          </cell>
          <cell r="H267">
            <v>-1708012.66</v>
          </cell>
        </row>
        <row r="268">
          <cell r="B268" t="str">
            <v>100-2300-10</v>
          </cell>
          <cell r="C268" t="str">
            <v>2320 Upstream Capital Improvement Costs Fund</v>
          </cell>
          <cell r="D268">
            <v>-1090227</v>
          </cell>
          <cell r="E268">
            <v>1090227</v>
          </cell>
          <cell r="F268">
            <v>0</v>
          </cell>
          <cell r="G268">
            <v>1090227</v>
          </cell>
          <cell r="H268">
            <v>0</v>
          </cell>
        </row>
        <row r="269">
          <cell r="B269" t="str">
            <v>100-2310-10</v>
          </cell>
          <cell r="C269" t="str">
            <v>2550 Advances from Associated Companies (LongTerm)</v>
          </cell>
          <cell r="D269">
            <v>-60064000</v>
          </cell>
          <cell r="E269">
            <v>0</v>
          </cell>
          <cell r="F269">
            <v>0</v>
          </cell>
          <cell r="G269">
            <v>0</v>
          </cell>
          <cell r="H269">
            <v>-60064000</v>
          </cell>
        </row>
        <row r="270">
          <cell r="B270" t="str">
            <v>100-2350-10</v>
          </cell>
          <cell r="C270" t="str">
            <v>2350 Future Income Tax -Non-Current</v>
          </cell>
          <cell r="D270">
            <v>3219430.96</v>
          </cell>
          <cell r="E270">
            <v>0</v>
          </cell>
          <cell r="F270">
            <v>1495264</v>
          </cell>
          <cell r="G270">
            <v>-1495264</v>
          </cell>
          <cell r="H270">
            <v>1724166.96</v>
          </cell>
        </row>
        <row r="271">
          <cell r="B271" t="str">
            <v>100-3005-10</v>
          </cell>
          <cell r="C271" t="str">
            <v>3005 Common Shares Issued</v>
          </cell>
          <cell r="D271">
            <v>-23063665</v>
          </cell>
          <cell r="E271">
            <v>0</v>
          </cell>
          <cell r="F271">
            <v>0</v>
          </cell>
          <cell r="G271">
            <v>0</v>
          </cell>
          <cell r="H271">
            <v>-23063665</v>
          </cell>
        </row>
        <row r="272">
          <cell r="B272" t="str">
            <v>100-3200-10</v>
          </cell>
          <cell r="C272" t="str">
            <v>3045 Operating Surplus - Current</v>
          </cell>
          <cell r="D272">
            <v>-9527181.0500000007</v>
          </cell>
          <cell r="E272">
            <v>9527181</v>
          </cell>
          <cell r="F272">
            <v>0</v>
          </cell>
          <cell r="G272">
            <v>9527181</v>
          </cell>
          <cell r="H272">
            <v>-0.05</v>
          </cell>
        </row>
        <row r="273">
          <cell r="B273" t="str">
            <v>100-3300-10</v>
          </cell>
          <cell r="C273" t="str">
            <v>3045 Operating Surplus - Prior Years</v>
          </cell>
          <cell r="D273">
            <v>-19262502.940000001</v>
          </cell>
          <cell r="E273">
            <v>2300000</v>
          </cell>
          <cell r="F273">
            <v>9527181</v>
          </cell>
          <cell r="G273">
            <v>-7227181</v>
          </cell>
          <cell r="H273">
            <v>-26489683.940000001</v>
          </cell>
        </row>
        <row r="274">
          <cell r="B274" t="str">
            <v>100-3850-10</v>
          </cell>
          <cell r="C274" t="str">
            <v>3049 Dividends Paid</v>
          </cell>
          <cell r="D274">
            <v>2300000</v>
          </cell>
          <cell r="E274">
            <v>2500000</v>
          </cell>
          <cell r="F274">
            <v>2300000</v>
          </cell>
          <cell r="G274">
            <v>200000</v>
          </cell>
          <cell r="H274">
            <v>2500000</v>
          </cell>
        </row>
        <row r="275">
          <cell r="B275" t="str">
            <v>210-4501-10</v>
          </cell>
          <cell r="C275" t="str">
            <v>4375 Dividend Income</v>
          </cell>
          <cell r="D275">
            <v>0</v>
          </cell>
          <cell r="E275">
            <v>0</v>
          </cell>
          <cell r="F275">
            <v>188.64</v>
          </cell>
          <cell r="G275">
            <v>-188.64</v>
          </cell>
          <cell r="H275">
            <v>-188.64</v>
          </cell>
        </row>
        <row r="276">
          <cell r="B276" t="str">
            <v>210-4505-10</v>
          </cell>
          <cell r="C276" t="str">
            <v>4235 Cash Discounts</v>
          </cell>
          <cell r="D276">
            <v>0</v>
          </cell>
          <cell r="E276">
            <v>0</v>
          </cell>
          <cell r="F276">
            <v>621.91999999999996</v>
          </cell>
          <cell r="G276">
            <v>-621.91999999999996</v>
          </cell>
          <cell r="H276">
            <v>-621.91999999999996</v>
          </cell>
        </row>
        <row r="277">
          <cell r="B277" t="str">
            <v>210-4511-10</v>
          </cell>
          <cell r="C277" t="str">
            <v>4405 Regulatory Interest Improvement</v>
          </cell>
          <cell r="D277">
            <v>0</v>
          </cell>
          <cell r="E277">
            <v>187861.22</v>
          </cell>
          <cell r="F277">
            <v>227292.12</v>
          </cell>
          <cell r="G277">
            <v>-39430.9</v>
          </cell>
          <cell r="H277">
            <v>-39430.9</v>
          </cell>
        </row>
        <row r="278">
          <cell r="B278" t="str">
            <v>210-4705-10</v>
          </cell>
          <cell r="C278" t="str">
            <v>6040 Allocated - Capitalized Interest</v>
          </cell>
          <cell r="D278">
            <v>0</v>
          </cell>
          <cell r="E278">
            <v>135831.10999999999</v>
          </cell>
          <cell r="F278">
            <v>492783.7</v>
          </cell>
          <cell r="G278">
            <v>-356952.59</v>
          </cell>
          <cell r="H278">
            <v>-356952.59</v>
          </cell>
        </row>
        <row r="279">
          <cell r="B279" t="str">
            <v>210-4810-10</v>
          </cell>
          <cell r="C279" t="str">
            <v>4330 Billed Jobs (Closed) Costs</v>
          </cell>
          <cell r="D279">
            <v>0</v>
          </cell>
          <cell r="E279">
            <v>6694.68</v>
          </cell>
          <cell r="F279">
            <v>6694.68</v>
          </cell>
          <cell r="G279">
            <v>0</v>
          </cell>
          <cell r="H279">
            <v>0</v>
          </cell>
        </row>
        <row r="280">
          <cell r="B280" t="str">
            <v>210-6010-10</v>
          </cell>
          <cell r="C280" t="str">
            <v>5605 Labour - Salaries</v>
          </cell>
          <cell r="D280">
            <v>0</v>
          </cell>
          <cell r="E280">
            <v>543249.92000000004</v>
          </cell>
          <cell r="F280">
            <v>85584.99</v>
          </cell>
          <cell r="G280">
            <v>457664.93</v>
          </cell>
          <cell r="H280">
            <v>457664.93</v>
          </cell>
        </row>
        <row r="281">
          <cell r="B281" t="str">
            <v>210-6040-10</v>
          </cell>
          <cell r="C281" t="str">
            <v>5605 Labour - Student Labour</v>
          </cell>
          <cell r="D281">
            <v>0</v>
          </cell>
          <cell r="E281">
            <v>10165.94</v>
          </cell>
          <cell r="F281">
            <v>1928.37</v>
          </cell>
          <cell r="G281">
            <v>8237.57</v>
          </cell>
          <cell r="H281">
            <v>8237.57</v>
          </cell>
        </row>
        <row r="282">
          <cell r="B282" t="str">
            <v>210-6050-10</v>
          </cell>
          <cell r="C282" t="str">
            <v>5605 Labour - Subcontract</v>
          </cell>
          <cell r="D282">
            <v>0</v>
          </cell>
          <cell r="E282">
            <v>1160</v>
          </cell>
          <cell r="F282">
            <v>0</v>
          </cell>
          <cell r="G282">
            <v>1160</v>
          </cell>
          <cell r="H282">
            <v>1160</v>
          </cell>
        </row>
        <row r="283">
          <cell r="B283" t="str">
            <v>210-6070-10</v>
          </cell>
          <cell r="C283" t="str">
            <v>5605 Labour - Vacation</v>
          </cell>
          <cell r="D283">
            <v>0</v>
          </cell>
          <cell r="E283">
            <v>117767.58</v>
          </cell>
          <cell r="F283">
            <v>61381.15</v>
          </cell>
          <cell r="G283">
            <v>56386.43</v>
          </cell>
          <cell r="H283">
            <v>56386.43</v>
          </cell>
        </row>
        <row r="284">
          <cell r="B284" t="str">
            <v>210-6125-10</v>
          </cell>
          <cell r="C284" t="str">
            <v>5645 Benefits - LTD</v>
          </cell>
          <cell r="D284">
            <v>0</v>
          </cell>
          <cell r="E284">
            <v>69450.039999999994</v>
          </cell>
          <cell r="F284">
            <v>0</v>
          </cell>
          <cell r="G284">
            <v>69450.039999999994</v>
          </cell>
          <cell r="H284">
            <v>69450.039999999994</v>
          </cell>
        </row>
        <row r="285">
          <cell r="B285" t="str">
            <v>210-6160-10</v>
          </cell>
          <cell r="C285" t="str">
            <v>5605 Labour - Other</v>
          </cell>
          <cell r="D285">
            <v>0</v>
          </cell>
          <cell r="E285">
            <v>324223</v>
          </cell>
          <cell r="F285">
            <v>0</v>
          </cell>
          <cell r="G285">
            <v>324223</v>
          </cell>
          <cell r="H285">
            <v>324223</v>
          </cell>
        </row>
        <row r="286">
          <cell r="B286" t="str">
            <v>210-6170-10</v>
          </cell>
          <cell r="C286" t="str">
            <v>5645 Benefits - Pension</v>
          </cell>
          <cell r="D286">
            <v>0</v>
          </cell>
          <cell r="E286">
            <v>92413.42</v>
          </cell>
          <cell r="F286">
            <v>14338.14</v>
          </cell>
          <cell r="G286">
            <v>78075.28</v>
          </cell>
          <cell r="H286">
            <v>78075.28</v>
          </cell>
        </row>
        <row r="287">
          <cell r="B287" t="str">
            <v>210-6180-10</v>
          </cell>
          <cell r="C287" t="str">
            <v>5645 Benefits - EHT</v>
          </cell>
          <cell r="D287">
            <v>0</v>
          </cell>
          <cell r="E287">
            <v>14425.29</v>
          </cell>
          <cell r="F287">
            <v>2238.02</v>
          </cell>
          <cell r="G287">
            <v>12187.27</v>
          </cell>
          <cell r="H287">
            <v>12187.27</v>
          </cell>
        </row>
        <row r="288">
          <cell r="B288" t="str">
            <v>210-6190-10</v>
          </cell>
          <cell r="C288" t="str">
            <v>5645 Benefits - WCB</v>
          </cell>
          <cell r="D288">
            <v>0</v>
          </cell>
          <cell r="E288">
            <v>4032.58</v>
          </cell>
          <cell r="F288">
            <v>6743.54</v>
          </cell>
          <cell r="G288">
            <v>-2710.96</v>
          </cell>
          <cell r="H288">
            <v>-2710.96</v>
          </cell>
        </row>
        <row r="289">
          <cell r="B289" t="str">
            <v>210-6200-10</v>
          </cell>
          <cell r="C289" t="str">
            <v>5645 Benefits - CPP</v>
          </cell>
          <cell r="D289">
            <v>0</v>
          </cell>
          <cell r="E289">
            <v>12062.46</v>
          </cell>
          <cell r="F289">
            <v>3188.54</v>
          </cell>
          <cell r="G289">
            <v>8873.92</v>
          </cell>
          <cell r="H289">
            <v>8873.92</v>
          </cell>
        </row>
        <row r="290">
          <cell r="B290" t="str">
            <v>210-6210-10</v>
          </cell>
          <cell r="C290" t="str">
            <v>5645 Benefits - UIC</v>
          </cell>
          <cell r="D290">
            <v>0</v>
          </cell>
          <cell r="E290">
            <v>4871.33</v>
          </cell>
          <cell r="F290">
            <v>1319.25</v>
          </cell>
          <cell r="G290">
            <v>3552.08</v>
          </cell>
          <cell r="H290">
            <v>3552.08</v>
          </cell>
        </row>
        <row r="291">
          <cell r="B291" t="str">
            <v>210-6220-10</v>
          </cell>
          <cell r="C291" t="str">
            <v>5645 Benefits - MEDICAL</v>
          </cell>
          <cell r="D291">
            <v>0</v>
          </cell>
          <cell r="E291">
            <v>391606.25</v>
          </cell>
          <cell r="F291">
            <v>378328</v>
          </cell>
          <cell r="G291">
            <v>13278.25</v>
          </cell>
          <cell r="H291">
            <v>13278.25</v>
          </cell>
        </row>
        <row r="292">
          <cell r="B292" t="str">
            <v>210-6230-10</v>
          </cell>
          <cell r="C292" t="str">
            <v>5645 Benefits - Other</v>
          </cell>
          <cell r="D292">
            <v>0</v>
          </cell>
          <cell r="E292">
            <v>217705</v>
          </cell>
          <cell r="F292">
            <v>54497</v>
          </cell>
          <cell r="G292">
            <v>163208</v>
          </cell>
          <cell r="H292">
            <v>163208</v>
          </cell>
        </row>
        <row r="293">
          <cell r="B293" t="str">
            <v>210-6250-10</v>
          </cell>
          <cell r="C293" t="str">
            <v>5620 Materials - Consumables</v>
          </cell>
          <cell r="D293">
            <v>0</v>
          </cell>
          <cell r="E293">
            <v>40745.040000000001</v>
          </cell>
          <cell r="F293">
            <v>22932.6</v>
          </cell>
          <cell r="G293">
            <v>17812.439999999999</v>
          </cell>
          <cell r="H293">
            <v>17812.439999999999</v>
          </cell>
        </row>
        <row r="294">
          <cell r="B294" t="str">
            <v>210-6260-10</v>
          </cell>
          <cell r="C294" t="str">
            <v>5620 Materials - Tools Less Than $500</v>
          </cell>
          <cell r="D294">
            <v>0</v>
          </cell>
          <cell r="E294">
            <v>315.14</v>
          </cell>
          <cell r="F294">
            <v>0</v>
          </cell>
          <cell r="G294">
            <v>315.14</v>
          </cell>
          <cell r="H294">
            <v>315.14</v>
          </cell>
        </row>
        <row r="295">
          <cell r="B295" t="str">
            <v>210-6310-10</v>
          </cell>
          <cell r="C295" t="str">
            <v>5620 Supplies - Office</v>
          </cell>
          <cell r="D295">
            <v>0</v>
          </cell>
          <cell r="E295">
            <v>39699.230000000003</v>
          </cell>
          <cell r="F295">
            <v>3547.05</v>
          </cell>
          <cell r="G295">
            <v>36152.18</v>
          </cell>
          <cell r="H295">
            <v>36152.18</v>
          </cell>
        </row>
        <row r="296">
          <cell r="B296" t="str">
            <v>210-6320-10</v>
          </cell>
          <cell r="C296" t="str">
            <v>5620 Supplies - Computer</v>
          </cell>
          <cell r="D296">
            <v>0</v>
          </cell>
          <cell r="E296">
            <v>208.93</v>
          </cell>
          <cell r="F296">
            <v>0</v>
          </cell>
          <cell r="G296">
            <v>208.93</v>
          </cell>
          <cell r="H296">
            <v>208.93</v>
          </cell>
        </row>
        <row r="297">
          <cell r="B297" t="str">
            <v>210-6330-10</v>
          </cell>
          <cell r="C297" t="str">
            <v>5620 Supplies - Safety</v>
          </cell>
          <cell r="D297">
            <v>0</v>
          </cell>
          <cell r="E297">
            <v>4869.72</v>
          </cell>
          <cell r="F297">
            <v>0</v>
          </cell>
          <cell r="G297">
            <v>4869.72</v>
          </cell>
          <cell r="H297">
            <v>4869.72</v>
          </cell>
        </row>
        <row r="298">
          <cell r="B298" t="str">
            <v>210-6340-10</v>
          </cell>
          <cell r="C298" t="str">
            <v>5620 Supplies - Stationary</v>
          </cell>
          <cell r="D298">
            <v>0</v>
          </cell>
          <cell r="E298">
            <v>2640.18</v>
          </cell>
          <cell r="F298">
            <v>0</v>
          </cell>
          <cell r="G298">
            <v>2640.18</v>
          </cell>
          <cell r="H298">
            <v>2640.18</v>
          </cell>
        </row>
        <row r="299">
          <cell r="B299" t="str">
            <v>210-6350-10</v>
          </cell>
          <cell r="C299" t="str">
            <v>6105 Municipal Taxes</v>
          </cell>
          <cell r="D299">
            <v>0</v>
          </cell>
          <cell r="E299">
            <v>135660</v>
          </cell>
          <cell r="F299">
            <v>0</v>
          </cell>
          <cell r="G299">
            <v>135660</v>
          </cell>
          <cell r="H299">
            <v>135660</v>
          </cell>
        </row>
        <row r="300">
          <cell r="B300" t="str">
            <v>210-6356-10</v>
          </cell>
          <cell r="C300" t="str">
            <v>6110 Corporate Taxes - Current</v>
          </cell>
          <cell r="D300">
            <v>0</v>
          </cell>
          <cell r="E300">
            <v>945325</v>
          </cell>
          <cell r="F300">
            <v>227245</v>
          </cell>
          <cell r="G300">
            <v>718080</v>
          </cell>
          <cell r="H300">
            <v>718080</v>
          </cell>
        </row>
        <row r="301">
          <cell r="B301" t="str">
            <v>210-6400-10</v>
          </cell>
          <cell r="C301" t="str">
            <v>5640 Insurance - General</v>
          </cell>
          <cell r="D301">
            <v>0</v>
          </cell>
          <cell r="E301">
            <v>200456.76</v>
          </cell>
          <cell r="F301">
            <v>0</v>
          </cell>
          <cell r="G301">
            <v>200456.76</v>
          </cell>
          <cell r="H301">
            <v>200456.76</v>
          </cell>
        </row>
        <row r="302">
          <cell r="B302" t="str">
            <v>210-6405-10</v>
          </cell>
          <cell r="C302" t="str">
            <v>5640 Insurance Claims</v>
          </cell>
          <cell r="D302">
            <v>0</v>
          </cell>
          <cell r="E302">
            <v>1023.95</v>
          </cell>
          <cell r="F302">
            <v>0</v>
          </cell>
          <cell r="G302">
            <v>1023.95</v>
          </cell>
          <cell r="H302">
            <v>1023.95</v>
          </cell>
        </row>
        <row r="303">
          <cell r="B303" t="str">
            <v>210-6410-10</v>
          </cell>
          <cell r="C303" t="str">
            <v>5635 Insurance - Property</v>
          </cell>
          <cell r="D303">
            <v>0</v>
          </cell>
          <cell r="E303">
            <v>101837.88</v>
          </cell>
          <cell r="F303">
            <v>800.64</v>
          </cell>
          <cell r="G303">
            <v>101037.24</v>
          </cell>
          <cell r="H303">
            <v>101037.24</v>
          </cell>
        </row>
        <row r="304">
          <cell r="B304" t="str">
            <v>210-6430-10</v>
          </cell>
          <cell r="C304" t="str">
            <v>5670 Rent - Property</v>
          </cell>
          <cell r="D304">
            <v>0</v>
          </cell>
          <cell r="E304">
            <v>329632.71000000002</v>
          </cell>
          <cell r="F304">
            <v>0</v>
          </cell>
          <cell r="G304">
            <v>329632.71000000002</v>
          </cell>
          <cell r="H304">
            <v>329632.71000000002</v>
          </cell>
        </row>
        <row r="305">
          <cell r="B305" t="str">
            <v>210-6440-10</v>
          </cell>
          <cell r="C305" t="str">
            <v>5620 Rent - Vehicles &amp; Mobile Equipment</v>
          </cell>
          <cell r="D305">
            <v>0</v>
          </cell>
          <cell r="E305">
            <v>5552.2</v>
          </cell>
          <cell r="F305">
            <v>0</v>
          </cell>
          <cell r="G305">
            <v>5552.2</v>
          </cell>
          <cell r="H305">
            <v>5552.2</v>
          </cell>
        </row>
        <row r="306">
          <cell r="B306" t="str">
            <v>210-6450-10</v>
          </cell>
          <cell r="C306" t="str">
            <v>5605 R &amp; M - Non - OPUC Equipment / Property</v>
          </cell>
          <cell r="D306">
            <v>0</v>
          </cell>
          <cell r="E306">
            <v>4389.91</v>
          </cell>
          <cell r="F306">
            <v>0</v>
          </cell>
          <cell r="G306">
            <v>4389.91</v>
          </cell>
          <cell r="H306">
            <v>4389.91</v>
          </cell>
        </row>
        <row r="307">
          <cell r="B307" t="str">
            <v>210-6500-10</v>
          </cell>
          <cell r="C307" t="str">
            <v>5605 Employee - Memberships</v>
          </cell>
          <cell r="D307">
            <v>0</v>
          </cell>
          <cell r="E307">
            <v>2036.71</v>
          </cell>
          <cell r="F307">
            <v>0</v>
          </cell>
          <cell r="G307">
            <v>2036.71</v>
          </cell>
          <cell r="H307">
            <v>2036.71</v>
          </cell>
        </row>
        <row r="308">
          <cell r="B308" t="str">
            <v>210-6540-10</v>
          </cell>
          <cell r="C308" t="str">
            <v>5605 Employee Training - Course Fees</v>
          </cell>
          <cell r="D308">
            <v>0</v>
          </cell>
          <cell r="E308">
            <v>9269.73</v>
          </cell>
          <cell r="F308">
            <v>0</v>
          </cell>
          <cell r="G308">
            <v>9269.73</v>
          </cell>
          <cell r="H308">
            <v>9269.73</v>
          </cell>
        </row>
        <row r="309">
          <cell r="B309" t="str">
            <v>210-6560-10</v>
          </cell>
          <cell r="C309" t="str">
            <v>5605 Employee Training - Accommodation &amp; Meals</v>
          </cell>
          <cell r="D309">
            <v>0</v>
          </cell>
          <cell r="E309">
            <v>145.31</v>
          </cell>
          <cell r="F309">
            <v>0</v>
          </cell>
          <cell r="G309">
            <v>145.31</v>
          </cell>
          <cell r="H309">
            <v>145.31</v>
          </cell>
        </row>
        <row r="310">
          <cell r="B310" t="str">
            <v>210-6570-10</v>
          </cell>
          <cell r="C310" t="str">
            <v>5605 Employee Training - Materials</v>
          </cell>
          <cell r="D310">
            <v>0</v>
          </cell>
          <cell r="E310">
            <v>154.26</v>
          </cell>
          <cell r="F310">
            <v>0</v>
          </cell>
          <cell r="G310">
            <v>154.26</v>
          </cell>
          <cell r="H310">
            <v>154.26</v>
          </cell>
        </row>
        <row r="311">
          <cell r="B311" t="str">
            <v>210-6590-10</v>
          </cell>
          <cell r="C311" t="str">
            <v>5605 Travel - Accommodation</v>
          </cell>
          <cell r="D311">
            <v>0</v>
          </cell>
          <cell r="E311">
            <v>304</v>
          </cell>
          <cell r="F311">
            <v>0</v>
          </cell>
          <cell r="G311">
            <v>304</v>
          </cell>
          <cell r="H311">
            <v>304</v>
          </cell>
        </row>
        <row r="312">
          <cell r="B312" t="str">
            <v>210-6600-10</v>
          </cell>
          <cell r="C312" t="str">
            <v>5605 Travel - Car Allowance &amp; Mileage</v>
          </cell>
          <cell r="D312">
            <v>0</v>
          </cell>
          <cell r="E312">
            <v>5787.32</v>
          </cell>
          <cell r="F312">
            <v>0</v>
          </cell>
          <cell r="G312">
            <v>5787.32</v>
          </cell>
          <cell r="H312">
            <v>5787.32</v>
          </cell>
        </row>
        <row r="313">
          <cell r="B313" t="str">
            <v>210-6610-10</v>
          </cell>
          <cell r="C313" t="str">
            <v>5605 Travel - Conference Fees</v>
          </cell>
          <cell r="D313">
            <v>0</v>
          </cell>
          <cell r="E313">
            <v>1351.02</v>
          </cell>
          <cell r="F313">
            <v>30</v>
          </cell>
          <cell r="G313">
            <v>1321.02</v>
          </cell>
          <cell r="H313">
            <v>1321.02</v>
          </cell>
        </row>
        <row r="314">
          <cell r="B314" t="str">
            <v>210-6615-10</v>
          </cell>
          <cell r="C314" t="str">
            <v>5605 Meals &amp; Entertainment (Restricted)</v>
          </cell>
          <cell r="D314">
            <v>0</v>
          </cell>
          <cell r="E314">
            <v>559.6</v>
          </cell>
          <cell r="F314">
            <v>0</v>
          </cell>
          <cell r="G314">
            <v>559.6</v>
          </cell>
          <cell r="H314">
            <v>559.6</v>
          </cell>
        </row>
        <row r="315">
          <cell r="B315" t="str">
            <v>210-6620-10</v>
          </cell>
          <cell r="C315" t="str">
            <v>5605 Travel - Meals (Subsistence)</v>
          </cell>
          <cell r="D315">
            <v>0</v>
          </cell>
          <cell r="E315">
            <v>30305.72</v>
          </cell>
          <cell r="F315">
            <v>619.48</v>
          </cell>
          <cell r="G315">
            <v>29686.240000000002</v>
          </cell>
          <cell r="H315">
            <v>29686.240000000002</v>
          </cell>
        </row>
        <row r="316">
          <cell r="B316" t="str">
            <v>210-6640-10</v>
          </cell>
          <cell r="C316" t="str">
            <v>5605 Travel - Public Transit &amp; Taxi</v>
          </cell>
          <cell r="D316">
            <v>0</v>
          </cell>
          <cell r="E316">
            <v>77.66</v>
          </cell>
          <cell r="F316">
            <v>0</v>
          </cell>
          <cell r="G316">
            <v>77.66</v>
          </cell>
          <cell r="H316">
            <v>77.66</v>
          </cell>
        </row>
        <row r="317">
          <cell r="B317" t="str">
            <v>210-6650-10</v>
          </cell>
          <cell r="C317" t="str">
            <v>5605 Communications - Courier \ Security PickUup</v>
          </cell>
          <cell r="D317">
            <v>0</v>
          </cell>
          <cell r="E317">
            <v>1081.5</v>
          </cell>
          <cell r="F317">
            <v>58.6</v>
          </cell>
          <cell r="G317">
            <v>1022.9</v>
          </cell>
          <cell r="H317">
            <v>1022.9</v>
          </cell>
        </row>
        <row r="318">
          <cell r="B318" t="str">
            <v>210-6660-10</v>
          </cell>
          <cell r="C318" t="str">
            <v>5605 Communications - Other</v>
          </cell>
          <cell r="D318">
            <v>0</v>
          </cell>
          <cell r="E318">
            <v>3386.12</v>
          </cell>
          <cell r="F318">
            <v>0</v>
          </cell>
          <cell r="G318">
            <v>3386.12</v>
          </cell>
          <cell r="H318">
            <v>3386.12</v>
          </cell>
        </row>
        <row r="319">
          <cell r="B319" t="str">
            <v>210-6665-10</v>
          </cell>
          <cell r="C319" t="str">
            <v>5605 Communications - Board meeting expenses</v>
          </cell>
          <cell r="D319">
            <v>0</v>
          </cell>
          <cell r="E319">
            <v>281.97000000000003</v>
          </cell>
          <cell r="F319">
            <v>0</v>
          </cell>
          <cell r="G319">
            <v>281.97000000000003</v>
          </cell>
          <cell r="H319">
            <v>281.97000000000003</v>
          </cell>
        </row>
        <row r="320">
          <cell r="B320" t="str">
            <v>210-6700-10</v>
          </cell>
          <cell r="C320" t="str">
            <v>5605 Communicatiions - Telephone, Fax &amp; Pagers</v>
          </cell>
          <cell r="D320">
            <v>0</v>
          </cell>
          <cell r="E320">
            <v>8559.43</v>
          </cell>
          <cell r="F320">
            <v>3.8</v>
          </cell>
          <cell r="G320">
            <v>8555.6299999999992</v>
          </cell>
          <cell r="H320">
            <v>8555.6299999999992</v>
          </cell>
        </row>
        <row r="321">
          <cell r="B321" t="str">
            <v>210-6705-10</v>
          </cell>
          <cell r="C321" t="str">
            <v>5620 Miscellaneous Expense</v>
          </cell>
          <cell r="D321">
            <v>0</v>
          </cell>
          <cell r="E321">
            <v>387.08</v>
          </cell>
          <cell r="F321">
            <v>0</v>
          </cell>
          <cell r="G321">
            <v>387.08</v>
          </cell>
          <cell r="H321">
            <v>387.08</v>
          </cell>
        </row>
        <row r="322">
          <cell r="B322" t="str">
            <v>210-6710-10</v>
          </cell>
          <cell r="C322" t="str">
            <v>5660 Advertising</v>
          </cell>
          <cell r="D322">
            <v>0</v>
          </cell>
          <cell r="E322">
            <v>382.4</v>
          </cell>
          <cell r="F322">
            <v>0</v>
          </cell>
          <cell r="G322">
            <v>382.4</v>
          </cell>
          <cell r="H322">
            <v>382.4</v>
          </cell>
        </row>
        <row r="323">
          <cell r="B323" t="str">
            <v>210-6720-10</v>
          </cell>
          <cell r="C323" t="str">
            <v>5410 Community Relations</v>
          </cell>
          <cell r="D323">
            <v>0</v>
          </cell>
          <cell r="E323">
            <v>5771</v>
          </cell>
          <cell r="F323">
            <v>3176</v>
          </cell>
          <cell r="G323">
            <v>2595</v>
          </cell>
          <cell r="H323">
            <v>2595</v>
          </cell>
        </row>
        <row r="324">
          <cell r="B324" t="str">
            <v>210-6730-10</v>
          </cell>
          <cell r="C324" t="str">
            <v>5665 Corporate Memberships, Licenses</v>
          </cell>
          <cell r="D324">
            <v>0</v>
          </cell>
          <cell r="E324">
            <v>89185</v>
          </cell>
          <cell r="F324">
            <v>0</v>
          </cell>
          <cell r="G324">
            <v>89185</v>
          </cell>
          <cell r="H324">
            <v>89185</v>
          </cell>
        </row>
        <row r="325">
          <cell r="B325" t="str">
            <v>210-6731-10</v>
          </cell>
          <cell r="C325" t="str">
            <v>5655 OEB Regulatory Fee</v>
          </cell>
          <cell r="D325">
            <v>0</v>
          </cell>
          <cell r="E325">
            <v>261894.01</v>
          </cell>
          <cell r="F325">
            <v>117133</v>
          </cell>
          <cell r="G325">
            <v>144761.01</v>
          </cell>
          <cell r="H325">
            <v>144761.01</v>
          </cell>
        </row>
        <row r="326">
          <cell r="B326" t="str">
            <v>210-6732-10</v>
          </cell>
          <cell r="C326" t="str">
            <v>5410 Donations</v>
          </cell>
          <cell r="D326">
            <v>0</v>
          </cell>
          <cell r="E326">
            <v>12056</v>
          </cell>
          <cell r="F326">
            <v>0</v>
          </cell>
          <cell r="G326">
            <v>12056</v>
          </cell>
          <cell r="H326">
            <v>12056</v>
          </cell>
        </row>
        <row r="327">
          <cell r="B327" t="str">
            <v>210-6733-10</v>
          </cell>
          <cell r="C327" t="str">
            <v>6205 Donations (LEAP Program)</v>
          </cell>
          <cell r="D327">
            <v>0</v>
          </cell>
          <cell r="E327">
            <v>32191.919999999998</v>
          </cell>
          <cell r="F327">
            <v>0</v>
          </cell>
          <cell r="G327">
            <v>32191.919999999998</v>
          </cell>
          <cell r="H327">
            <v>32191.919999999998</v>
          </cell>
        </row>
        <row r="328">
          <cell r="B328" t="str">
            <v>210-6740-10</v>
          </cell>
          <cell r="C328" t="str">
            <v>5630 Professional Fees-Consulting</v>
          </cell>
          <cell r="D328">
            <v>0</v>
          </cell>
          <cell r="E328">
            <v>80505.38</v>
          </cell>
          <cell r="F328">
            <v>0</v>
          </cell>
          <cell r="G328">
            <v>80505.38</v>
          </cell>
          <cell r="H328">
            <v>80505.38</v>
          </cell>
        </row>
        <row r="329">
          <cell r="B329" t="str">
            <v>210-6750-10</v>
          </cell>
          <cell r="C329" t="str">
            <v>5630 Professional Fees-Audit</v>
          </cell>
          <cell r="D329">
            <v>0</v>
          </cell>
          <cell r="E329">
            <v>131328</v>
          </cell>
          <cell r="F329">
            <v>0</v>
          </cell>
          <cell r="G329">
            <v>131328</v>
          </cell>
          <cell r="H329">
            <v>131328</v>
          </cell>
        </row>
        <row r="330">
          <cell r="B330" t="str">
            <v>210-6755-10</v>
          </cell>
          <cell r="C330" t="str">
            <v>5655 Regulatory Related Costs</v>
          </cell>
          <cell r="D330">
            <v>0</v>
          </cell>
          <cell r="E330">
            <v>258538.96</v>
          </cell>
          <cell r="F330">
            <v>0</v>
          </cell>
          <cell r="G330">
            <v>258538.96</v>
          </cell>
          <cell r="H330">
            <v>258538.96</v>
          </cell>
        </row>
        <row r="331">
          <cell r="B331" t="str">
            <v>210-6760-10</v>
          </cell>
          <cell r="C331" t="str">
            <v>5630 Professional - Legal</v>
          </cell>
          <cell r="D331">
            <v>0</v>
          </cell>
          <cell r="E331">
            <v>31208.02</v>
          </cell>
          <cell r="F331">
            <v>0</v>
          </cell>
          <cell r="G331">
            <v>31208.02</v>
          </cell>
          <cell r="H331">
            <v>31208.02</v>
          </cell>
        </row>
        <row r="332">
          <cell r="B332" t="str">
            <v>210-6765-10</v>
          </cell>
          <cell r="C332" t="str">
            <v>5615-Payroll Service Charges</v>
          </cell>
          <cell r="D332">
            <v>0</v>
          </cell>
          <cell r="E332">
            <v>10141.290000000001</v>
          </cell>
          <cell r="F332">
            <v>1342.78</v>
          </cell>
          <cell r="G332">
            <v>8798.51</v>
          </cell>
          <cell r="H332">
            <v>8798.51</v>
          </cell>
        </row>
        <row r="333">
          <cell r="B333" t="str">
            <v>210-6770-10</v>
          </cell>
          <cell r="C333" t="str">
            <v>5665 Finance Charges - Bank Charges</v>
          </cell>
          <cell r="D333">
            <v>0</v>
          </cell>
          <cell r="E333">
            <v>104077.63</v>
          </cell>
          <cell r="F333">
            <v>29522.61</v>
          </cell>
          <cell r="G333">
            <v>74555.02</v>
          </cell>
          <cell r="H333">
            <v>74555.02</v>
          </cell>
        </row>
        <row r="334">
          <cell r="B334" t="str">
            <v>210-6775-10</v>
          </cell>
          <cell r="C334" t="str">
            <v>5665 Foreign Exchange Expense/Gain</v>
          </cell>
          <cell r="D334">
            <v>0</v>
          </cell>
          <cell r="E334">
            <v>7972.4</v>
          </cell>
          <cell r="F334">
            <v>2551.56</v>
          </cell>
          <cell r="G334">
            <v>5420.84</v>
          </cell>
          <cell r="H334">
            <v>5420.84</v>
          </cell>
        </row>
        <row r="335">
          <cell r="B335" t="str">
            <v>210-6800-10</v>
          </cell>
          <cell r="C335" t="str">
            <v>6035 Finance Charges - Interest</v>
          </cell>
          <cell r="D335">
            <v>0</v>
          </cell>
          <cell r="E335">
            <v>58832.3</v>
          </cell>
          <cell r="F335">
            <v>111.48</v>
          </cell>
          <cell r="G335">
            <v>58720.82</v>
          </cell>
          <cell r="H335">
            <v>58720.82</v>
          </cell>
        </row>
        <row r="336">
          <cell r="B336" t="str">
            <v>210-6801-10</v>
          </cell>
          <cell r="C336" t="str">
            <v>6005 Interest - Note</v>
          </cell>
          <cell r="D336">
            <v>0</v>
          </cell>
          <cell r="E336">
            <v>2187540</v>
          </cell>
          <cell r="F336">
            <v>0</v>
          </cell>
          <cell r="G336">
            <v>2187540</v>
          </cell>
          <cell r="H336">
            <v>2187540</v>
          </cell>
        </row>
        <row r="337">
          <cell r="B337" t="str">
            <v>210-6802-10</v>
          </cell>
          <cell r="C337" t="str">
            <v>5605 Management Fees</v>
          </cell>
          <cell r="D337">
            <v>0</v>
          </cell>
          <cell r="E337">
            <v>492640</v>
          </cell>
          <cell r="F337">
            <v>132052</v>
          </cell>
          <cell r="G337">
            <v>360588</v>
          </cell>
          <cell r="H337">
            <v>360588</v>
          </cell>
        </row>
        <row r="338">
          <cell r="B338" t="str">
            <v>210-6805-10</v>
          </cell>
          <cell r="C338" t="str">
            <v>6035 Regulatory Interest Expense</v>
          </cell>
          <cell r="D338">
            <v>0</v>
          </cell>
          <cell r="E338">
            <v>249955.93</v>
          </cell>
          <cell r="F338">
            <v>51141.88</v>
          </cell>
          <cell r="G338">
            <v>198814.05</v>
          </cell>
          <cell r="H338">
            <v>198814.05</v>
          </cell>
        </row>
        <row r="339">
          <cell r="B339" t="str">
            <v>210-6807-10</v>
          </cell>
          <cell r="C339" t="str">
            <v>6035 Interest Expense - Short Term Debt</v>
          </cell>
          <cell r="D339">
            <v>0</v>
          </cell>
          <cell r="E339">
            <v>42893.72</v>
          </cell>
          <cell r="F339">
            <v>0</v>
          </cell>
          <cell r="G339">
            <v>42893.72</v>
          </cell>
          <cell r="H339">
            <v>42893.72</v>
          </cell>
        </row>
        <row r="340">
          <cell r="B340" t="str">
            <v>210-6810-10</v>
          </cell>
          <cell r="C340" t="str">
            <v>5335 Write Offs - Bad Debt</v>
          </cell>
          <cell r="D340">
            <v>0</v>
          </cell>
          <cell r="E340">
            <v>348241.63</v>
          </cell>
          <cell r="F340">
            <v>330617.83</v>
          </cell>
          <cell r="G340">
            <v>17623.8</v>
          </cell>
          <cell r="H340">
            <v>17623.8</v>
          </cell>
        </row>
        <row r="341">
          <cell r="B341" t="str">
            <v>210-6840-10</v>
          </cell>
          <cell r="C341" t="str">
            <v>4355 Proceeds/Costs-Fixed Asset Disposal</v>
          </cell>
          <cell r="D341">
            <v>0</v>
          </cell>
          <cell r="E341">
            <v>2512745.7599999998</v>
          </cell>
          <cell r="F341">
            <v>1865303.42</v>
          </cell>
          <cell r="G341">
            <v>647442.34</v>
          </cell>
          <cell r="H341">
            <v>647442.34</v>
          </cell>
        </row>
        <row r="342">
          <cell r="B342" t="str">
            <v>210-6842-10</v>
          </cell>
          <cell r="C342" t="str">
            <v>4360 Loss on Disposal - PP&amp;E &amp; Other Property</v>
          </cell>
          <cell r="D342">
            <v>0</v>
          </cell>
          <cell r="E342">
            <v>944091.96</v>
          </cell>
          <cell r="F342">
            <v>1791417.28</v>
          </cell>
          <cell r="G342">
            <v>-847325.32</v>
          </cell>
          <cell r="H342">
            <v>-847325.32</v>
          </cell>
        </row>
        <row r="343">
          <cell r="B343" t="str">
            <v>210-6890-10</v>
          </cell>
          <cell r="C343" t="str">
            <v>Realized Gain/Loss on Exchange</v>
          </cell>
          <cell r="D343">
            <v>0</v>
          </cell>
          <cell r="E343">
            <v>2332.65</v>
          </cell>
          <cell r="F343">
            <v>1498.69</v>
          </cell>
          <cell r="G343">
            <v>833.96</v>
          </cell>
          <cell r="H343">
            <v>833.96</v>
          </cell>
        </row>
        <row r="344">
          <cell r="B344" t="str">
            <v>210-6901-10</v>
          </cell>
          <cell r="C344" t="str">
            <v>5605 ALLOCATED PAYROLL MAINT JOB RECOVERY</v>
          </cell>
          <cell r="D344">
            <v>0</v>
          </cell>
          <cell r="E344">
            <v>14057485.23</v>
          </cell>
          <cell r="F344">
            <v>14109800.08</v>
          </cell>
          <cell r="G344">
            <v>-52314.85</v>
          </cell>
          <cell r="H344">
            <v>-52314.85</v>
          </cell>
        </row>
        <row r="345">
          <cell r="B345" t="str">
            <v>210-6902-10</v>
          </cell>
          <cell r="C345" t="str">
            <v>5605 ALLOCATED MAINTENANCE JOB OVERHEAD RECOVERY</v>
          </cell>
          <cell r="D345">
            <v>0</v>
          </cell>
          <cell r="E345">
            <v>6913232.46</v>
          </cell>
          <cell r="F345">
            <v>6913232.46</v>
          </cell>
          <cell r="G345">
            <v>0</v>
          </cell>
          <cell r="H345">
            <v>0</v>
          </cell>
        </row>
        <row r="346">
          <cell r="B346" t="str">
            <v>210-6903-10</v>
          </cell>
          <cell r="C346" t="str">
            <v>5605 ALLOCATED PAYROLL WIP JOB RECOVERY</v>
          </cell>
          <cell r="D346">
            <v>0</v>
          </cell>
          <cell r="E346">
            <v>11070700.949999999</v>
          </cell>
          <cell r="F346">
            <v>11070700.949999999</v>
          </cell>
          <cell r="G346">
            <v>0</v>
          </cell>
          <cell r="H346">
            <v>0</v>
          </cell>
        </row>
        <row r="347">
          <cell r="B347" t="str">
            <v>210-6904-10</v>
          </cell>
          <cell r="C347" t="str">
            <v>5605 ALLOCATED OVERHEAD WIP JOB RECOVERY</v>
          </cell>
          <cell r="D347">
            <v>0</v>
          </cell>
          <cell r="E347">
            <v>5276211.58</v>
          </cell>
          <cell r="F347">
            <v>5276211.58</v>
          </cell>
          <cell r="G347">
            <v>0</v>
          </cell>
          <cell r="H347">
            <v>0</v>
          </cell>
        </row>
        <row r="348">
          <cell r="B348" t="str">
            <v>210-6905-10</v>
          </cell>
          <cell r="C348" t="str">
            <v>5605 Allocations-Other</v>
          </cell>
          <cell r="D348">
            <v>0</v>
          </cell>
          <cell r="E348">
            <v>944883.64</v>
          </cell>
          <cell r="F348">
            <v>1023440.21</v>
          </cell>
          <cell r="G348">
            <v>-78556.570000000007</v>
          </cell>
          <cell r="H348">
            <v>-78556.570000000007</v>
          </cell>
        </row>
        <row r="349">
          <cell r="B349" t="str">
            <v>210-6907-10</v>
          </cell>
          <cell r="C349" t="str">
            <v>5605 Labour &amp; OH's Allocated TO Affiliates</v>
          </cell>
          <cell r="D349">
            <v>0</v>
          </cell>
          <cell r="E349">
            <v>0</v>
          </cell>
          <cell r="F349">
            <v>232805</v>
          </cell>
          <cell r="G349">
            <v>-232805</v>
          </cell>
          <cell r="H349">
            <v>-232805</v>
          </cell>
        </row>
        <row r="350">
          <cell r="B350" t="str">
            <v>210-8010-10</v>
          </cell>
          <cell r="C350" t="str">
            <v>5705 Dep'n Expense- Buildings-Other Const</v>
          </cell>
          <cell r="D350">
            <v>0</v>
          </cell>
          <cell r="E350">
            <v>94665.08</v>
          </cell>
          <cell r="F350">
            <v>0</v>
          </cell>
          <cell r="G350">
            <v>94665.08</v>
          </cell>
          <cell r="H350">
            <v>94665.08</v>
          </cell>
        </row>
        <row r="351">
          <cell r="B351" t="str">
            <v>210-8011-10</v>
          </cell>
          <cell r="C351" t="str">
            <v>5705 Depr'n Exp-Station Door-Oshawa PUC Netwo</v>
          </cell>
          <cell r="D351">
            <v>0</v>
          </cell>
          <cell r="E351">
            <v>3111</v>
          </cell>
          <cell r="F351">
            <v>3705.75</v>
          </cell>
          <cell r="G351">
            <v>-594.75</v>
          </cell>
          <cell r="H351">
            <v>-594.75</v>
          </cell>
        </row>
        <row r="352">
          <cell r="B352" t="str">
            <v>210-8012-10</v>
          </cell>
          <cell r="C352" t="str">
            <v>5705 Depr'n Exp-Stnbldgext-Oshawa PUC Network</v>
          </cell>
          <cell r="D352">
            <v>0</v>
          </cell>
          <cell r="E352">
            <v>49551.75</v>
          </cell>
          <cell r="F352">
            <v>55586.33</v>
          </cell>
          <cell r="G352">
            <v>-6034.58</v>
          </cell>
          <cell r="H352">
            <v>-6034.58</v>
          </cell>
        </row>
        <row r="353">
          <cell r="B353" t="str">
            <v>210-8013-10</v>
          </cell>
          <cell r="C353" t="str">
            <v>5705 Depr'n Exp-Stnbuilding-Oshawa PUC Networ</v>
          </cell>
          <cell r="D353">
            <v>0</v>
          </cell>
          <cell r="E353">
            <v>94835.32</v>
          </cell>
          <cell r="F353">
            <v>112965.78</v>
          </cell>
          <cell r="G353">
            <v>-18130.46</v>
          </cell>
          <cell r="H353">
            <v>-18130.46</v>
          </cell>
        </row>
        <row r="354">
          <cell r="B354" t="str">
            <v>210-8020-10</v>
          </cell>
          <cell r="C354" t="str">
            <v>5705 Dep'n Expense - MS Equipment</v>
          </cell>
          <cell r="D354">
            <v>0</v>
          </cell>
          <cell r="E354">
            <v>597174.31999999995</v>
          </cell>
          <cell r="F354">
            <v>0</v>
          </cell>
          <cell r="G354">
            <v>597174.31999999995</v>
          </cell>
          <cell r="H354">
            <v>597174.31999999995</v>
          </cell>
        </row>
        <row r="355">
          <cell r="B355" t="str">
            <v>210-8021-10</v>
          </cell>
          <cell r="C355" t="str">
            <v>5705 Depr'n Exp-Stnpwrtransf-Oshawa PUC Netwo</v>
          </cell>
          <cell r="D355">
            <v>0</v>
          </cell>
          <cell r="E355">
            <v>58072</v>
          </cell>
          <cell r="F355">
            <v>69301.31</v>
          </cell>
          <cell r="G355">
            <v>-11229.31</v>
          </cell>
          <cell r="H355">
            <v>-11229.31</v>
          </cell>
        </row>
        <row r="356">
          <cell r="B356" t="str">
            <v>210-8024-10</v>
          </cell>
          <cell r="C356" t="str">
            <v>5705 Depr'n Exp-Stnswitchgea-Oshawa PUC Netwo</v>
          </cell>
          <cell r="D356">
            <v>0</v>
          </cell>
          <cell r="E356">
            <v>62064.45</v>
          </cell>
          <cell r="F356">
            <v>73929.83</v>
          </cell>
          <cell r="G356">
            <v>-11865.38</v>
          </cell>
          <cell r="H356">
            <v>-11865.38</v>
          </cell>
        </row>
        <row r="357">
          <cell r="B357" t="str">
            <v>210-8027-10</v>
          </cell>
          <cell r="C357" t="str">
            <v>5705 Depr'n Exp-Stnbreakers-Oshawa PUC Networ</v>
          </cell>
          <cell r="D357">
            <v>0</v>
          </cell>
          <cell r="E357">
            <v>4576.0200000000004</v>
          </cell>
          <cell r="F357">
            <v>6021.08</v>
          </cell>
          <cell r="G357">
            <v>-1445.06</v>
          </cell>
          <cell r="H357">
            <v>-1445.06</v>
          </cell>
        </row>
        <row r="358">
          <cell r="B358" t="str">
            <v>210-8030-10</v>
          </cell>
          <cell r="C358" t="str">
            <v>5705 Dep'n Expense - Subtransmission Feeders</v>
          </cell>
          <cell r="D358">
            <v>0</v>
          </cell>
          <cell r="E358">
            <v>2855.3</v>
          </cell>
          <cell r="F358">
            <v>0</v>
          </cell>
          <cell r="G358">
            <v>2855.3</v>
          </cell>
          <cell r="H358">
            <v>2855.3</v>
          </cell>
        </row>
        <row r="359">
          <cell r="B359" t="str">
            <v>210-8040-10</v>
          </cell>
          <cell r="C359" t="str">
            <v>5705 Dep'n Expense - Overhead Distribution</v>
          </cell>
          <cell r="D359">
            <v>0</v>
          </cell>
          <cell r="E359">
            <v>388930.44</v>
          </cell>
          <cell r="F359">
            <v>19280.98</v>
          </cell>
          <cell r="G359">
            <v>369649.46</v>
          </cell>
          <cell r="H359">
            <v>369649.46</v>
          </cell>
        </row>
        <row r="360">
          <cell r="B360" t="str">
            <v>210-8041-10</v>
          </cell>
          <cell r="C360" t="str">
            <v>5705 Depr'n Exp - Poles, Towers, Fixtures</v>
          </cell>
          <cell r="D360">
            <v>0</v>
          </cell>
          <cell r="E360">
            <v>889463.82</v>
          </cell>
          <cell r="F360">
            <v>17187.91</v>
          </cell>
          <cell r="G360">
            <v>872275.91</v>
          </cell>
          <cell r="H360">
            <v>872275.91</v>
          </cell>
        </row>
        <row r="361">
          <cell r="B361" t="str">
            <v>210-8044-10</v>
          </cell>
          <cell r="C361" t="str">
            <v>5705 Depr'n Exp-Ohtransforem-Oshawa PUC Netwo</v>
          </cell>
          <cell r="D361">
            <v>0</v>
          </cell>
          <cell r="E361">
            <v>111.15</v>
          </cell>
          <cell r="F361">
            <v>0</v>
          </cell>
          <cell r="G361">
            <v>111.15</v>
          </cell>
          <cell r="H361">
            <v>111.15</v>
          </cell>
        </row>
        <row r="362">
          <cell r="B362" t="str">
            <v>210-8050-10</v>
          </cell>
          <cell r="C362" t="str">
            <v>5705 Dep'n Expense- Underground Dist'n</v>
          </cell>
          <cell r="D362">
            <v>0</v>
          </cell>
          <cell r="E362">
            <v>1589044.21</v>
          </cell>
          <cell r="F362">
            <v>104120.29</v>
          </cell>
          <cell r="G362">
            <v>1484923.92</v>
          </cell>
          <cell r="H362">
            <v>1484923.92</v>
          </cell>
        </row>
        <row r="363">
          <cell r="B363" t="str">
            <v>210-8054-10</v>
          </cell>
          <cell r="C363" t="str">
            <v>5705 Depr'n Exp-Ugcblsecindu-Oshawa PUC Netwo</v>
          </cell>
          <cell r="D363">
            <v>0</v>
          </cell>
          <cell r="E363">
            <v>4.7699999999999996</v>
          </cell>
          <cell r="F363">
            <v>0</v>
          </cell>
          <cell r="G363">
            <v>4.7699999999999996</v>
          </cell>
          <cell r="H363">
            <v>4.7699999999999996</v>
          </cell>
        </row>
        <row r="364">
          <cell r="B364" t="str">
            <v>210-8060-10</v>
          </cell>
          <cell r="C364" t="str">
            <v>5705 Dep'n Expense - Dist'n Transformers</v>
          </cell>
          <cell r="D364">
            <v>0</v>
          </cell>
          <cell r="E364">
            <v>1213875.06</v>
          </cell>
          <cell r="F364">
            <v>52677.47</v>
          </cell>
          <cell r="G364">
            <v>1161197.5900000001</v>
          </cell>
          <cell r="H364">
            <v>1161197.5900000001</v>
          </cell>
        </row>
        <row r="365">
          <cell r="B365" t="str">
            <v>210-8070-10</v>
          </cell>
          <cell r="C365" t="str">
            <v>5705 Dep'n Expense - Distribution Meters</v>
          </cell>
          <cell r="D365">
            <v>0</v>
          </cell>
          <cell r="E365">
            <v>1013005.24</v>
          </cell>
          <cell r="F365">
            <v>12401.36</v>
          </cell>
          <cell r="G365">
            <v>1000603.88</v>
          </cell>
          <cell r="H365">
            <v>1000603.88</v>
          </cell>
        </row>
        <row r="366">
          <cell r="B366" t="str">
            <v>210-8071-10</v>
          </cell>
          <cell r="C366" t="str">
            <v>5705 Expense Amortization</v>
          </cell>
          <cell r="D366">
            <v>0</v>
          </cell>
          <cell r="E366">
            <v>1269184.29</v>
          </cell>
          <cell r="F366">
            <v>2504240.87</v>
          </cell>
          <cell r="G366">
            <v>-1235056.58</v>
          </cell>
          <cell r="H366">
            <v>-1235056.58</v>
          </cell>
        </row>
        <row r="367">
          <cell r="B367" t="str">
            <v>210-8072-10</v>
          </cell>
          <cell r="C367" t="str">
            <v>5705 Depr'n Exp-Mtrscommerci-Oshawa PUC Netwo</v>
          </cell>
          <cell r="D367">
            <v>0</v>
          </cell>
          <cell r="E367">
            <v>1102.48</v>
          </cell>
          <cell r="F367">
            <v>0</v>
          </cell>
          <cell r="G367">
            <v>1102.48</v>
          </cell>
          <cell r="H367">
            <v>1102.48</v>
          </cell>
        </row>
        <row r="368">
          <cell r="B368" t="str">
            <v>210-8080-10</v>
          </cell>
          <cell r="C368" t="str">
            <v>5705 Dep'n Expense - Gen Office Equipment</v>
          </cell>
          <cell r="D368">
            <v>0</v>
          </cell>
          <cell r="E368">
            <v>58773.29</v>
          </cell>
          <cell r="F368">
            <v>1303.44</v>
          </cell>
          <cell r="G368">
            <v>57469.85</v>
          </cell>
          <cell r="H368">
            <v>57469.85</v>
          </cell>
        </row>
        <row r="369">
          <cell r="B369" t="str">
            <v>210-8090-10</v>
          </cell>
          <cell r="C369" t="str">
            <v>5705 Dep'n Expense - Computer Hardware Equip</v>
          </cell>
          <cell r="D369">
            <v>0</v>
          </cell>
          <cell r="E369">
            <v>192826.26</v>
          </cell>
          <cell r="F369">
            <v>0</v>
          </cell>
          <cell r="G369">
            <v>192826.26</v>
          </cell>
          <cell r="H369">
            <v>192826.26</v>
          </cell>
        </row>
        <row r="370">
          <cell r="B370" t="str">
            <v>210-8091-10</v>
          </cell>
          <cell r="C370" t="str">
            <v>5705 Dep'n Expense-Computer Software</v>
          </cell>
          <cell r="D370">
            <v>0</v>
          </cell>
          <cell r="E370">
            <v>300198.78999999998</v>
          </cell>
          <cell r="F370">
            <v>0</v>
          </cell>
          <cell r="G370">
            <v>300198.78999999998</v>
          </cell>
          <cell r="H370">
            <v>300198.78999999998</v>
          </cell>
        </row>
        <row r="371">
          <cell r="B371" t="str">
            <v>210-8100-10</v>
          </cell>
          <cell r="C371" t="str">
            <v>5705 Dep'n Expense - Stores Warehouse Equip.</v>
          </cell>
          <cell r="D371">
            <v>0</v>
          </cell>
          <cell r="E371">
            <v>446.48</v>
          </cell>
          <cell r="F371">
            <v>0</v>
          </cell>
          <cell r="G371">
            <v>446.48</v>
          </cell>
          <cell r="H371">
            <v>446.48</v>
          </cell>
        </row>
        <row r="372">
          <cell r="B372" t="str">
            <v>210-8110-10</v>
          </cell>
          <cell r="C372" t="str">
            <v>5705 Dep'n Expense - Rolling Stock &amp; Equip</v>
          </cell>
          <cell r="D372">
            <v>0</v>
          </cell>
          <cell r="E372">
            <v>382527.07</v>
          </cell>
          <cell r="F372">
            <v>0</v>
          </cell>
          <cell r="G372">
            <v>382527.07</v>
          </cell>
          <cell r="H372">
            <v>382527.07</v>
          </cell>
        </row>
        <row r="373">
          <cell r="B373" t="str">
            <v>210-8120-10</v>
          </cell>
          <cell r="C373" t="str">
            <v>5705 Dep'n Expense - Misc. Equipment-Tools</v>
          </cell>
          <cell r="D373">
            <v>0</v>
          </cell>
          <cell r="E373">
            <v>247610.53</v>
          </cell>
          <cell r="F373">
            <v>23363.96</v>
          </cell>
          <cell r="G373">
            <v>224246.57</v>
          </cell>
          <cell r="H373">
            <v>224246.57</v>
          </cell>
        </row>
        <row r="374">
          <cell r="B374" t="str">
            <v>210-8140-10</v>
          </cell>
          <cell r="C374" t="str">
            <v>5705 Dep'n Expense - Load Mgt. Controls</v>
          </cell>
          <cell r="D374">
            <v>0</v>
          </cell>
          <cell r="E374">
            <v>82349.52</v>
          </cell>
          <cell r="F374">
            <v>0</v>
          </cell>
          <cell r="G374">
            <v>82349.52</v>
          </cell>
          <cell r="H374">
            <v>82349.52</v>
          </cell>
        </row>
        <row r="375">
          <cell r="B375" t="str">
            <v>210-8141-10</v>
          </cell>
          <cell r="C375" t="str">
            <v>5705 Depr'n Exp-Scada-Oshawa PUC Networks Inc</v>
          </cell>
          <cell r="D375">
            <v>0</v>
          </cell>
          <cell r="E375">
            <v>839.91</v>
          </cell>
          <cell r="F375">
            <v>0</v>
          </cell>
          <cell r="G375">
            <v>839.91</v>
          </cell>
          <cell r="H375">
            <v>839.91</v>
          </cell>
        </row>
        <row r="376">
          <cell r="B376" t="str">
            <v>210-8150-10</v>
          </cell>
          <cell r="C376" t="str">
            <v>5705 Amort. Expense - Leasehold Improvements</v>
          </cell>
          <cell r="D376">
            <v>0</v>
          </cell>
          <cell r="E376">
            <v>37631.230000000003</v>
          </cell>
          <cell r="F376">
            <v>0</v>
          </cell>
          <cell r="G376">
            <v>37631.230000000003</v>
          </cell>
          <cell r="H376">
            <v>37631.230000000003</v>
          </cell>
        </row>
        <row r="377">
          <cell r="B377" t="str">
            <v>210-8180-10</v>
          </cell>
          <cell r="C377" t="str">
            <v>5715 AMORTIZATION EXPENSE-INTANGIBLES &amp; OTHER</v>
          </cell>
          <cell r="D377">
            <v>0</v>
          </cell>
          <cell r="E377">
            <v>82734.09</v>
          </cell>
          <cell r="F377">
            <v>0</v>
          </cell>
          <cell r="G377">
            <v>82734.09</v>
          </cell>
          <cell r="H377">
            <v>82734.09</v>
          </cell>
        </row>
        <row r="378">
          <cell r="B378" t="str">
            <v>210-8190-10</v>
          </cell>
          <cell r="C378" t="str">
            <v>5705 AMORTIZATION EXPENSE-MISCELLANEOUS</v>
          </cell>
          <cell r="D378">
            <v>0</v>
          </cell>
          <cell r="E378">
            <v>5127210</v>
          </cell>
          <cell r="F378">
            <v>5127210</v>
          </cell>
          <cell r="G378">
            <v>0</v>
          </cell>
          <cell r="H378">
            <v>0</v>
          </cell>
        </row>
        <row r="379">
          <cell r="B379" t="str">
            <v>212-4000-10</v>
          </cell>
          <cell r="C379" t="str">
            <v>4080 Dist Usage - Residential</v>
          </cell>
          <cell r="D379">
            <v>0</v>
          </cell>
          <cell r="E379">
            <v>0</v>
          </cell>
          <cell r="F379">
            <v>232908</v>
          </cell>
          <cell r="G379">
            <v>-232908</v>
          </cell>
          <cell r="H379">
            <v>-232908</v>
          </cell>
        </row>
        <row r="380">
          <cell r="B380" t="str">
            <v>212-4010-10</v>
          </cell>
          <cell r="C380" t="str">
            <v>4080 Dist Usage - Comm &lt;5</v>
          </cell>
          <cell r="D380">
            <v>0</v>
          </cell>
          <cell r="E380">
            <v>0</v>
          </cell>
          <cell r="F380">
            <v>39168</v>
          </cell>
          <cell r="G380">
            <v>-39168</v>
          </cell>
          <cell r="H380">
            <v>-39168</v>
          </cell>
        </row>
        <row r="381">
          <cell r="B381" t="str">
            <v>212-4100-10</v>
          </cell>
          <cell r="C381" t="str">
            <v>4080 Dist Usage - Ind &gt;50 &lt;1,000</v>
          </cell>
          <cell r="D381">
            <v>0</v>
          </cell>
          <cell r="E381">
            <v>0</v>
          </cell>
          <cell r="F381">
            <v>55533</v>
          </cell>
          <cell r="G381">
            <v>-55533</v>
          </cell>
          <cell r="H381">
            <v>-55533</v>
          </cell>
        </row>
        <row r="382">
          <cell r="B382" t="str">
            <v>212-4300-10</v>
          </cell>
          <cell r="C382" t="str">
            <v>4080 Dist Usage Street Lights</v>
          </cell>
          <cell r="D382">
            <v>0</v>
          </cell>
          <cell r="E382">
            <v>40</v>
          </cell>
          <cell r="F382">
            <v>0</v>
          </cell>
          <cell r="G382">
            <v>40</v>
          </cell>
          <cell r="H382">
            <v>40</v>
          </cell>
        </row>
        <row r="383">
          <cell r="B383" t="str">
            <v>212-4400-10</v>
          </cell>
          <cell r="C383" t="str">
            <v>4080 DIST USAGE - Unmetered</v>
          </cell>
          <cell r="D383">
            <v>0</v>
          </cell>
          <cell r="E383">
            <v>2631</v>
          </cell>
          <cell r="F383">
            <v>0</v>
          </cell>
          <cell r="G383">
            <v>2631</v>
          </cell>
          <cell r="H383">
            <v>2631</v>
          </cell>
        </row>
        <row r="384">
          <cell r="B384" t="str">
            <v>220-6310-10</v>
          </cell>
          <cell r="C384" t="str">
            <v>5605 Supplies - Office</v>
          </cell>
          <cell r="D384">
            <v>0</v>
          </cell>
          <cell r="E384">
            <v>417.15</v>
          </cell>
          <cell r="F384">
            <v>0</v>
          </cell>
          <cell r="G384">
            <v>417.15</v>
          </cell>
          <cell r="H384">
            <v>417.15</v>
          </cell>
        </row>
        <row r="385">
          <cell r="B385" t="str">
            <v>220-6620-10</v>
          </cell>
          <cell r="C385" t="str">
            <v>5605 Travel - Meals (Subsistence)</v>
          </cell>
          <cell r="D385">
            <v>0</v>
          </cell>
          <cell r="E385">
            <v>938.38</v>
          </cell>
          <cell r="F385">
            <v>0</v>
          </cell>
          <cell r="G385">
            <v>938.38</v>
          </cell>
          <cell r="H385">
            <v>938.38</v>
          </cell>
        </row>
        <row r="386">
          <cell r="B386" t="str">
            <v>220-6665-10</v>
          </cell>
          <cell r="C386" t="str">
            <v>5605 Communications Board Meeting Expenses.</v>
          </cell>
          <cell r="D386">
            <v>0</v>
          </cell>
          <cell r="E386">
            <v>505.9</v>
          </cell>
          <cell r="F386">
            <v>0</v>
          </cell>
          <cell r="G386">
            <v>505.9</v>
          </cell>
          <cell r="H386">
            <v>505.9</v>
          </cell>
        </row>
        <row r="387">
          <cell r="B387" t="str">
            <v>230-4000-10</v>
          </cell>
          <cell r="C387" t="str">
            <v>4080 Smart Meter Rate Adder Residential</v>
          </cell>
          <cell r="D387">
            <v>0</v>
          </cell>
          <cell r="E387">
            <v>27.05</v>
          </cell>
          <cell r="F387">
            <v>27.08</v>
          </cell>
          <cell r="G387">
            <v>-0.03</v>
          </cell>
          <cell r="H387">
            <v>-0.03</v>
          </cell>
        </row>
        <row r="388">
          <cell r="B388" t="str">
            <v>230-4001-10</v>
          </cell>
          <cell r="C388" t="str">
            <v>4076 Billed SME Charge Residential</v>
          </cell>
          <cell r="D388">
            <v>0</v>
          </cell>
          <cell r="E388">
            <v>382.71</v>
          </cell>
          <cell r="F388">
            <v>377307.37</v>
          </cell>
          <cell r="G388">
            <v>-376924.66</v>
          </cell>
          <cell r="H388">
            <v>-376924.66</v>
          </cell>
        </row>
        <row r="389">
          <cell r="B389" t="str">
            <v>230-4002-10</v>
          </cell>
          <cell r="C389" t="str">
            <v>4076 SME Unbilled: Residential</v>
          </cell>
          <cell r="D389">
            <v>0</v>
          </cell>
          <cell r="E389">
            <v>539086.97</v>
          </cell>
          <cell r="F389">
            <v>539692.31999999995</v>
          </cell>
          <cell r="G389">
            <v>-605.35</v>
          </cell>
          <cell r="H389">
            <v>-605.35</v>
          </cell>
        </row>
        <row r="390">
          <cell r="B390" t="str">
            <v>230-4003-10</v>
          </cell>
          <cell r="C390" t="str">
            <v>4076 SME Unbilled: GS&lt;50</v>
          </cell>
          <cell r="D390">
            <v>0</v>
          </cell>
          <cell r="E390">
            <v>40988.46</v>
          </cell>
          <cell r="F390">
            <v>41011.629999999997</v>
          </cell>
          <cell r="G390">
            <v>-23.17</v>
          </cell>
          <cell r="H390">
            <v>-23.17</v>
          </cell>
        </row>
        <row r="391">
          <cell r="B391" t="str">
            <v>230-4011-10</v>
          </cell>
          <cell r="C391" t="str">
            <v>4076 Billed SME Charge GS&lt;50</v>
          </cell>
          <cell r="D391">
            <v>0</v>
          </cell>
          <cell r="E391">
            <v>33.29</v>
          </cell>
          <cell r="F391">
            <v>27981.32</v>
          </cell>
          <cell r="G391">
            <v>-27948.03</v>
          </cell>
          <cell r="H391">
            <v>-27948.03</v>
          </cell>
        </row>
        <row r="392">
          <cell r="B392" t="str">
            <v>230-4401-10</v>
          </cell>
          <cell r="C392" t="str">
            <v>4080 Smart Meter Rate Adder to BS</v>
          </cell>
          <cell r="D392">
            <v>0</v>
          </cell>
          <cell r="E392">
            <v>24.33</v>
          </cell>
          <cell r="F392">
            <v>24.3</v>
          </cell>
          <cell r="G392">
            <v>0.03</v>
          </cell>
          <cell r="H392">
            <v>0.03</v>
          </cell>
        </row>
        <row r="393">
          <cell r="B393" t="str">
            <v>230-4499-10</v>
          </cell>
          <cell r="C393" t="str">
            <v>4076 Billed SME Charge (TrueUp Revenue/Cost)</v>
          </cell>
          <cell r="D393">
            <v>0</v>
          </cell>
          <cell r="E393">
            <v>61207.37</v>
          </cell>
          <cell r="F393">
            <v>6321.18</v>
          </cell>
          <cell r="G393">
            <v>54886.19</v>
          </cell>
          <cell r="H393">
            <v>54886.19</v>
          </cell>
        </row>
        <row r="394">
          <cell r="B394" t="str">
            <v>230-5000-10</v>
          </cell>
          <cell r="C394" t="str">
            <v>4751 Charges - SME</v>
          </cell>
          <cell r="D394">
            <v>0</v>
          </cell>
          <cell r="E394">
            <v>450903.54</v>
          </cell>
          <cell r="F394">
            <v>65038.14</v>
          </cell>
          <cell r="G394">
            <v>385865.4</v>
          </cell>
          <cell r="H394">
            <v>385865.4</v>
          </cell>
        </row>
        <row r="395">
          <cell r="B395" t="str">
            <v>230-5001-10</v>
          </cell>
          <cell r="C395" t="str">
            <v>4751Charges SME (TrueUp Revenue/Cost)</v>
          </cell>
          <cell r="D395">
            <v>0</v>
          </cell>
          <cell r="E395">
            <v>31320.81</v>
          </cell>
          <cell r="F395">
            <v>66571.210000000006</v>
          </cell>
          <cell r="G395">
            <v>-35250.400000000001</v>
          </cell>
          <cell r="H395">
            <v>-35250.400000000001</v>
          </cell>
        </row>
        <row r="396">
          <cell r="B396" t="str">
            <v>231-4000-10</v>
          </cell>
          <cell r="C396" t="str">
            <v>4080 Pils Fixed Residential</v>
          </cell>
          <cell r="D396">
            <v>0</v>
          </cell>
          <cell r="E396">
            <v>18.649999999999999</v>
          </cell>
          <cell r="F396">
            <v>18.690000000000001</v>
          </cell>
          <cell r="G396">
            <v>-0.04</v>
          </cell>
          <cell r="H396">
            <v>-0.04</v>
          </cell>
        </row>
        <row r="397">
          <cell r="B397" t="str">
            <v>233-4400-10</v>
          </cell>
          <cell r="C397" t="str">
            <v>4080 Fixed Unmetered Adj</v>
          </cell>
          <cell r="D397">
            <v>0</v>
          </cell>
          <cell r="E397">
            <v>46868</v>
          </cell>
          <cell r="F397">
            <v>47203</v>
          </cell>
          <cell r="G397">
            <v>-335</v>
          </cell>
          <cell r="H397">
            <v>-335</v>
          </cell>
        </row>
        <row r="398">
          <cell r="B398" t="str">
            <v>234-4000-10</v>
          </cell>
          <cell r="C398" t="str">
            <v>4080 Volumetric Residential Adj</v>
          </cell>
          <cell r="D398">
            <v>0</v>
          </cell>
          <cell r="E398">
            <v>22679320</v>
          </cell>
          <cell r="F398">
            <v>22764604</v>
          </cell>
          <cell r="G398">
            <v>-85284</v>
          </cell>
          <cell r="H398">
            <v>-85284</v>
          </cell>
        </row>
        <row r="399">
          <cell r="B399" t="str">
            <v>234-4010-10</v>
          </cell>
          <cell r="C399" t="str">
            <v>4080 Volumetric Commercial&lt;50kw Adj</v>
          </cell>
          <cell r="D399">
            <v>0</v>
          </cell>
          <cell r="E399">
            <v>4067411</v>
          </cell>
          <cell r="F399">
            <v>4075412</v>
          </cell>
          <cell r="G399">
            <v>-8001</v>
          </cell>
          <cell r="H399">
            <v>-8001</v>
          </cell>
        </row>
        <row r="400">
          <cell r="B400" t="str">
            <v>234-4015-10</v>
          </cell>
          <cell r="C400" t="str">
            <v>4080 Volumetric Industrial &gt;50kw Adj</v>
          </cell>
          <cell r="D400">
            <v>0</v>
          </cell>
          <cell r="E400">
            <v>3401931</v>
          </cell>
          <cell r="F400">
            <v>3404169</v>
          </cell>
          <cell r="G400">
            <v>-2238</v>
          </cell>
          <cell r="H400">
            <v>-2238</v>
          </cell>
        </row>
        <row r="401">
          <cell r="B401" t="str">
            <v>234-4020-10</v>
          </cell>
          <cell r="C401" t="str">
            <v>4080 Volumetric Industrial &gt;50kw Adj</v>
          </cell>
          <cell r="D401">
            <v>0</v>
          </cell>
          <cell r="E401">
            <v>2227030</v>
          </cell>
          <cell r="F401">
            <v>2241538</v>
          </cell>
          <cell r="G401">
            <v>-14508</v>
          </cell>
          <cell r="H401">
            <v>-14508</v>
          </cell>
        </row>
        <row r="402">
          <cell r="B402" t="str">
            <v>234-4100-10</v>
          </cell>
          <cell r="C402" t="str">
            <v>4080 Volumetric Industrial &gt;1000&lt;5000kw Adj</v>
          </cell>
          <cell r="D402">
            <v>0</v>
          </cell>
          <cell r="E402">
            <v>355731</v>
          </cell>
          <cell r="F402">
            <v>358059</v>
          </cell>
          <cell r="G402">
            <v>-2328</v>
          </cell>
          <cell r="H402">
            <v>-2328</v>
          </cell>
        </row>
        <row r="403">
          <cell r="B403" t="str">
            <v>234-4200-10</v>
          </cell>
          <cell r="C403" t="str">
            <v>4080 Volumetric Large User Adj</v>
          </cell>
          <cell r="D403">
            <v>0</v>
          </cell>
          <cell r="E403">
            <v>294097</v>
          </cell>
          <cell r="F403">
            <v>294496</v>
          </cell>
          <cell r="G403">
            <v>-399</v>
          </cell>
          <cell r="H403">
            <v>-399</v>
          </cell>
        </row>
        <row r="404">
          <cell r="B404" t="str">
            <v>234-4300-10</v>
          </cell>
          <cell r="C404" t="str">
            <v>4080 Volumetric Street Lighting Adj</v>
          </cell>
          <cell r="D404">
            <v>0</v>
          </cell>
          <cell r="E404">
            <v>940860</v>
          </cell>
          <cell r="F404">
            <v>943381</v>
          </cell>
          <cell r="G404">
            <v>-2521</v>
          </cell>
          <cell r="H404">
            <v>-2521</v>
          </cell>
        </row>
        <row r="405">
          <cell r="B405" t="str">
            <v>235-4000-10</v>
          </cell>
          <cell r="C405" t="str">
            <v>4006 Commodity Sales Residential</v>
          </cell>
          <cell r="D405">
            <v>0</v>
          </cell>
          <cell r="E405">
            <v>10246.32</v>
          </cell>
          <cell r="F405">
            <v>9780537.8599999994</v>
          </cell>
          <cell r="G405">
            <v>-9770291.5399999991</v>
          </cell>
          <cell r="H405">
            <v>-9770291.5399999991</v>
          </cell>
        </row>
        <row r="406">
          <cell r="B406" t="str">
            <v>235-4001-10</v>
          </cell>
          <cell r="C406" t="str">
            <v>4006 Commodity Sales (Diff RPP Price vs HOEP)</v>
          </cell>
          <cell r="D406">
            <v>0</v>
          </cell>
          <cell r="E406">
            <v>29844.84</v>
          </cell>
          <cell r="F406">
            <v>32086737.780000001</v>
          </cell>
          <cell r="G406">
            <v>-32056892.940000001</v>
          </cell>
          <cell r="H406">
            <v>-32056892.940000001</v>
          </cell>
        </row>
        <row r="407">
          <cell r="B407" t="str">
            <v>235-4002-10</v>
          </cell>
          <cell r="C407" t="str">
            <v>4006 Commodity Sales : Unbilled Power</v>
          </cell>
          <cell r="D407">
            <v>0</v>
          </cell>
          <cell r="E407">
            <v>66593937</v>
          </cell>
          <cell r="F407">
            <v>69573989.969999999</v>
          </cell>
          <cell r="G407">
            <v>-2980052.97</v>
          </cell>
          <cell r="H407">
            <v>-2980052.97</v>
          </cell>
        </row>
        <row r="408">
          <cell r="B408" t="str">
            <v>235-4010-10</v>
          </cell>
          <cell r="C408" t="str">
            <v>4010 Commodity Sales Commercial &lt;50kw</v>
          </cell>
          <cell r="D408">
            <v>0</v>
          </cell>
          <cell r="E408">
            <v>2959.45</v>
          </cell>
          <cell r="F408">
            <v>2171814.7799999998</v>
          </cell>
          <cell r="G408">
            <v>-2168855.33</v>
          </cell>
          <cell r="H408">
            <v>-2168855.33</v>
          </cell>
        </row>
        <row r="409">
          <cell r="B409" t="str">
            <v>235-4011-10</v>
          </cell>
          <cell r="C409" t="str">
            <v>4006 Commodity Sales (Diff RPP Price vs HOEP)</v>
          </cell>
          <cell r="D409">
            <v>0</v>
          </cell>
          <cell r="E409">
            <v>11375.27</v>
          </cell>
          <cell r="F409">
            <v>7722613.1900000004</v>
          </cell>
          <cell r="G409">
            <v>-7711237.9199999999</v>
          </cell>
          <cell r="H409">
            <v>-7711237.9199999999</v>
          </cell>
        </row>
        <row r="410">
          <cell r="B410" t="str">
            <v>235-4015-10</v>
          </cell>
          <cell r="C410" t="str">
            <v>4015 Commodity Sales Industrial &gt; 50 - 200 KW</v>
          </cell>
          <cell r="D410">
            <v>0</v>
          </cell>
          <cell r="E410">
            <v>15016.15</v>
          </cell>
          <cell r="F410">
            <v>2668350.86</v>
          </cell>
          <cell r="G410">
            <v>-2653334.71</v>
          </cell>
          <cell r="H410">
            <v>-2653334.71</v>
          </cell>
        </row>
        <row r="411">
          <cell r="B411" t="str">
            <v>235-4016-10</v>
          </cell>
          <cell r="C411" t="str">
            <v>4015 Commodity Sales Industrial :Unbilled Power</v>
          </cell>
          <cell r="D411">
            <v>0</v>
          </cell>
          <cell r="E411">
            <v>19450084.75</v>
          </cell>
          <cell r="F411">
            <v>20531964.050000001</v>
          </cell>
          <cell r="G411">
            <v>-1081879.3</v>
          </cell>
          <cell r="H411">
            <v>-1081879.3</v>
          </cell>
        </row>
        <row r="412">
          <cell r="B412" t="str">
            <v>235-4018-10</v>
          </cell>
          <cell r="C412" t="str">
            <v>4015 Commodity Sales:Global Adjustment Variance</v>
          </cell>
          <cell r="D412">
            <v>0</v>
          </cell>
          <cell r="E412">
            <v>7366811.6100000003</v>
          </cell>
          <cell r="F412">
            <v>2635263.9</v>
          </cell>
          <cell r="G412">
            <v>4731547.71</v>
          </cell>
          <cell r="H412">
            <v>4731547.71</v>
          </cell>
        </row>
        <row r="413">
          <cell r="B413" t="str">
            <v>235-4019-10</v>
          </cell>
          <cell r="C413" t="str">
            <v>4015 Commodity Sales : Global Adj Unbilled</v>
          </cell>
          <cell r="D413">
            <v>0</v>
          </cell>
          <cell r="E413">
            <v>43491943.189999998</v>
          </cell>
          <cell r="F413">
            <v>43722991.75</v>
          </cell>
          <cell r="G413">
            <v>-231048.56</v>
          </cell>
          <cell r="H413">
            <v>-231048.56</v>
          </cell>
        </row>
        <row r="414">
          <cell r="B414" t="str">
            <v>235-4020-10</v>
          </cell>
          <cell r="C414" t="str">
            <v>4015 Commodity Sales Industrial &gt; 200 - 1000 KW</v>
          </cell>
          <cell r="D414">
            <v>0</v>
          </cell>
          <cell r="E414">
            <v>13354.84</v>
          </cell>
          <cell r="F414">
            <v>3176996.71</v>
          </cell>
          <cell r="G414">
            <v>-3163641.87</v>
          </cell>
          <cell r="H414">
            <v>-3163641.87</v>
          </cell>
        </row>
        <row r="415">
          <cell r="B415" t="str">
            <v>235-4021-10</v>
          </cell>
          <cell r="C415" t="str">
            <v>4015 Commodity Sales Industrial (Diff RPP vs HOEP)</v>
          </cell>
          <cell r="D415">
            <v>0</v>
          </cell>
          <cell r="E415">
            <v>38143.230000000003</v>
          </cell>
          <cell r="F415">
            <v>7130706.1299999999</v>
          </cell>
          <cell r="G415">
            <v>-7092562.9000000004</v>
          </cell>
          <cell r="H415">
            <v>-7092562.9000000004</v>
          </cell>
        </row>
        <row r="416">
          <cell r="B416" t="str">
            <v>235-4100-10</v>
          </cell>
          <cell r="C416" t="str">
            <v>4015 Commodity Sales Industrial &gt;1000&lt;5000kw</v>
          </cell>
          <cell r="D416">
            <v>0</v>
          </cell>
          <cell r="E416">
            <v>0</v>
          </cell>
          <cell r="F416">
            <v>1455979.38</v>
          </cell>
          <cell r="G416">
            <v>-1455979.38</v>
          </cell>
          <cell r="H416">
            <v>-1455979.38</v>
          </cell>
        </row>
        <row r="417">
          <cell r="B417" t="str">
            <v>235-4200-10</v>
          </cell>
          <cell r="C417" t="str">
            <v>4020 Commodity Sales Large User</v>
          </cell>
          <cell r="D417">
            <v>0</v>
          </cell>
          <cell r="E417">
            <v>0</v>
          </cell>
          <cell r="F417">
            <v>702900.18</v>
          </cell>
          <cell r="G417">
            <v>-702900.18</v>
          </cell>
          <cell r="H417">
            <v>-702900.18</v>
          </cell>
        </row>
        <row r="418">
          <cell r="B418" t="str">
            <v>235-4300-10</v>
          </cell>
          <cell r="C418" t="str">
            <v>4025 Commodity Sales-Street Lighting</v>
          </cell>
          <cell r="D418">
            <v>0</v>
          </cell>
          <cell r="E418">
            <v>100.7</v>
          </cell>
          <cell r="F418">
            <v>70500.33</v>
          </cell>
          <cell r="G418">
            <v>-70399.63</v>
          </cell>
          <cell r="H418">
            <v>-70399.63</v>
          </cell>
        </row>
        <row r="419">
          <cell r="B419" t="str">
            <v>235-4301-10</v>
          </cell>
          <cell r="C419" t="str">
            <v>4025 Commodity Sales-StreetLight (Diff RPP v HOEP)</v>
          </cell>
          <cell r="D419">
            <v>0</v>
          </cell>
          <cell r="E419">
            <v>0</v>
          </cell>
          <cell r="F419">
            <v>5941.17</v>
          </cell>
          <cell r="G419">
            <v>-5941.17</v>
          </cell>
          <cell r="H419">
            <v>-5941.17</v>
          </cell>
        </row>
        <row r="420">
          <cell r="B420" t="str">
            <v>235-4320-10</v>
          </cell>
          <cell r="C420" t="str">
            <v>4235 Water Heaters</v>
          </cell>
          <cell r="D420">
            <v>0</v>
          </cell>
          <cell r="E420">
            <v>0</v>
          </cell>
          <cell r="F420">
            <v>451.16</v>
          </cell>
          <cell r="G420">
            <v>-451.16</v>
          </cell>
          <cell r="H420">
            <v>-451.16</v>
          </cell>
        </row>
        <row r="421">
          <cell r="B421" t="str">
            <v>235-4400-10</v>
          </cell>
          <cell r="C421" t="str">
            <v>4006 Commodity Sales Unmetered</v>
          </cell>
          <cell r="D421">
            <v>0</v>
          </cell>
          <cell r="E421">
            <v>55.03</v>
          </cell>
          <cell r="F421">
            <v>50080.36</v>
          </cell>
          <cell r="G421">
            <v>-50025.33</v>
          </cell>
          <cell r="H421">
            <v>-50025.33</v>
          </cell>
        </row>
        <row r="422">
          <cell r="B422" t="str">
            <v>235-4401-10</v>
          </cell>
          <cell r="C422" t="str">
            <v>4006 Commodity Sales Unmetered (Diff RPP vs HOEP)</v>
          </cell>
          <cell r="D422">
            <v>0</v>
          </cell>
          <cell r="E422">
            <v>148.91</v>
          </cell>
          <cell r="F422">
            <v>166121.74</v>
          </cell>
          <cell r="G422">
            <v>-165972.82999999999</v>
          </cell>
          <cell r="H422">
            <v>-165972.82999999999</v>
          </cell>
        </row>
        <row r="423">
          <cell r="B423" t="str">
            <v>235-4500-10</v>
          </cell>
          <cell r="C423" t="str">
            <v>4390 Serv. Misc.  Revenues</v>
          </cell>
          <cell r="D423">
            <v>0</v>
          </cell>
          <cell r="E423">
            <v>235081.82</v>
          </cell>
          <cell r="F423">
            <v>336003.87</v>
          </cell>
          <cell r="G423">
            <v>-100922.05</v>
          </cell>
          <cell r="H423">
            <v>-100922.05</v>
          </cell>
        </row>
        <row r="424">
          <cell r="B424" t="str">
            <v>235-4501-10</v>
          </cell>
          <cell r="C424" t="str">
            <v>4235 Enhancement Revenue</v>
          </cell>
          <cell r="D424">
            <v>0</v>
          </cell>
          <cell r="E424">
            <v>180081.03</v>
          </cell>
          <cell r="F424">
            <v>244664.6</v>
          </cell>
          <cell r="G424">
            <v>-64583.57</v>
          </cell>
          <cell r="H424">
            <v>-64583.57</v>
          </cell>
        </row>
        <row r="425">
          <cell r="B425" t="str">
            <v>235-4502-10</v>
          </cell>
          <cell r="C425" t="str">
            <v>4375 Misc. Revenue</v>
          </cell>
          <cell r="D425">
            <v>0</v>
          </cell>
          <cell r="E425">
            <v>12502</v>
          </cell>
          <cell r="F425">
            <v>15395</v>
          </cell>
          <cell r="G425">
            <v>-2893</v>
          </cell>
          <cell r="H425">
            <v>-2893</v>
          </cell>
        </row>
        <row r="426">
          <cell r="B426" t="str">
            <v>235-4504-10</v>
          </cell>
          <cell r="C426" t="str">
            <v>4210 Pole &amp; Duct Rental Revenue</v>
          </cell>
          <cell r="D426">
            <v>0</v>
          </cell>
          <cell r="E426">
            <v>290587.8</v>
          </cell>
          <cell r="F426">
            <v>584207.39</v>
          </cell>
          <cell r="G426">
            <v>-293619.59000000003</v>
          </cell>
          <cell r="H426">
            <v>-293619.59000000003</v>
          </cell>
        </row>
        <row r="427">
          <cell r="B427" t="str">
            <v>235-4530-10</v>
          </cell>
          <cell r="C427" t="str">
            <v>4405 Interest Earned</v>
          </cell>
          <cell r="D427">
            <v>0</v>
          </cell>
          <cell r="E427">
            <v>0</v>
          </cell>
          <cell r="F427">
            <v>92121.75</v>
          </cell>
          <cell r="G427">
            <v>-92121.75</v>
          </cell>
          <cell r="H427">
            <v>-92121.75</v>
          </cell>
        </row>
        <row r="428">
          <cell r="B428" t="str">
            <v>235-4540-10</v>
          </cell>
          <cell r="C428" t="str">
            <v>4235 Legal Letter Charges</v>
          </cell>
          <cell r="D428">
            <v>0</v>
          </cell>
          <cell r="E428">
            <v>0</v>
          </cell>
          <cell r="F428">
            <v>645</v>
          </cell>
          <cell r="G428">
            <v>-645</v>
          </cell>
          <cell r="H428">
            <v>-645</v>
          </cell>
        </row>
        <row r="429">
          <cell r="B429" t="str">
            <v>235-4610-10</v>
          </cell>
          <cell r="C429" t="str">
            <v>4390 Sale of Scrap Material</v>
          </cell>
          <cell r="D429">
            <v>0</v>
          </cell>
          <cell r="E429">
            <v>0</v>
          </cell>
          <cell r="F429">
            <v>44882.43</v>
          </cell>
          <cell r="G429">
            <v>-44882.43</v>
          </cell>
          <cell r="H429">
            <v>-44882.43</v>
          </cell>
        </row>
        <row r="430">
          <cell r="B430" t="str">
            <v>235-4615-10</v>
          </cell>
          <cell r="C430" t="str">
            <v>4375 IESO/OEB RPP Pilot Project</v>
          </cell>
          <cell r="D430">
            <v>0</v>
          </cell>
          <cell r="E430">
            <v>0</v>
          </cell>
          <cell r="F430">
            <v>2757500</v>
          </cell>
          <cell r="G430">
            <v>-2757500</v>
          </cell>
          <cell r="H430">
            <v>-2757500</v>
          </cell>
        </row>
        <row r="431">
          <cell r="B431" t="str">
            <v>235-4616-10</v>
          </cell>
          <cell r="C431" t="str">
            <v>4380 RPP Pilot Project Costs - Internal</v>
          </cell>
          <cell r="D431">
            <v>0</v>
          </cell>
          <cell r="E431">
            <v>178587.47</v>
          </cell>
          <cell r="F431">
            <v>0</v>
          </cell>
          <cell r="G431">
            <v>178587.47</v>
          </cell>
          <cell r="H431">
            <v>178587.47</v>
          </cell>
        </row>
        <row r="432">
          <cell r="B432" t="str">
            <v>235-4617-10</v>
          </cell>
          <cell r="C432" t="str">
            <v>4380 RPP Pilot Project Costs - External</v>
          </cell>
          <cell r="D432">
            <v>0</v>
          </cell>
          <cell r="E432">
            <v>166981.04</v>
          </cell>
          <cell r="F432">
            <v>10.89</v>
          </cell>
          <cell r="G432">
            <v>166970.15</v>
          </cell>
          <cell r="H432">
            <v>166970.15</v>
          </cell>
        </row>
        <row r="433">
          <cell r="B433" t="str">
            <v>235-4620-10</v>
          </cell>
          <cell r="C433" t="str">
            <v>4380 RPP Pilot Project Costs - Trueup</v>
          </cell>
          <cell r="D433">
            <v>0</v>
          </cell>
          <cell r="E433">
            <v>10598306.67</v>
          </cell>
          <cell r="F433">
            <v>8186676.2999999998</v>
          </cell>
          <cell r="G433">
            <v>2411630.37</v>
          </cell>
          <cell r="H433">
            <v>2411630.37</v>
          </cell>
        </row>
        <row r="434">
          <cell r="B434" t="str">
            <v>235-4701-10</v>
          </cell>
          <cell r="C434" t="str">
            <v>4015 Commodity Sales : Global Adj Residential</v>
          </cell>
          <cell r="D434">
            <v>0</v>
          </cell>
          <cell r="E434">
            <v>0</v>
          </cell>
          <cell r="F434">
            <v>1010155.31</v>
          </cell>
          <cell r="G434">
            <v>-1010155.31</v>
          </cell>
          <cell r="H434">
            <v>-1010155.31</v>
          </cell>
        </row>
        <row r="435">
          <cell r="B435" t="str">
            <v>235-4702-10</v>
          </cell>
          <cell r="C435" t="str">
            <v>4015 Commodity Sales : Global Adj Commercial &lt;50</v>
          </cell>
          <cell r="D435">
            <v>0</v>
          </cell>
          <cell r="E435">
            <v>2355.02</v>
          </cell>
          <cell r="F435">
            <v>1444393.85</v>
          </cell>
          <cell r="G435">
            <v>-1442038.83</v>
          </cell>
          <cell r="H435">
            <v>-1442038.83</v>
          </cell>
        </row>
        <row r="436">
          <cell r="B436" t="str">
            <v>235-4703-10</v>
          </cell>
          <cell r="C436" t="str">
            <v>4015 Commodity Sales : Global Adj Ind &gt;50 &lt;200</v>
          </cell>
          <cell r="D436">
            <v>0</v>
          </cell>
          <cell r="E436">
            <v>1404861.92</v>
          </cell>
          <cell r="F436">
            <v>13722132.51</v>
          </cell>
          <cell r="G436">
            <v>-12317270.59</v>
          </cell>
          <cell r="H436">
            <v>-12317270.59</v>
          </cell>
        </row>
        <row r="437">
          <cell r="B437" t="str">
            <v>235-4704-10</v>
          </cell>
          <cell r="C437" t="str">
            <v>4015 Commodity Sales : Global Adj Ind &gt;200 &lt;1000</v>
          </cell>
          <cell r="D437">
            <v>0</v>
          </cell>
          <cell r="E437">
            <v>57301.14</v>
          </cell>
          <cell r="F437">
            <v>12319362.449999999</v>
          </cell>
          <cell r="G437">
            <v>-12262061.310000001</v>
          </cell>
          <cell r="H437">
            <v>-12262061.310000001</v>
          </cell>
        </row>
        <row r="438">
          <cell r="B438" t="str">
            <v>235-4706-10</v>
          </cell>
          <cell r="C438" t="str">
            <v>4020 Commodity Sales : Global Adj Lrg User &gt; 5000</v>
          </cell>
          <cell r="D438">
            <v>0</v>
          </cell>
          <cell r="E438">
            <v>0</v>
          </cell>
          <cell r="F438">
            <v>5476047.6399999997</v>
          </cell>
          <cell r="G438">
            <v>-5476047.6399999997</v>
          </cell>
          <cell r="H438">
            <v>-5476047.6399999997</v>
          </cell>
        </row>
        <row r="439">
          <cell r="B439" t="str">
            <v>235-4707-10</v>
          </cell>
          <cell r="C439" t="str">
            <v>4025 Commodity Sales : Global Adj  Street Lights</v>
          </cell>
          <cell r="D439">
            <v>0</v>
          </cell>
          <cell r="E439">
            <v>0</v>
          </cell>
          <cell r="F439">
            <v>481577.66</v>
          </cell>
          <cell r="G439">
            <v>-481577.66</v>
          </cell>
          <cell r="H439">
            <v>-481577.66</v>
          </cell>
        </row>
        <row r="440">
          <cell r="B440" t="str">
            <v>235-5000-10</v>
          </cell>
          <cell r="C440" t="str">
            <v>4705 Power Purchased</v>
          </cell>
          <cell r="D440">
            <v>0</v>
          </cell>
          <cell r="E440">
            <v>357374071.93000001</v>
          </cell>
          <cell r="F440">
            <v>286537293.92000002</v>
          </cell>
          <cell r="G440">
            <v>70836778.010000005</v>
          </cell>
          <cell r="H440">
            <v>70836778.010000005</v>
          </cell>
        </row>
        <row r="441">
          <cell r="B441" t="str">
            <v>235-5001-10</v>
          </cell>
          <cell r="C441" t="str">
            <v>4705 Generator Kwh</v>
          </cell>
          <cell r="D441">
            <v>0</v>
          </cell>
          <cell r="E441">
            <v>50709.99</v>
          </cell>
          <cell r="F441">
            <v>0</v>
          </cell>
          <cell r="G441">
            <v>50709.99</v>
          </cell>
          <cell r="H441">
            <v>50709.99</v>
          </cell>
        </row>
        <row r="442">
          <cell r="B442" t="str">
            <v>235-5002-10</v>
          </cell>
          <cell r="C442" t="str">
            <v>4705 Power Purchased Adjustment</v>
          </cell>
          <cell r="D442">
            <v>0</v>
          </cell>
          <cell r="E442">
            <v>3190910.32</v>
          </cell>
          <cell r="F442">
            <v>5474492.0199999996</v>
          </cell>
          <cell r="G442">
            <v>-2283581.7000000002</v>
          </cell>
          <cell r="H442">
            <v>-2283581.7000000002</v>
          </cell>
        </row>
        <row r="443">
          <cell r="B443" t="str">
            <v>235-5003-10</v>
          </cell>
          <cell r="C443" t="str">
            <v>4707 Charges-Global Adjustment</v>
          </cell>
          <cell r="D443">
            <v>0</v>
          </cell>
          <cell r="E443">
            <v>86426847.829999998</v>
          </cell>
          <cell r="F443">
            <v>48109059.030000001</v>
          </cell>
          <cell r="G443">
            <v>38317788.799999997</v>
          </cell>
          <cell r="H443">
            <v>38317788.799999997</v>
          </cell>
        </row>
        <row r="444">
          <cell r="B444" t="str">
            <v>235-5004-10</v>
          </cell>
          <cell r="C444" t="str">
            <v>4705 Power Purchased:Global Adjustment Variance</v>
          </cell>
          <cell r="D444">
            <v>0</v>
          </cell>
          <cell r="E444">
            <v>996499.83</v>
          </cell>
          <cell r="F444">
            <v>10662603.630000001</v>
          </cell>
          <cell r="G444">
            <v>-9666103.8000000007</v>
          </cell>
          <cell r="H444">
            <v>-9666103.8000000007</v>
          </cell>
        </row>
        <row r="445">
          <cell r="B445" t="str">
            <v>235-5006-10</v>
          </cell>
          <cell r="C445" t="str">
            <v>4705 Cost of Power - MicroFit</v>
          </cell>
          <cell r="D445">
            <v>0</v>
          </cell>
          <cell r="E445">
            <v>1147269.79</v>
          </cell>
          <cell r="F445">
            <v>671.27</v>
          </cell>
          <cell r="G445">
            <v>1146598.52</v>
          </cell>
          <cell r="H445">
            <v>1146598.52</v>
          </cell>
        </row>
        <row r="446">
          <cell r="B446" t="str">
            <v>235-5007-10</v>
          </cell>
          <cell r="C446" t="str">
            <v>4705 Cost of Power - MicroFit WAP</v>
          </cell>
          <cell r="D446">
            <v>0</v>
          </cell>
          <cell r="E446">
            <v>4.78</v>
          </cell>
          <cell r="F446">
            <v>46118.38</v>
          </cell>
          <cell r="G446">
            <v>-46113.599999999999</v>
          </cell>
          <cell r="H446">
            <v>-46113.599999999999</v>
          </cell>
        </row>
        <row r="447">
          <cell r="B447" t="str">
            <v>235-5008-10</v>
          </cell>
          <cell r="C447" t="str">
            <v>4705 Cost of Power - MicroFit Diff WAP v OPA</v>
          </cell>
          <cell r="D447">
            <v>0</v>
          </cell>
          <cell r="E447">
            <v>46148.160000000003</v>
          </cell>
          <cell r="F447">
            <v>5.03</v>
          </cell>
          <cell r="G447">
            <v>46143.13</v>
          </cell>
          <cell r="H447">
            <v>46143.13</v>
          </cell>
        </row>
        <row r="448">
          <cell r="B448" t="str">
            <v>235-5009-10</v>
          </cell>
          <cell r="C448" t="str">
            <v>4705 Cost of Power - FIT</v>
          </cell>
          <cell r="D448">
            <v>0</v>
          </cell>
          <cell r="E448">
            <v>904651.57</v>
          </cell>
          <cell r="F448">
            <v>0</v>
          </cell>
          <cell r="G448">
            <v>904651.57</v>
          </cell>
          <cell r="H448">
            <v>904651.57</v>
          </cell>
        </row>
        <row r="449">
          <cell r="B449" t="str">
            <v>235-5010-10</v>
          </cell>
          <cell r="C449" t="str">
            <v>4705 Cost of Power - FIT WAP</v>
          </cell>
          <cell r="D449">
            <v>0</v>
          </cell>
          <cell r="E449">
            <v>0</v>
          </cell>
          <cell r="F449">
            <v>22056.33</v>
          </cell>
          <cell r="G449">
            <v>-22056.33</v>
          </cell>
          <cell r="H449">
            <v>-22056.33</v>
          </cell>
        </row>
        <row r="450">
          <cell r="B450" t="str">
            <v>235-5011-10</v>
          </cell>
          <cell r="C450" t="str">
            <v>4705 Cost of Power - FIT Diff WAP v OPA</v>
          </cell>
          <cell r="D450">
            <v>0</v>
          </cell>
          <cell r="E450">
            <v>22056.33</v>
          </cell>
          <cell r="F450">
            <v>0</v>
          </cell>
          <cell r="G450">
            <v>22056.33</v>
          </cell>
          <cell r="H450">
            <v>22056.33</v>
          </cell>
        </row>
        <row r="451">
          <cell r="B451" t="str">
            <v>235-5012-10</v>
          </cell>
          <cell r="C451" t="str">
            <v>4705 Feed-In Tariff Program Recovery</v>
          </cell>
          <cell r="D451">
            <v>0</v>
          </cell>
          <cell r="E451">
            <v>2251084.27</v>
          </cell>
          <cell r="F451">
            <v>4237323.83</v>
          </cell>
          <cell r="G451">
            <v>-1986239.56</v>
          </cell>
          <cell r="H451">
            <v>-1986239.56</v>
          </cell>
        </row>
        <row r="452">
          <cell r="B452" t="str">
            <v>236-4000-10</v>
          </cell>
          <cell r="C452" t="str">
            <v>4080 Dist S/C Residential</v>
          </cell>
          <cell r="D452">
            <v>0</v>
          </cell>
          <cell r="E452">
            <v>10155.959999999999</v>
          </cell>
          <cell r="F452">
            <v>13760713.789999999</v>
          </cell>
          <cell r="G452">
            <v>-13750557.83</v>
          </cell>
          <cell r="H452">
            <v>-13750557.83</v>
          </cell>
        </row>
        <row r="453">
          <cell r="B453" t="str">
            <v>236-4010-10</v>
          </cell>
          <cell r="C453" t="str">
            <v>4080 Dist S/C Commercial &lt;50kw</v>
          </cell>
          <cell r="D453">
            <v>0</v>
          </cell>
          <cell r="E453">
            <v>956.4</v>
          </cell>
          <cell r="F453">
            <v>836180.14</v>
          </cell>
          <cell r="G453">
            <v>-835223.74</v>
          </cell>
          <cell r="H453">
            <v>-835223.74</v>
          </cell>
        </row>
        <row r="454">
          <cell r="B454" t="str">
            <v>236-4015-10</v>
          </cell>
          <cell r="C454" t="str">
            <v>4080 Dist S/C  Ind &gt; 50 - 200 KW</v>
          </cell>
          <cell r="D454">
            <v>0</v>
          </cell>
          <cell r="E454">
            <v>1262.52</v>
          </cell>
          <cell r="F454">
            <v>280529.15000000002</v>
          </cell>
          <cell r="G454">
            <v>-279266.63</v>
          </cell>
          <cell r="H454">
            <v>-279266.63</v>
          </cell>
        </row>
        <row r="455">
          <cell r="B455" t="str">
            <v>236-4020-10</v>
          </cell>
          <cell r="C455" t="str">
            <v>4080 Dist S/C Ind &gt; 200 - 1000 KW</v>
          </cell>
          <cell r="D455">
            <v>0</v>
          </cell>
          <cell r="E455">
            <v>372.22</v>
          </cell>
          <cell r="F455">
            <v>89423.32</v>
          </cell>
          <cell r="G455">
            <v>-89051.1</v>
          </cell>
          <cell r="H455">
            <v>-89051.1</v>
          </cell>
        </row>
        <row r="456">
          <cell r="B456" t="str">
            <v>236-4100-10</v>
          </cell>
          <cell r="C456" t="str">
            <v>4080 Dist S/C Ind &gt;50 &lt;1,000</v>
          </cell>
          <cell r="D456">
            <v>0</v>
          </cell>
          <cell r="E456">
            <v>0</v>
          </cell>
          <cell r="F456">
            <v>160818.23999999999</v>
          </cell>
          <cell r="G456">
            <v>-160818.23999999999</v>
          </cell>
          <cell r="H456">
            <v>-160818.23999999999</v>
          </cell>
        </row>
        <row r="457">
          <cell r="B457" t="str">
            <v>236-4200-10</v>
          </cell>
          <cell r="C457" t="str">
            <v>4080 Dist S/C Lrg User &gt;5,000</v>
          </cell>
          <cell r="D457">
            <v>0</v>
          </cell>
          <cell r="E457">
            <v>0</v>
          </cell>
          <cell r="F457">
            <v>111245.26</v>
          </cell>
          <cell r="G457">
            <v>-111245.26</v>
          </cell>
          <cell r="H457">
            <v>-111245.26</v>
          </cell>
        </row>
        <row r="458">
          <cell r="B458" t="str">
            <v>236-4300-10</v>
          </cell>
          <cell r="C458" t="str">
            <v>4080 Dist S/C Street Lights</v>
          </cell>
          <cell r="D458">
            <v>0</v>
          </cell>
          <cell r="E458">
            <v>0</v>
          </cell>
          <cell r="F458">
            <v>351882.1</v>
          </cell>
          <cell r="G458">
            <v>-351882.1</v>
          </cell>
          <cell r="H458">
            <v>-351882.1</v>
          </cell>
        </row>
        <row r="459">
          <cell r="B459" t="str">
            <v>236-4400-10</v>
          </cell>
          <cell r="C459" t="str">
            <v>4080 Dist S/C Unmetered</v>
          </cell>
          <cell r="D459">
            <v>0</v>
          </cell>
          <cell r="E459">
            <v>280.51</v>
          </cell>
          <cell r="F459">
            <v>30751.29</v>
          </cell>
          <cell r="G459">
            <v>-30470.78</v>
          </cell>
          <cell r="H459">
            <v>-30470.78</v>
          </cell>
        </row>
        <row r="460">
          <cell r="B460" t="str">
            <v>237-4000-10</v>
          </cell>
          <cell r="C460" t="str">
            <v>4080 Dist Usage - Residential</v>
          </cell>
          <cell r="D460">
            <v>0</v>
          </cell>
          <cell r="E460">
            <v>3365.68</v>
          </cell>
          <cell r="F460">
            <v>2135178.86</v>
          </cell>
          <cell r="G460">
            <v>-2131813.1800000002</v>
          </cell>
          <cell r="H460">
            <v>-2131813.1800000002</v>
          </cell>
        </row>
        <row r="461">
          <cell r="B461" t="str">
            <v>237-4010-10</v>
          </cell>
          <cell r="C461" t="str">
            <v>4080 Dist Usage - Comm &lt;5</v>
          </cell>
          <cell r="D461">
            <v>0</v>
          </cell>
          <cell r="E461">
            <v>3444.87</v>
          </cell>
          <cell r="F461">
            <v>2170497.19</v>
          </cell>
          <cell r="G461">
            <v>-2167052.3199999998</v>
          </cell>
          <cell r="H461">
            <v>-2167052.3199999998</v>
          </cell>
        </row>
        <row r="462">
          <cell r="B462" t="str">
            <v>237-4015-10</v>
          </cell>
          <cell r="C462" t="str">
            <v>4080 Dist Usage Ind &gt; 50 - 200 KW</v>
          </cell>
          <cell r="D462">
            <v>0</v>
          </cell>
          <cell r="E462">
            <v>123753</v>
          </cell>
          <cell r="F462">
            <v>0</v>
          </cell>
          <cell r="G462">
            <v>123753</v>
          </cell>
          <cell r="H462">
            <v>123753</v>
          </cell>
        </row>
        <row r="463">
          <cell r="B463" t="str">
            <v>237-4200-10</v>
          </cell>
          <cell r="C463" t="str">
            <v>4080 Dist Usage Lrg User &gt;5,000kw</v>
          </cell>
          <cell r="D463">
            <v>0</v>
          </cell>
          <cell r="E463">
            <v>10673</v>
          </cell>
          <cell r="F463">
            <v>0</v>
          </cell>
          <cell r="G463">
            <v>10673</v>
          </cell>
          <cell r="H463">
            <v>10673</v>
          </cell>
        </row>
        <row r="464">
          <cell r="B464" t="str">
            <v>237-4300-10</v>
          </cell>
          <cell r="C464" t="str">
            <v>4080 Dist Usage Street Lights</v>
          </cell>
          <cell r="D464">
            <v>0</v>
          </cell>
          <cell r="E464">
            <v>0</v>
          </cell>
          <cell r="F464">
            <v>508.79</v>
          </cell>
          <cell r="G464">
            <v>-508.79</v>
          </cell>
          <cell r="H464">
            <v>-508.79</v>
          </cell>
        </row>
        <row r="465">
          <cell r="B465" t="str">
            <v>237-4400-10</v>
          </cell>
          <cell r="C465" t="str">
            <v>4080 Dist Usage - Unmetered</v>
          </cell>
          <cell r="D465">
            <v>0</v>
          </cell>
          <cell r="E465">
            <v>41.91</v>
          </cell>
          <cell r="F465">
            <v>49855.32</v>
          </cell>
          <cell r="G465">
            <v>-49813.41</v>
          </cell>
          <cell r="H465">
            <v>-49813.41</v>
          </cell>
        </row>
        <row r="466">
          <cell r="B466" t="str">
            <v>238-4000-10</v>
          </cell>
          <cell r="C466" t="str">
            <v>4055 Commodity Sales-Retail Residential</v>
          </cell>
          <cell r="D466">
            <v>0</v>
          </cell>
          <cell r="E466">
            <v>0</v>
          </cell>
          <cell r="F466">
            <v>300480.46000000002</v>
          </cell>
          <cell r="G466">
            <v>-300480.46000000002</v>
          </cell>
          <cell r="H466">
            <v>-300480.46000000002</v>
          </cell>
        </row>
        <row r="467">
          <cell r="B467" t="str">
            <v>238-4002-10</v>
          </cell>
          <cell r="C467" t="str">
            <v>4055 Commodity Sales-Retail : Unbilled Power</v>
          </cell>
          <cell r="D467">
            <v>0</v>
          </cell>
          <cell r="E467">
            <v>2258821.31</v>
          </cell>
          <cell r="F467">
            <v>2463976.09</v>
          </cell>
          <cell r="G467">
            <v>-205154.78</v>
          </cell>
          <cell r="H467">
            <v>-205154.78</v>
          </cell>
        </row>
        <row r="468">
          <cell r="B468" t="str">
            <v>238-4010-10</v>
          </cell>
          <cell r="C468" t="str">
            <v>4055 Commodity Sales-Retail Comm &lt;50</v>
          </cell>
          <cell r="D468">
            <v>0</v>
          </cell>
          <cell r="E468">
            <v>1132.95</v>
          </cell>
          <cell r="F468">
            <v>385195.95</v>
          </cell>
          <cell r="G468">
            <v>-384063</v>
          </cell>
          <cell r="H468">
            <v>-384063</v>
          </cell>
        </row>
        <row r="469">
          <cell r="B469" t="str">
            <v>238-4015-10</v>
          </cell>
          <cell r="C469" t="str">
            <v>4055 Commodity Sales-Retail Ind &gt;50kw</v>
          </cell>
          <cell r="D469">
            <v>0</v>
          </cell>
          <cell r="E469">
            <v>2740.97</v>
          </cell>
          <cell r="F469">
            <v>472006.64</v>
          </cell>
          <cell r="G469">
            <v>-469265.67</v>
          </cell>
          <cell r="H469">
            <v>-469265.67</v>
          </cell>
        </row>
        <row r="470">
          <cell r="B470" t="str">
            <v>238-4016-10</v>
          </cell>
          <cell r="C470" t="str">
            <v>4055 Commodity Sales-Retail Ind :Unbilled Power</v>
          </cell>
          <cell r="D470">
            <v>0</v>
          </cell>
          <cell r="E470">
            <v>1525454.93</v>
          </cell>
          <cell r="F470">
            <v>1581487.68</v>
          </cell>
          <cell r="G470">
            <v>-56032.75</v>
          </cell>
          <cell r="H470">
            <v>-56032.75</v>
          </cell>
        </row>
        <row r="471">
          <cell r="B471" t="str">
            <v>238-4019-10</v>
          </cell>
          <cell r="C471" t="str">
            <v>4055 Commodity Sales Retail : Global Adj Unbilled</v>
          </cell>
          <cell r="D471">
            <v>0</v>
          </cell>
          <cell r="E471">
            <v>5907903.3300000001</v>
          </cell>
          <cell r="F471">
            <v>6070936.1299999999</v>
          </cell>
          <cell r="G471">
            <v>-163032.79999999999</v>
          </cell>
          <cell r="H471">
            <v>-163032.79999999999</v>
          </cell>
        </row>
        <row r="472">
          <cell r="B472" t="str">
            <v>238-4020-10</v>
          </cell>
          <cell r="C472" t="str">
            <v>4055 Commodity Sales-Retail Ind&gt;200-1000kw</v>
          </cell>
          <cell r="D472">
            <v>0</v>
          </cell>
          <cell r="E472">
            <v>0</v>
          </cell>
          <cell r="F472">
            <v>336620.08</v>
          </cell>
          <cell r="G472">
            <v>-336620.08</v>
          </cell>
          <cell r="H472">
            <v>-336620.08</v>
          </cell>
        </row>
        <row r="473">
          <cell r="B473" t="str">
            <v>240-4000-10</v>
          </cell>
          <cell r="C473" t="str">
            <v>4225 Int Chg Residential</v>
          </cell>
          <cell r="D473">
            <v>0</v>
          </cell>
          <cell r="E473">
            <v>1128.3399999999999</v>
          </cell>
          <cell r="F473">
            <v>202006.5</v>
          </cell>
          <cell r="G473">
            <v>-200878.16</v>
          </cell>
          <cell r="H473">
            <v>-200878.16</v>
          </cell>
        </row>
        <row r="474">
          <cell r="B474" t="str">
            <v>240-4010-10</v>
          </cell>
          <cell r="C474" t="str">
            <v>4225 Int Charge Comm &lt; 50 kw</v>
          </cell>
          <cell r="D474">
            <v>0</v>
          </cell>
          <cell r="E474">
            <v>996.64</v>
          </cell>
          <cell r="F474">
            <v>21060.880000000001</v>
          </cell>
          <cell r="G474">
            <v>-20064.240000000002</v>
          </cell>
          <cell r="H474">
            <v>-20064.240000000002</v>
          </cell>
        </row>
        <row r="475">
          <cell r="B475" t="str">
            <v>240-4015-10</v>
          </cell>
          <cell r="C475" t="str">
            <v>4225 Int Chg Ind &gt; 50 - 200 KW</v>
          </cell>
          <cell r="D475">
            <v>0</v>
          </cell>
          <cell r="E475">
            <v>577.45000000000005</v>
          </cell>
          <cell r="F475">
            <v>10753.56</v>
          </cell>
          <cell r="G475">
            <v>-10176.11</v>
          </cell>
          <cell r="H475">
            <v>-10176.11</v>
          </cell>
        </row>
        <row r="476">
          <cell r="B476" t="str">
            <v>240-4020-10</v>
          </cell>
          <cell r="C476" t="str">
            <v>4225 Int Charge Ind &gt; 200 - 1000 KW</v>
          </cell>
          <cell r="D476">
            <v>0</v>
          </cell>
          <cell r="E476">
            <v>5149.96</v>
          </cell>
          <cell r="F476">
            <v>19281</v>
          </cell>
          <cell r="G476">
            <v>-14131.04</v>
          </cell>
          <cell r="H476">
            <v>-14131.04</v>
          </cell>
        </row>
        <row r="477">
          <cell r="B477" t="str">
            <v>240-4100-10</v>
          </cell>
          <cell r="C477" t="str">
            <v>4225 Int Charge Ind &gt; 50 kw &lt; 1,000 kw</v>
          </cell>
          <cell r="D477">
            <v>0</v>
          </cell>
          <cell r="E477">
            <v>5106.3</v>
          </cell>
          <cell r="F477">
            <v>6185.6</v>
          </cell>
          <cell r="G477">
            <v>-1079.3</v>
          </cell>
          <cell r="H477">
            <v>-1079.3</v>
          </cell>
        </row>
        <row r="478">
          <cell r="B478" t="str">
            <v>240-4300-10</v>
          </cell>
          <cell r="C478" t="str">
            <v>4225 Int Charge Street Lights</v>
          </cell>
          <cell r="D478">
            <v>0</v>
          </cell>
          <cell r="E478">
            <v>992.72</v>
          </cell>
          <cell r="F478">
            <v>1352.11</v>
          </cell>
          <cell r="G478">
            <v>-359.39</v>
          </cell>
          <cell r="H478">
            <v>-359.39</v>
          </cell>
        </row>
        <row r="479">
          <cell r="B479" t="str">
            <v>240-4400-10</v>
          </cell>
          <cell r="C479" t="str">
            <v>4225 Int Chg Unmetered</v>
          </cell>
          <cell r="D479">
            <v>0</v>
          </cell>
          <cell r="E479">
            <v>144.36000000000001</v>
          </cell>
          <cell r="F479">
            <v>925.65</v>
          </cell>
          <cell r="G479">
            <v>-781.29</v>
          </cell>
          <cell r="H479">
            <v>-781.29</v>
          </cell>
        </row>
        <row r="480">
          <cell r="B480" t="str">
            <v>241-4000-10</v>
          </cell>
          <cell r="C480" t="str">
            <v>4375 LRAM/SSM Recovery  Res</v>
          </cell>
          <cell r="D480">
            <v>0</v>
          </cell>
          <cell r="E480">
            <v>240737</v>
          </cell>
          <cell r="F480">
            <v>240737</v>
          </cell>
          <cell r="G480">
            <v>0</v>
          </cell>
          <cell r="H480">
            <v>0</v>
          </cell>
        </row>
        <row r="481">
          <cell r="B481" t="str">
            <v>242-4000-10</v>
          </cell>
          <cell r="C481" t="str">
            <v>4235 Credit Check Charge-R1 Residential</v>
          </cell>
          <cell r="D481">
            <v>0</v>
          </cell>
          <cell r="E481">
            <v>0</v>
          </cell>
          <cell r="F481">
            <v>49.95</v>
          </cell>
          <cell r="G481">
            <v>-49.95</v>
          </cell>
          <cell r="H481">
            <v>-49.95</v>
          </cell>
        </row>
        <row r="482">
          <cell r="B482" t="str">
            <v>244-4000-10</v>
          </cell>
          <cell r="C482" t="str">
            <v>4235 Set-up Charge Residential</v>
          </cell>
          <cell r="D482">
            <v>0</v>
          </cell>
          <cell r="E482">
            <v>3045.6</v>
          </cell>
          <cell r="F482">
            <v>243540</v>
          </cell>
          <cell r="G482">
            <v>-240494.4</v>
          </cell>
          <cell r="H482">
            <v>-240494.4</v>
          </cell>
        </row>
        <row r="483">
          <cell r="B483" t="str">
            <v>244-4010-10</v>
          </cell>
          <cell r="C483" t="str">
            <v>4235 Set-up Charge Comm &lt;50 kw</v>
          </cell>
          <cell r="D483">
            <v>0</v>
          </cell>
          <cell r="E483">
            <v>270</v>
          </cell>
          <cell r="F483">
            <v>16710</v>
          </cell>
          <cell r="G483">
            <v>-16440</v>
          </cell>
          <cell r="H483">
            <v>-16440</v>
          </cell>
        </row>
        <row r="484">
          <cell r="B484" t="str">
            <v>244-4015-10</v>
          </cell>
          <cell r="C484" t="str">
            <v>4235 Set-up Charge Ind &gt; 50 - 200 KW</v>
          </cell>
          <cell r="D484">
            <v>0</v>
          </cell>
          <cell r="E484">
            <v>0</v>
          </cell>
          <cell r="F484">
            <v>750</v>
          </cell>
          <cell r="G484">
            <v>-750</v>
          </cell>
          <cell r="H484">
            <v>-750</v>
          </cell>
        </row>
        <row r="485">
          <cell r="B485" t="str">
            <v>244-4020-10</v>
          </cell>
          <cell r="C485" t="str">
            <v>4235 Set up Charge Ind &gt; 200 - 1000 KW</v>
          </cell>
          <cell r="D485">
            <v>0</v>
          </cell>
          <cell r="E485">
            <v>30</v>
          </cell>
          <cell r="F485">
            <v>630</v>
          </cell>
          <cell r="G485">
            <v>-600</v>
          </cell>
          <cell r="H485">
            <v>-600</v>
          </cell>
        </row>
        <row r="486">
          <cell r="B486" t="str">
            <v>244-4400-10</v>
          </cell>
          <cell r="C486" t="str">
            <v>4235 Setup Charge Unmetered</v>
          </cell>
          <cell r="D486">
            <v>0</v>
          </cell>
          <cell r="E486">
            <v>60</v>
          </cell>
          <cell r="F486">
            <v>120</v>
          </cell>
          <cell r="G486">
            <v>-60</v>
          </cell>
          <cell r="H486">
            <v>-60</v>
          </cell>
        </row>
        <row r="487">
          <cell r="B487" t="str">
            <v>245-4000-10</v>
          </cell>
          <cell r="C487" t="str">
            <v>4235 Collection Charge Residential</v>
          </cell>
          <cell r="D487">
            <v>0</v>
          </cell>
          <cell r="E487">
            <v>150</v>
          </cell>
          <cell r="F487">
            <v>810</v>
          </cell>
          <cell r="G487">
            <v>-660</v>
          </cell>
          <cell r="H487">
            <v>-660</v>
          </cell>
        </row>
        <row r="488">
          <cell r="B488" t="str">
            <v>245-4010-10</v>
          </cell>
          <cell r="C488" t="str">
            <v>4235 Collection Charge Comm &lt;50 kw</v>
          </cell>
          <cell r="D488">
            <v>0</v>
          </cell>
          <cell r="E488">
            <v>8223.9</v>
          </cell>
          <cell r="F488">
            <v>33630</v>
          </cell>
          <cell r="G488">
            <v>-25406.1</v>
          </cell>
          <cell r="H488">
            <v>-25406.1</v>
          </cell>
        </row>
        <row r="489">
          <cell r="B489" t="str">
            <v>245-4015-10</v>
          </cell>
          <cell r="C489" t="str">
            <v>4235 Collection Charge Ind &gt; 50 - 200 KW</v>
          </cell>
          <cell r="D489">
            <v>0</v>
          </cell>
          <cell r="E489">
            <v>210</v>
          </cell>
          <cell r="F489">
            <v>1410</v>
          </cell>
          <cell r="G489">
            <v>-1200</v>
          </cell>
          <cell r="H489">
            <v>-1200</v>
          </cell>
        </row>
        <row r="490">
          <cell r="B490" t="str">
            <v>245-4020-10</v>
          </cell>
          <cell r="C490" t="str">
            <v>4235 Collection Charge Ind &gt; 200 - 1000 KW</v>
          </cell>
          <cell r="D490">
            <v>0</v>
          </cell>
          <cell r="E490">
            <v>270</v>
          </cell>
          <cell r="F490">
            <v>570</v>
          </cell>
          <cell r="G490">
            <v>-300</v>
          </cell>
          <cell r="H490">
            <v>-300</v>
          </cell>
        </row>
        <row r="491">
          <cell r="B491" t="str">
            <v>245-4400-10</v>
          </cell>
          <cell r="C491" t="str">
            <v>4235 Collection Charge - Unmetered</v>
          </cell>
          <cell r="D491">
            <v>0</v>
          </cell>
          <cell r="E491">
            <v>60</v>
          </cell>
          <cell r="F491">
            <v>90</v>
          </cell>
          <cell r="G491">
            <v>-30</v>
          </cell>
          <cell r="H491">
            <v>-30</v>
          </cell>
        </row>
        <row r="492">
          <cell r="B492" t="str">
            <v>247-4000-10</v>
          </cell>
          <cell r="C492" t="str">
            <v>4235 Reconnect Charge Residential</v>
          </cell>
          <cell r="D492">
            <v>0</v>
          </cell>
          <cell r="E492">
            <v>620</v>
          </cell>
          <cell r="F492">
            <v>66465</v>
          </cell>
          <cell r="G492">
            <v>-65845</v>
          </cell>
          <cell r="H492">
            <v>-65845</v>
          </cell>
        </row>
        <row r="493">
          <cell r="B493" t="str">
            <v>247-4010-10</v>
          </cell>
          <cell r="C493" t="str">
            <v>4235 Reconnect Charge Comm &lt; 50 kw</v>
          </cell>
          <cell r="D493">
            <v>0</v>
          </cell>
          <cell r="E493">
            <v>0</v>
          </cell>
          <cell r="F493">
            <v>2615</v>
          </cell>
          <cell r="G493">
            <v>-2615</v>
          </cell>
          <cell r="H493">
            <v>-2615</v>
          </cell>
        </row>
        <row r="494">
          <cell r="B494" t="str">
            <v>250-4000-10</v>
          </cell>
          <cell r="C494" t="str">
            <v>4080 Tax Chg Fixed Residential</v>
          </cell>
          <cell r="D494">
            <v>0</v>
          </cell>
          <cell r="E494">
            <v>0.05</v>
          </cell>
          <cell r="F494">
            <v>0.05</v>
          </cell>
          <cell r="G494">
            <v>0</v>
          </cell>
          <cell r="H494">
            <v>0</v>
          </cell>
        </row>
        <row r="495">
          <cell r="B495" t="str">
            <v>252-4000-10</v>
          </cell>
          <cell r="C495" t="str">
            <v>4235 NSF Charge Residential</v>
          </cell>
          <cell r="D495">
            <v>0</v>
          </cell>
          <cell r="E495">
            <v>670.5</v>
          </cell>
          <cell r="F495">
            <v>10937.5</v>
          </cell>
          <cell r="G495">
            <v>-10267</v>
          </cell>
          <cell r="H495">
            <v>-10267</v>
          </cell>
        </row>
        <row r="496">
          <cell r="B496" t="str">
            <v>252-4010-10</v>
          </cell>
          <cell r="C496" t="str">
            <v>4235 NSF Charge Comm &lt; 50 kw</v>
          </cell>
          <cell r="D496">
            <v>0</v>
          </cell>
          <cell r="E496">
            <v>1125.3800000000001</v>
          </cell>
          <cell r="F496">
            <v>1218.94</v>
          </cell>
          <cell r="G496">
            <v>-93.56</v>
          </cell>
          <cell r="H496">
            <v>-93.56</v>
          </cell>
        </row>
        <row r="497">
          <cell r="B497" t="str">
            <v>252-4015-10</v>
          </cell>
          <cell r="C497" t="str">
            <v>4235 NSF Charge Ind &gt; 50 - 200 KW</v>
          </cell>
          <cell r="D497">
            <v>0</v>
          </cell>
          <cell r="E497">
            <v>0</v>
          </cell>
          <cell r="F497">
            <v>17.5</v>
          </cell>
          <cell r="G497">
            <v>-17.5</v>
          </cell>
          <cell r="H497">
            <v>-17.5</v>
          </cell>
        </row>
        <row r="498">
          <cell r="B498" t="str">
            <v>252-4020-10</v>
          </cell>
          <cell r="C498" t="str">
            <v>4235 NSF Charge Ind &gt; 200 - 1000 KW</v>
          </cell>
          <cell r="D498">
            <v>0</v>
          </cell>
          <cell r="E498">
            <v>0</v>
          </cell>
          <cell r="F498">
            <v>35</v>
          </cell>
          <cell r="G498">
            <v>-35</v>
          </cell>
          <cell r="H498">
            <v>-35</v>
          </cell>
        </row>
        <row r="499">
          <cell r="B499" t="str">
            <v>258-4000-10</v>
          </cell>
          <cell r="C499" t="str">
            <v>4080 Dist Service Charge - MicroFit</v>
          </cell>
          <cell r="D499">
            <v>0</v>
          </cell>
          <cell r="E499">
            <v>5.4</v>
          </cell>
          <cell r="F499">
            <v>21775.14</v>
          </cell>
          <cell r="G499">
            <v>-21769.74</v>
          </cell>
          <cell r="H499">
            <v>-21769.74</v>
          </cell>
        </row>
        <row r="500">
          <cell r="B500" t="str">
            <v>258-4020-10</v>
          </cell>
          <cell r="C500" t="str">
            <v>4080 Dist Service Charge - FIT</v>
          </cell>
          <cell r="D500">
            <v>0</v>
          </cell>
          <cell r="E500">
            <v>0</v>
          </cell>
          <cell r="F500">
            <v>1243.26</v>
          </cell>
          <cell r="G500">
            <v>-1243.26</v>
          </cell>
          <cell r="H500">
            <v>-1243.26</v>
          </cell>
        </row>
        <row r="501">
          <cell r="B501" t="str">
            <v>260-4000-10</v>
          </cell>
          <cell r="C501" t="str">
            <v>4062 OESP billed Residential</v>
          </cell>
          <cell r="D501">
            <v>0</v>
          </cell>
          <cell r="E501">
            <v>63.05</v>
          </cell>
          <cell r="F501">
            <v>58.13</v>
          </cell>
          <cell r="G501">
            <v>4.92</v>
          </cell>
          <cell r="H501">
            <v>4.92</v>
          </cell>
        </row>
        <row r="502">
          <cell r="B502" t="str">
            <v>260-4320-10</v>
          </cell>
          <cell r="C502" t="str">
            <v>4062 OESP billed Unmetered</v>
          </cell>
          <cell r="D502">
            <v>0</v>
          </cell>
          <cell r="E502">
            <v>0.48</v>
          </cell>
          <cell r="F502">
            <v>0</v>
          </cell>
          <cell r="G502">
            <v>0.48</v>
          </cell>
          <cell r="H502">
            <v>0.48</v>
          </cell>
        </row>
        <row r="503">
          <cell r="B503" t="str">
            <v>264-4000-10</v>
          </cell>
          <cell r="C503" t="str">
            <v>4062 WMS Residential</v>
          </cell>
          <cell r="D503">
            <v>0</v>
          </cell>
          <cell r="E503">
            <v>1798.83</v>
          </cell>
          <cell r="F503">
            <v>1780270.02</v>
          </cell>
          <cell r="G503">
            <v>-1778471.19</v>
          </cell>
          <cell r="H503">
            <v>-1778471.19</v>
          </cell>
        </row>
        <row r="504">
          <cell r="B504" t="str">
            <v>264-4001-10</v>
          </cell>
          <cell r="C504" t="str">
            <v>4062 WMS Unbilled Adj</v>
          </cell>
          <cell r="D504">
            <v>0</v>
          </cell>
          <cell r="E504">
            <v>5084215.04</v>
          </cell>
          <cell r="F504">
            <v>5086356.3099999996</v>
          </cell>
          <cell r="G504">
            <v>-2141.27</v>
          </cell>
          <cell r="H504">
            <v>-2141.27</v>
          </cell>
        </row>
        <row r="505">
          <cell r="B505" t="str">
            <v>264-4010-10</v>
          </cell>
          <cell r="C505" t="str">
            <v>4062 WMS comm &lt; 50 kw</v>
          </cell>
          <cell r="D505">
            <v>0</v>
          </cell>
          <cell r="E505">
            <v>742.3</v>
          </cell>
          <cell r="F505">
            <v>459503.69</v>
          </cell>
          <cell r="G505">
            <v>-458761.39</v>
          </cell>
          <cell r="H505">
            <v>-458761.39</v>
          </cell>
        </row>
        <row r="506">
          <cell r="B506" t="str">
            <v>264-4015-10</v>
          </cell>
          <cell r="C506" t="str">
            <v>4062 WMS Ind &gt; 50 - 200 KW</v>
          </cell>
          <cell r="D506">
            <v>0</v>
          </cell>
          <cell r="E506">
            <v>2543.29</v>
          </cell>
          <cell r="F506">
            <v>550134.64</v>
          </cell>
          <cell r="G506">
            <v>-547591.35</v>
          </cell>
          <cell r="H506">
            <v>-547591.35</v>
          </cell>
        </row>
        <row r="507">
          <cell r="B507" t="str">
            <v>264-4020-10</v>
          </cell>
          <cell r="C507" t="str">
            <v>4062 WMS Ind &gt; 200 - 1000 KW</v>
          </cell>
          <cell r="D507">
            <v>0</v>
          </cell>
          <cell r="E507">
            <v>2264.6</v>
          </cell>
          <cell r="F507">
            <v>641394.61</v>
          </cell>
          <cell r="G507">
            <v>-639130.01</v>
          </cell>
          <cell r="H507">
            <v>-639130.01</v>
          </cell>
        </row>
        <row r="508">
          <cell r="B508" t="str">
            <v>264-4100-10</v>
          </cell>
          <cell r="C508" t="str">
            <v>4062 WMS Ind &gt; 50 kw &lt; 1,000 kw</v>
          </cell>
          <cell r="D508">
            <v>0</v>
          </cell>
          <cell r="E508">
            <v>0</v>
          </cell>
          <cell r="F508">
            <v>277828.56</v>
          </cell>
          <cell r="G508">
            <v>-277828.56</v>
          </cell>
          <cell r="H508">
            <v>-277828.56</v>
          </cell>
        </row>
        <row r="509">
          <cell r="B509" t="str">
            <v>264-4200-10</v>
          </cell>
          <cell r="C509" t="str">
            <v>4062 WMS Lrg User &gt; 5,000 kw</v>
          </cell>
          <cell r="D509">
            <v>0</v>
          </cell>
          <cell r="E509">
            <v>0</v>
          </cell>
          <cell r="F509">
            <v>138049.35999999999</v>
          </cell>
          <cell r="G509">
            <v>-138049.35999999999</v>
          </cell>
          <cell r="H509">
            <v>-138049.35999999999</v>
          </cell>
        </row>
        <row r="510">
          <cell r="B510" t="str">
            <v>264-4202-10</v>
          </cell>
          <cell r="C510" t="str">
            <v>4062 WMS CBDR-CLS A Lrg User &gt; 5,000 kw</v>
          </cell>
          <cell r="D510">
            <v>0</v>
          </cell>
          <cell r="E510">
            <v>0</v>
          </cell>
          <cell r="F510">
            <v>20447.12</v>
          </cell>
          <cell r="G510">
            <v>-20447.12</v>
          </cell>
          <cell r="H510">
            <v>-20447.12</v>
          </cell>
        </row>
        <row r="511">
          <cell r="B511" t="str">
            <v>264-4300-10</v>
          </cell>
          <cell r="C511" t="str">
            <v>4062 WMS Street Lights</v>
          </cell>
          <cell r="D511">
            <v>0</v>
          </cell>
          <cell r="E511">
            <v>0</v>
          </cell>
          <cell r="F511">
            <v>16188.12</v>
          </cell>
          <cell r="G511">
            <v>-16188.12</v>
          </cell>
          <cell r="H511">
            <v>-16188.12</v>
          </cell>
        </row>
        <row r="512">
          <cell r="B512" t="str">
            <v>264-4400-10</v>
          </cell>
          <cell r="C512" t="str">
            <v>4062 WMS Unmetered</v>
          </cell>
          <cell r="D512">
            <v>0</v>
          </cell>
          <cell r="E512">
            <v>9.93</v>
          </cell>
          <cell r="F512">
            <v>9367.61</v>
          </cell>
          <cell r="G512">
            <v>-9357.68</v>
          </cell>
          <cell r="H512">
            <v>-9357.68</v>
          </cell>
        </row>
        <row r="513">
          <cell r="B513" t="str">
            <v>264-4402-10</v>
          </cell>
          <cell r="C513" t="str">
            <v>4062 WMS CBDR-CLS B Residential</v>
          </cell>
          <cell r="D513">
            <v>0</v>
          </cell>
          <cell r="E513">
            <v>174.83</v>
          </cell>
          <cell r="F513">
            <v>203290.66</v>
          </cell>
          <cell r="G513">
            <v>-203115.83</v>
          </cell>
          <cell r="H513">
            <v>-203115.83</v>
          </cell>
        </row>
        <row r="514">
          <cell r="B514" t="str">
            <v>264-4404-10</v>
          </cell>
          <cell r="C514" t="str">
            <v>4062 WMS CBDR-CLS B comm &lt; 50 kw</v>
          </cell>
          <cell r="D514">
            <v>0</v>
          </cell>
          <cell r="E514">
            <v>84.78</v>
          </cell>
          <cell r="F514">
            <v>52506.49</v>
          </cell>
          <cell r="G514">
            <v>-52421.71</v>
          </cell>
          <cell r="H514">
            <v>-52421.71</v>
          </cell>
        </row>
        <row r="515">
          <cell r="B515" t="str">
            <v>264-4405-10</v>
          </cell>
          <cell r="C515" t="str">
            <v>4062 WMS CBDR-CLS B Ind&gt;50-200KW</v>
          </cell>
          <cell r="D515">
            <v>0</v>
          </cell>
          <cell r="E515">
            <v>290.64</v>
          </cell>
          <cell r="F515">
            <v>62872.04</v>
          </cell>
          <cell r="G515">
            <v>-62581.4</v>
          </cell>
          <cell r="H515">
            <v>-62581.4</v>
          </cell>
        </row>
        <row r="516">
          <cell r="B516" t="str">
            <v>264-4406-10</v>
          </cell>
          <cell r="C516" t="str">
            <v>4062 WMS CBDR-CLS B Ind&gt;200-1000KW</v>
          </cell>
          <cell r="D516">
            <v>0</v>
          </cell>
          <cell r="E516">
            <v>258.83</v>
          </cell>
          <cell r="F516">
            <v>69936.73</v>
          </cell>
          <cell r="G516">
            <v>-69677.899999999994</v>
          </cell>
          <cell r="H516">
            <v>-69677.899999999994</v>
          </cell>
        </row>
        <row r="517">
          <cell r="B517" t="str">
            <v>264-4407-10</v>
          </cell>
          <cell r="C517" t="str">
            <v>4062 WMS CBDR-CLS B Ind&gt;1000kw&lt;4999kw</v>
          </cell>
          <cell r="D517">
            <v>0</v>
          </cell>
          <cell r="E517">
            <v>0</v>
          </cell>
          <cell r="F517">
            <v>15162.85</v>
          </cell>
          <cell r="G517">
            <v>-15162.85</v>
          </cell>
          <cell r="H517">
            <v>-15162.85</v>
          </cell>
        </row>
        <row r="518">
          <cell r="B518" t="str">
            <v>264-4409-10</v>
          </cell>
          <cell r="C518" t="str">
            <v>4062 WMS CBDR-CLS B Street Lights</v>
          </cell>
          <cell r="D518">
            <v>0</v>
          </cell>
          <cell r="E518">
            <v>0</v>
          </cell>
          <cell r="F518">
            <v>1849.65</v>
          </cell>
          <cell r="G518">
            <v>-1849.65</v>
          </cell>
          <cell r="H518">
            <v>-1849.65</v>
          </cell>
        </row>
        <row r="519">
          <cell r="B519" t="str">
            <v>264-4411-10</v>
          </cell>
          <cell r="C519" t="str">
            <v>4062 WMS CBDR-CLS B Unmetered</v>
          </cell>
          <cell r="D519">
            <v>0</v>
          </cell>
          <cell r="E519">
            <v>0.79</v>
          </cell>
          <cell r="F519">
            <v>1069.6099999999999</v>
          </cell>
          <cell r="G519">
            <v>-1068.82</v>
          </cell>
          <cell r="H519">
            <v>-1068.82</v>
          </cell>
        </row>
        <row r="520">
          <cell r="B520" t="str">
            <v>264-4499-10</v>
          </cell>
          <cell r="C520" t="str">
            <v>4062 WMS Billed Variance</v>
          </cell>
          <cell r="D520">
            <v>0</v>
          </cell>
          <cell r="E520">
            <v>1746394.96</v>
          </cell>
          <cell r="F520">
            <v>888565.82</v>
          </cell>
          <cell r="G520">
            <v>857829.14</v>
          </cell>
          <cell r="H520">
            <v>857829.14</v>
          </cell>
        </row>
        <row r="521">
          <cell r="B521" t="str">
            <v>264-5000-10</v>
          </cell>
          <cell r="C521" t="str">
            <v>4708 Wholesale Market Service Expense</v>
          </cell>
          <cell r="D521">
            <v>0</v>
          </cell>
          <cell r="E521">
            <v>10962991.68</v>
          </cell>
          <cell r="F521">
            <v>7336650.5800000001</v>
          </cell>
          <cell r="G521">
            <v>3626341.1</v>
          </cell>
          <cell r="H521">
            <v>3626341.1</v>
          </cell>
        </row>
        <row r="522">
          <cell r="B522" t="str">
            <v>264-5001-10</v>
          </cell>
          <cell r="C522" t="str">
            <v>4708 WMS Expense Variance</v>
          </cell>
          <cell r="D522">
            <v>0</v>
          </cell>
          <cell r="E522">
            <v>7.0000000000000007E-2</v>
          </cell>
          <cell r="F522">
            <v>533522.06999999995</v>
          </cell>
          <cell r="G522">
            <v>-533522</v>
          </cell>
          <cell r="H522">
            <v>-533522</v>
          </cell>
        </row>
        <row r="523">
          <cell r="B523" t="str">
            <v>264-5002-10</v>
          </cell>
          <cell r="C523" t="str">
            <v>4708 WMS CBDR-CLS A Expense</v>
          </cell>
          <cell r="D523">
            <v>0</v>
          </cell>
          <cell r="E523">
            <v>24380.18</v>
          </cell>
          <cell r="F523">
            <v>3897.49</v>
          </cell>
          <cell r="G523">
            <v>20482.689999999999</v>
          </cell>
          <cell r="H523">
            <v>20482.689999999999</v>
          </cell>
        </row>
        <row r="524">
          <cell r="B524" t="str">
            <v>264-5004-10</v>
          </cell>
          <cell r="C524" t="str">
            <v>4708 WMS CBDR-CLS B Expense</v>
          </cell>
          <cell r="D524">
            <v>0</v>
          </cell>
          <cell r="E524">
            <v>380454.7</v>
          </cell>
          <cell r="F524">
            <v>57746.83</v>
          </cell>
          <cell r="G524">
            <v>322707.87</v>
          </cell>
          <cell r="H524">
            <v>322707.87</v>
          </cell>
        </row>
        <row r="525">
          <cell r="B525" t="str">
            <v>265-4001-10</v>
          </cell>
          <cell r="C525" t="str">
            <v>4324 MEI SPC Revenue Variance</v>
          </cell>
          <cell r="D525">
            <v>0</v>
          </cell>
          <cell r="E525">
            <v>0.14000000000000001</v>
          </cell>
          <cell r="F525">
            <v>0.03</v>
          </cell>
          <cell r="G525">
            <v>0.11</v>
          </cell>
          <cell r="H525">
            <v>0.11</v>
          </cell>
        </row>
        <row r="526">
          <cell r="B526" t="str">
            <v>265-5001-10</v>
          </cell>
          <cell r="C526" t="str">
            <v>5681 MEI SPC Expense variance</v>
          </cell>
          <cell r="D526">
            <v>0</v>
          </cell>
          <cell r="E526">
            <v>0.03</v>
          </cell>
          <cell r="F526">
            <v>0.14000000000000001</v>
          </cell>
          <cell r="G526">
            <v>-0.11</v>
          </cell>
          <cell r="H526">
            <v>-0.11</v>
          </cell>
        </row>
        <row r="527">
          <cell r="B527" t="str">
            <v>266-4499-10</v>
          </cell>
          <cell r="C527" t="str">
            <v>4066 TNS Billed Variance</v>
          </cell>
          <cell r="D527">
            <v>0</v>
          </cell>
          <cell r="E527">
            <v>0.15</v>
          </cell>
          <cell r="F527">
            <v>0.03</v>
          </cell>
          <cell r="G527">
            <v>0.12</v>
          </cell>
          <cell r="H527">
            <v>0.12</v>
          </cell>
        </row>
        <row r="528">
          <cell r="B528" t="str">
            <v>266-5000-10</v>
          </cell>
          <cell r="C528" t="str">
            <v>4714 Transmission Network Services Expense</v>
          </cell>
          <cell r="D528">
            <v>0</v>
          </cell>
          <cell r="E528">
            <v>16930648.690000001</v>
          </cell>
          <cell r="F528">
            <v>8942934.9499999993</v>
          </cell>
          <cell r="G528">
            <v>7987713.7400000002</v>
          </cell>
          <cell r="H528">
            <v>7987713.7400000002</v>
          </cell>
        </row>
        <row r="529">
          <cell r="B529" t="str">
            <v>266-5001-10</v>
          </cell>
          <cell r="C529" t="str">
            <v>4714 TNS Expense Variance</v>
          </cell>
          <cell r="D529">
            <v>0</v>
          </cell>
          <cell r="E529">
            <v>335868.57</v>
          </cell>
          <cell r="F529">
            <v>1693049.13</v>
          </cell>
          <cell r="G529">
            <v>-1357180.56</v>
          </cell>
          <cell r="H529">
            <v>-1357180.56</v>
          </cell>
        </row>
        <row r="530">
          <cell r="B530" t="str">
            <v>267-4000-10</v>
          </cell>
          <cell r="C530" t="str">
            <v>4066 RTNS Residential</v>
          </cell>
          <cell r="D530">
            <v>0</v>
          </cell>
          <cell r="E530">
            <v>3418.34</v>
          </cell>
          <cell r="F530">
            <v>3661816.48</v>
          </cell>
          <cell r="G530">
            <v>-3658398.14</v>
          </cell>
          <cell r="H530">
            <v>-3658398.14</v>
          </cell>
        </row>
        <row r="531">
          <cell r="B531" t="str">
            <v>267-4001-10</v>
          </cell>
          <cell r="C531" t="str">
            <v>4066 RTNS Residential Unbilled Adj</v>
          </cell>
          <cell r="D531">
            <v>0</v>
          </cell>
          <cell r="E531">
            <v>5170714.4800000004</v>
          </cell>
          <cell r="F531">
            <v>5182418.78</v>
          </cell>
          <cell r="G531">
            <v>-11704.3</v>
          </cell>
          <cell r="H531">
            <v>-11704.3</v>
          </cell>
        </row>
        <row r="532">
          <cell r="B532" t="str">
            <v>267-4010-10</v>
          </cell>
          <cell r="C532" t="str">
            <v>4066 RTNS Comm &lt; 50 kw</v>
          </cell>
          <cell r="D532">
            <v>0</v>
          </cell>
          <cell r="E532">
            <v>1420.29</v>
          </cell>
          <cell r="F532">
            <v>879617.8</v>
          </cell>
          <cell r="G532">
            <v>-878197.51</v>
          </cell>
          <cell r="H532">
            <v>-878197.51</v>
          </cell>
        </row>
        <row r="533">
          <cell r="B533" t="str">
            <v>267-4015-10</v>
          </cell>
          <cell r="C533" t="str">
            <v>4066 RTNS Ind &gt; 50 - 200 KW</v>
          </cell>
          <cell r="D533">
            <v>0</v>
          </cell>
          <cell r="E533">
            <v>948.8</v>
          </cell>
          <cell r="F533">
            <v>157741.74</v>
          </cell>
          <cell r="G533">
            <v>-156792.94</v>
          </cell>
          <cell r="H533">
            <v>-156792.94</v>
          </cell>
        </row>
        <row r="534">
          <cell r="B534" t="str">
            <v>267-4020-10</v>
          </cell>
          <cell r="C534" t="str">
            <v>4066 RTNS Ind &gt; 200 - 1000 KW</v>
          </cell>
          <cell r="D534">
            <v>0</v>
          </cell>
          <cell r="E534">
            <v>2868.66</v>
          </cell>
          <cell r="F534">
            <v>1052509.78</v>
          </cell>
          <cell r="G534">
            <v>-1049641.1200000001</v>
          </cell>
          <cell r="H534">
            <v>-1049641.1200000001</v>
          </cell>
        </row>
        <row r="535">
          <cell r="B535" t="str">
            <v>267-4021-10</v>
          </cell>
          <cell r="C535" t="str">
            <v>4066 RTNS Ind Unbilled Adj</v>
          </cell>
          <cell r="D535">
            <v>0</v>
          </cell>
          <cell r="E535">
            <v>4266619.76</v>
          </cell>
          <cell r="F535">
            <v>4260036.8899999997</v>
          </cell>
          <cell r="G535">
            <v>6582.87</v>
          </cell>
          <cell r="H535">
            <v>6582.87</v>
          </cell>
        </row>
        <row r="536">
          <cell r="B536" t="str">
            <v>267-4100-10</v>
          </cell>
          <cell r="C536" t="str">
            <v>4066 RTNS Ind &gt; 50 kw &lt; 1,000 kw</v>
          </cell>
          <cell r="D536">
            <v>0</v>
          </cell>
          <cell r="E536">
            <v>0</v>
          </cell>
          <cell r="F536">
            <v>564975.68999999994</v>
          </cell>
          <cell r="G536">
            <v>-564975.68999999994</v>
          </cell>
          <cell r="H536">
            <v>-564975.68999999994</v>
          </cell>
        </row>
        <row r="537">
          <cell r="B537" t="str">
            <v>267-4200-10</v>
          </cell>
          <cell r="C537" t="str">
            <v>4066 RTNS Lrg User &gt; 5,000 kw</v>
          </cell>
          <cell r="D537">
            <v>0</v>
          </cell>
          <cell r="E537">
            <v>0</v>
          </cell>
          <cell r="F537">
            <v>290907.09999999998</v>
          </cell>
          <cell r="G537">
            <v>-290907.09999999998</v>
          </cell>
          <cell r="H537">
            <v>-290907.09999999998</v>
          </cell>
        </row>
        <row r="538">
          <cell r="B538" t="str">
            <v>267-4300-10</v>
          </cell>
          <cell r="C538" t="str">
            <v>4066 RTNS Street Lights</v>
          </cell>
          <cell r="D538">
            <v>0</v>
          </cell>
          <cell r="E538">
            <v>0</v>
          </cell>
          <cell r="F538">
            <v>8460.1</v>
          </cell>
          <cell r="G538">
            <v>-8460.1</v>
          </cell>
          <cell r="H538">
            <v>-8460.1</v>
          </cell>
        </row>
        <row r="539">
          <cell r="B539" t="str">
            <v>267-4310-10</v>
          </cell>
          <cell r="C539" t="str">
            <v>4066 RTNS Sent. Lights</v>
          </cell>
          <cell r="D539">
            <v>0</v>
          </cell>
          <cell r="E539">
            <v>0</v>
          </cell>
          <cell r="F539">
            <v>125.59</v>
          </cell>
          <cell r="G539">
            <v>-125.59</v>
          </cell>
          <cell r="H539">
            <v>-125.59</v>
          </cell>
        </row>
        <row r="540">
          <cell r="B540" t="str">
            <v>267-4400-10</v>
          </cell>
          <cell r="C540" t="str">
            <v>4066 RTNS Unmetered</v>
          </cell>
          <cell r="D540">
            <v>0</v>
          </cell>
          <cell r="E540">
            <v>16.78</v>
          </cell>
          <cell r="F540">
            <v>17930.45</v>
          </cell>
          <cell r="G540">
            <v>-17913.669999999998</v>
          </cell>
          <cell r="H540">
            <v>-17913.669999999998</v>
          </cell>
        </row>
        <row r="541">
          <cell r="B541" t="str">
            <v>268-4000-10</v>
          </cell>
          <cell r="C541" t="str">
            <v>4068 TCS Residential</v>
          </cell>
          <cell r="D541">
            <v>0</v>
          </cell>
          <cell r="E541">
            <v>3024.26</v>
          </cell>
          <cell r="F541">
            <v>3395140.46</v>
          </cell>
          <cell r="G541">
            <v>-3392116.2</v>
          </cell>
          <cell r="H541">
            <v>-3392116.2</v>
          </cell>
        </row>
        <row r="542">
          <cell r="B542" t="str">
            <v>268-4001-10</v>
          </cell>
          <cell r="C542" t="str">
            <v>4068 TCS Residential Unbilled Adj</v>
          </cell>
          <cell r="D542">
            <v>0</v>
          </cell>
          <cell r="E542">
            <v>3723553.37</v>
          </cell>
          <cell r="F542">
            <v>3741139.59</v>
          </cell>
          <cell r="G542">
            <v>-17586.22</v>
          </cell>
          <cell r="H542">
            <v>-17586.22</v>
          </cell>
        </row>
        <row r="543">
          <cell r="B543" t="str">
            <v>268-4010-10</v>
          </cell>
          <cell r="C543" t="str">
            <v>4068 TCS Comm &lt; 50 kw</v>
          </cell>
          <cell r="D543">
            <v>0</v>
          </cell>
          <cell r="E543">
            <v>1313.79</v>
          </cell>
          <cell r="F543">
            <v>813808.61</v>
          </cell>
          <cell r="G543">
            <v>-812494.82</v>
          </cell>
          <cell r="H543">
            <v>-812494.82</v>
          </cell>
        </row>
        <row r="544">
          <cell r="B544" t="str">
            <v>268-4015-10</v>
          </cell>
          <cell r="C544" t="str">
            <v>4068 TCS Ind &gt; 50 - 200 KW</v>
          </cell>
          <cell r="D544">
            <v>0</v>
          </cell>
          <cell r="E544">
            <v>1644.16</v>
          </cell>
          <cell r="F544">
            <v>857253.91</v>
          </cell>
          <cell r="G544">
            <v>-855609.75</v>
          </cell>
          <cell r="H544">
            <v>-855609.75</v>
          </cell>
        </row>
        <row r="545">
          <cell r="B545" t="str">
            <v>268-4016-10</v>
          </cell>
          <cell r="C545" t="str">
            <v>4068 TCS Ind Unbilled Adj</v>
          </cell>
          <cell r="D545">
            <v>0</v>
          </cell>
          <cell r="E545">
            <v>5317119.05</v>
          </cell>
          <cell r="F545">
            <v>5304953.0999999996</v>
          </cell>
          <cell r="G545">
            <v>12165.95</v>
          </cell>
          <cell r="H545">
            <v>12165.95</v>
          </cell>
        </row>
        <row r="546">
          <cell r="B546" t="str">
            <v>268-4020-10</v>
          </cell>
          <cell r="C546" t="str">
            <v>4068 TCS Ind &gt; 200 - 1000 KW</v>
          </cell>
          <cell r="D546">
            <v>0</v>
          </cell>
          <cell r="E546">
            <v>1011.64</v>
          </cell>
          <cell r="F546">
            <v>209527.55</v>
          </cell>
          <cell r="G546">
            <v>-208515.91</v>
          </cell>
          <cell r="H546">
            <v>-208515.91</v>
          </cell>
        </row>
        <row r="547">
          <cell r="B547" t="str">
            <v>268-4300-10</v>
          </cell>
          <cell r="C547" t="str">
            <v>4068 TCS Street Lights</v>
          </cell>
          <cell r="D547">
            <v>0</v>
          </cell>
          <cell r="E547">
            <v>0</v>
          </cell>
          <cell r="F547">
            <v>442.63</v>
          </cell>
          <cell r="G547">
            <v>-442.63</v>
          </cell>
          <cell r="H547">
            <v>-442.63</v>
          </cell>
        </row>
        <row r="548">
          <cell r="B548" t="str">
            <v>268-4400-10</v>
          </cell>
          <cell r="C548" t="str">
            <v>4068 TCS Unmetered</v>
          </cell>
          <cell r="D548">
            <v>0</v>
          </cell>
          <cell r="E548">
            <v>14.21</v>
          </cell>
          <cell r="F548">
            <v>16590.95</v>
          </cell>
          <cell r="G548">
            <v>-16576.740000000002</v>
          </cell>
          <cell r="H548">
            <v>-16576.740000000002</v>
          </cell>
        </row>
        <row r="549">
          <cell r="B549" t="str">
            <v>268-4499-10</v>
          </cell>
          <cell r="C549" t="str">
            <v>4068 TCS Billed Variance</v>
          </cell>
          <cell r="D549">
            <v>0</v>
          </cell>
          <cell r="E549">
            <v>1747772.28</v>
          </cell>
          <cell r="F549">
            <v>370882.83</v>
          </cell>
          <cell r="G549">
            <v>1376889.45</v>
          </cell>
          <cell r="H549">
            <v>1376889.45</v>
          </cell>
        </row>
        <row r="550">
          <cell r="B550" t="str">
            <v>268-5000-10</v>
          </cell>
          <cell r="C550" t="str">
            <v>4716 Transmission Connection Services Expense</v>
          </cell>
          <cell r="D550">
            <v>0</v>
          </cell>
          <cell r="E550">
            <v>15243335.380000001</v>
          </cell>
          <cell r="F550">
            <v>8108283.96</v>
          </cell>
          <cell r="G550">
            <v>7135051.4199999999</v>
          </cell>
          <cell r="H550">
            <v>7135051.4199999999</v>
          </cell>
        </row>
        <row r="551">
          <cell r="B551" t="str">
            <v>268-5001-10</v>
          </cell>
          <cell r="C551" t="str">
            <v>4716 TCS Expense Variance</v>
          </cell>
          <cell r="D551">
            <v>0</v>
          </cell>
          <cell r="E551">
            <v>0.03</v>
          </cell>
          <cell r="F551">
            <v>31093.53</v>
          </cell>
          <cell r="G551">
            <v>-31093.5</v>
          </cell>
          <cell r="H551">
            <v>-31093.5</v>
          </cell>
        </row>
        <row r="552">
          <cell r="B552" t="str">
            <v>269-4000-10</v>
          </cell>
          <cell r="C552" t="str">
            <v>4068 RTCS Residential</v>
          </cell>
          <cell r="D552">
            <v>0</v>
          </cell>
          <cell r="E552">
            <v>145.9</v>
          </cell>
          <cell r="F552">
            <v>165032.39000000001</v>
          </cell>
          <cell r="G552">
            <v>-164886.49</v>
          </cell>
          <cell r="H552">
            <v>-164886.49</v>
          </cell>
        </row>
        <row r="553">
          <cell r="B553" t="str">
            <v>269-4010-10</v>
          </cell>
          <cell r="C553" t="str">
            <v>4068 RTCS Comm &lt; 50 kw</v>
          </cell>
          <cell r="D553">
            <v>0</v>
          </cell>
          <cell r="E553">
            <v>63.84</v>
          </cell>
          <cell r="F553">
            <v>39551.879999999997</v>
          </cell>
          <cell r="G553">
            <v>-39488.04</v>
          </cell>
          <cell r="H553">
            <v>-39488.04</v>
          </cell>
        </row>
        <row r="554">
          <cell r="B554" t="str">
            <v>269-4015-10</v>
          </cell>
          <cell r="C554" t="str">
            <v>4068 RTCS Ind &gt; 50 - 200 KW</v>
          </cell>
          <cell r="D554">
            <v>0</v>
          </cell>
          <cell r="E554">
            <v>3348.85</v>
          </cell>
          <cell r="F554">
            <v>958700.73</v>
          </cell>
          <cell r="G554">
            <v>-955351.88</v>
          </cell>
          <cell r="H554">
            <v>-955351.88</v>
          </cell>
        </row>
        <row r="555">
          <cell r="B555" t="str">
            <v>269-4020-10</v>
          </cell>
          <cell r="C555" t="str">
            <v>4068 RTCS Ind &gt; 200 - 1000 KW</v>
          </cell>
          <cell r="D555">
            <v>0</v>
          </cell>
          <cell r="E555">
            <v>3608.98</v>
          </cell>
          <cell r="F555">
            <v>1193598.8400000001</v>
          </cell>
          <cell r="G555">
            <v>-1189989.8600000001</v>
          </cell>
          <cell r="H555">
            <v>-1189989.8600000001</v>
          </cell>
        </row>
        <row r="556">
          <cell r="B556" t="str">
            <v>269-4100-10</v>
          </cell>
          <cell r="C556" t="str">
            <v>4068 RTCS Ind &gt; 50 kw &lt; 1,000 kw</v>
          </cell>
          <cell r="D556">
            <v>0</v>
          </cell>
          <cell r="E556">
            <v>0</v>
          </cell>
          <cell r="F556">
            <v>531297.98</v>
          </cell>
          <cell r="G556">
            <v>-531297.98</v>
          </cell>
          <cell r="H556">
            <v>-531297.98</v>
          </cell>
        </row>
        <row r="557">
          <cell r="B557" t="str">
            <v>269-4200-10</v>
          </cell>
          <cell r="C557" t="str">
            <v>4068 RTCS Lrg User &gt; 5,000 kw</v>
          </cell>
          <cell r="D557">
            <v>0</v>
          </cell>
          <cell r="E557">
            <v>0</v>
          </cell>
          <cell r="F557">
            <v>276189.90999999997</v>
          </cell>
          <cell r="G557">
            <v>-276189.90999999997</v>
          </cell>
          <cell r="H557">
            <v>-276189.90999999997</v>
          </cell>
        </row>
        <row r="558">
          <cell r="B558" t="str">
            <v>269-4300-10</v>
          </cell>
          <cell r="C558" t="str">
            <v>4068 RTCS Street Lights</v>
          </cell>
          <cell r="D558">
            <v>0</v>
          </cell>
          <cell r="E558">
            <v>0</v>
          </cell>
          <cell r="F558">
            <v>31462.83</v>
          </cell>
          <cell r="G558">
            <v>-31462.83</v>
          </cell>
          <cell r="H558">
            <v>-31462.83</v>
          </cell>
        </row>
        <row r="559">
          <cell r="B559" t="str">
            <v>269-4310-10</v>
          </cell>
          <cell r="C559" t="str">
            <v>4068 RTCS Sent. Lights</v>
          </cell>
          <cell r="D559">
            <v>0</v>
          </cell>
          <cell r="E559">
            <v>0</v>
          </cell>
          <cell r="F559">
            <v>199.8</v>
          </cell>
          <cell r="G559">
            <v>-199.8</v>
          </cell>
          <cell r="H559">
            <v>-199.8</v>
          </cell>
        </row>
        <row r="560">
          <cell r="B560" t="str">
            <v>269-4400-10</v>
          </cell>
          <cell r="C560" t="str">
            <v>4068 RTCS Unmetered</v>
          </cell>
          <cell r="D560">
            <v>0</v>
          </cell>
          <cell r="E560">
            <v>0.86</v>
          </cell>
          <cell r="F560">
            <v>805.11</v>
          </cell>
          <cell r="G560">
            <v>-804.25</v>
          </cell>
          <cell r="H560">
            <v>-804.25</v>
          </cell>
        </row>
        <row r="561">
          <cell r="B561" t="str">
            <v>272-4015-10</v>
          </cell>
          <cell r="C561" t="str">
            <v>4080 Transformer Allowance Ind &gt; 50 - 200 KW</v>
          </cell>
          <cell r="D561">
            <v>0</v>
          </cell>
          <cell r="E561">
            <v>113193.29</v>
          </cell>
          <cell r="F561">
            <v>0</v>
          </cell>
          <cell r="G561">
            <v>113193.29</v>
          </cell>
          <cell r="H561">
            <v>113193.29</v>
          </cell>
        </row>
        <row r="562">
          <cell r="B562" t="str">
            <v>272-4100-10</v>
          </cell>
          <cell r="C562" t="str">
            <v>4080 Transformer Allowance Ind &gt; 50 kw &lt; 1,000 kw</v>
          </cell>
          <cell r="D562">
            <v>0</v>
          </cell>
          <cell r="E562">
            <v>52200.3</v>
          </cell>
          <cell r="F562">
            <v>0</v>
          </cell>
          <cell r="G562">
            <v>52200.3</v>
          </cell>
          <cell r="H562">
            <v>52200.3</v>
          </cell>
        </row>
        <row r="563">
          <cell r="B563" t="str">
            <v>272-4200-10</v>
          </cell>
          <cell r="C563" t="str">
            <v>4080 Transformer Allowance Lrg User &gt; 5,000 kw</v>
          </cell>
          <cell r="D563">
            <v>0</v>
          </cell>
          <cell r="E563">
            <v>52520.91</v>
          </cell>
          <cell r="F563">
            <v>0</v>
          </cell>
          <cell r="G563">
            <v>52520.91</v>
          </cell>
          <cell r="H563">
            <v>52520.91</v>
          </cell>
        </row>
        <row r="564">
          <cell r="B564" t="str">
            <v>281-4000-10</v>
          </cell>
          <cell r="C564" t="str">
            <v>4086 SSS Admin Charge Residential</v>
          </cell>
          <cell r="D564">
            <v>0</v>
          </cell>
          <cell r="E564">
            <v>153.05000000000001</v>
          </cell>
          <cell r="F564">
            <v>160469.66</v>
          </cell>
          <cell r="G564">
            <v>-160316.60999999999</v>
          </cell>
          <cell r="H564">
            <v>-160316.60999999999</v>
          </cell>
        </row>
        <row r="565">
          <cell r="B565" t="str">
            <v>281-4010-10</v>
          </cell>
          <cell r="C565" t="str">
            <v>4086 SSS Admin Charge Comm &lt; 50 kw</v>
          </cell>
          <cell r="D565">
            <v>0</v>
          </cell>
          <cell r="E565">
            <v>12.23</v>
          </cell>
          <cell r="F565">
            <v>11316.52</v>
          </cell>
          <cell r="G565">
            <v>-11304.29</v>
          </cell>
          <cell r="H565">
            <v>-11304.29</v>
          </cell>
        </row>
        <row r="566">
          <cell r="B566" t="str">
            <v>281-4015-10</v>
          </cell>
          <cell r="C566" t="str">
            <v>4086 SSS Ind &gt; 50 - 200 KW</v>
          </cell>
          <cell r="D566">
            <v>0</v>
          </cell>
          <cell r="E566">
            <v>4.55</v>
          </cell>
          <cell r="F566">
            <v>1005.62</v>
          </cell>
          <cell r="G566">
            <v>-1001.07</v>
          </cell>
          <cell r="H566">
            <v>-1001.07</v>
          </cell>
        </row>
        <row r="567">
          <cell r="B567" t="str">
            <v>281-4020-10</v>
          </cell>
          <cell r="C567" t="str">
            <v>4086 SSS Admin Charge Ind &gt; 200 - 1000 KW</v>
          </cell>
          <cell r="D567">
            <v>0</v>
          </cell>
          <cell r="E567">
            <v>1.65</v>
          </cell>
          <cell r="F567">
            <v>355.74</v>
          </cell>
          <cell r="G567">
            <v>-354.09</v>
          </cell>
          <cell r="H567">
            <v>-354.09</v>
          </cell>
        </row>
        <row r="568">
          <cell r="B568" t="str">
            <v>281-4100-10</v>
          </cell>
          <cell r="C568" t="str">
            <v>4086 SSS Admin Charge Ind &gt; 50 kw &lt; 1,000 kw</v>
          </cell>
          <cell r="D568">
            <v>0</v>
          </cell>
          <cell r="E568">
            <v>0</v>
          </cell>
          <cell r="F568">
            <v>33.549999999999997</v>
          </cell>
          <cell r="G568">
            <v>-33.549999999999997</v>
          </cell>
          <cell r="H568">
            <v>-33.549999999999997</v>
          </cell>
        </row>
        <row r="569">
          <cell r="B569" t="str">
            <v>281-4200-10</v>
          </cell>
          <cell r="C569" t="str">
            <v>4086 SSS Admin Charge Lrg User &gt; 5,000 kw</v>
          </cell>
          <cell r="D569">
            <v>0</v>
          </cell>
          <cell r="E569">
            <v>0</v>
          </cell>
          <cell r="F569">
            <v>3.05</v>
          </cell>
          <cell r="G569">
            <v>-3.05</v>
          </cell>
          <cell r="H569">
            <v>-3.05</v>
          </cell>
        </row>
        <row r="570">
          <cell r="B570" t="str">
            <v>281-4300-10</v>
          </cell>
          <cell r="C570" t="str">
            <v>4086 SSS Admin Charge Street Lights</v>
          </cell>
          <cell r="D570">
            <v>0</v>
          </cell>
          <cell r="E570">
            <v>0</v>
          </cell>
          <cell r="F570">
            <v>32.53</v>
          </cell>
          <cell r="G570">
            <v>-32.53</v>
          </cell>
          <cell r="H570">
            <v>-32.53</v>
          </cell>
        </row>
        <row r="571">
          <cell r="B571" t="str">
            <v>281-4310-10</v>
          </cell>
          <cell r="C571" t="str">
            <v>4086 SSS Admin Charge Sent. Lights</v>
          </cell>
          <cell r="D571">
            <v>0</v>
          </cell>
          <cell r="E571">
            <v>0</v>
          </cell>
          <cell r="F571">
            <v>57.87</v>
          </cell>
          <cell r="G571">
            <v>-57.87</v>
          </cell>
          <cell r="H571">
            <v>-57.87</v>
          </cell>
        </row>
        <row r="572">
          <cell r="B572" t="str">
            <v>281-4400-10</v>
          </cell>
          <cell r="C572" t="str">
            <v>4086 SSS Admin - Unmetered</v>
          </cell>
          <cell r="D572">
            <v>0</v>
          </cell>
          <cell r="E572">
            <v>16.34</v>
          </cell>
          <cell r="F572">
            <v>761.1</v>
          </cell>
          <cell r="G572">
            <v>-744.76</v>
          </cell>
          <cell r="H572">
            <v>-744.76</v>
          </cell>
        </row>
        <row r="573">
          <cell r="B573" t="str">
            <v>282-4000-10</v>
          </cell>
          <cell r="C573" t="str">
            <v>4050 Commodity Revenue Adj</v>
          </cell>
          <cell r="D573">
            <v>0</v>
          </cell>
          <cell r="E573">
            <v>4480409.8899999997</v>
          </cell>
          <cell r="F573">
            <v>267830.15000000002</v>
          </cell>
          <cell r="G573">
            <v>4212579.74</v>
          </cell>
          <cell r="H573">
            <v>4212579.74</v>
          </cell>
        </row>
        <row r="574">
          <cell r="B574" t="str">
            <v>284-4000-10</v>
          </cell>
          <cell r="C574" t="str">
            <v>4084 STR-Req Fee Residential</v>
          </cell>
          <cell r="D574">
            <v>0</v>
          </cell>
          <cell r="E574">
            <v>0</v>
          </cell>
          <cell r="F574">
            <v>199</v>
          </cell>
          <cell r="G574">
            <v>-199</v>
          </cell>
          <cell r="H574">
            <v>-199</v>
          </cell>
        </row>
        <row r="575">
          <cell r="B575" t="str">
            <v>285-4000-10</v>
          </cell>
          <cell r="C575" t="str">
            <v>4084 STR-Proc Fee Residential</v>
          </cell>
          <cell r="D575">
            <v>0</v>
          </cell>
          <cell r="E575">
            <v>0</v>
          </cell>
          <cell r="F575">
            <v>294.5</v>
          </cell>
          <cell r="G575">
            <v>-294.5</v>
          </cell>
          <cell r="H575">
            <v>-294.5</v>
          </cell>
        </row>
        <row r="576">
          <cell r="B576" t="str">
            <v>286-4000-10</v>
          </cell>
          <cell r="C576" t="str">
            <v>4006 TLF - Resident</v>
          </cell>
          <cell r="D576">
            <v>0</v>
          </cell>
          <cell r="E576">
            <v>89.44</v>
          </cell>
          <cell r="F576">
            <v>30.82</v>
          </cell>
          <cell r="G576">
            <v>58.62</v>
          </cell>
          <cell r="H576">
            <v>58.62</v>
          </cell>
        </row>
        <row r="577">
          <cell r="B577" t="str">
            <v>287-4000-10</v>
          </cell>
          <cell r="C577" t="str">
            <v>4235 Ret F/C Monthly Resident</v>
          </cell>
          <cell r="D577">
            <v>0</v>
          </cell>
          <cell r="E577">
            <v>0</v>
          </cell>
          <cell r="F577">
            <v>6876.95</v>
          </cell>
          <cell r="G577">
            <v>-6876.95</v>
          </cell>
          <cell r="H577">
            <v>-6876.95</v>
          </cell>
        </row>
        <row r="578">
          <cell r="B578" t="str">
            <v>288-4000-10</v>
          </cell>
          <cell r="C578" t="str">
            <v>4235 Ret Var Charge Residential</v>
          </cell>
          <cell r="D578">
            <v>0</v>
          </cell>
          <cell r="E578">
            <v>0</v>
          </cell>
          <cell r="F578">
            <v>31401.3</v>
          </cell>
          <cell r="G578">
            <v>-31401.3</v>
          </cell>
          <cell r="H578">
            <v>-31401.3</v>
          </cell>
        </row>
        <row r="579">
          <cell r="B579" t="str">
            <v>289-4015-10</v>
          </cell>
          <cell r="C579" t="str">
            <v>4080 Dist Demand Ind &gt; 50 - 200 KW</v>
          </cell>
          <cell r="D579">
            <v>0</v>
          </cell>
          <cell r="E579">
            <v>6206.73</v>
          </cell>
          <cell r="F579">
            <v>1980142.64</v>
          </cell>
          <cell r="G579">
            <v>-1973935.91</v>
          </cell>
          <cell r="H579">
            <v>-1973935.91</v>
          </cell>
        </row>
        <row r="580">
          <cell r="B580" t="str">
            <v>289-4020-10</v>
          </cell>
          <cell r="C580" t="str">
            <v>4080 Dist Demand Ind &gt; 200 - 1000 KW</v>
          </cell>
          <cell r="D580">
            <v>0</v>
          </cell>
          <cell r="E580">
            <v>6483.57</v>
          </cell>
          <cell r="F580">
            <v>2110500.91</v>
          </cell>
          <cell r="G580">
            <v>-2104017.34</v>
          </cell>
          <cell r="H580">
            <v>-2104017.34</v>
          </cell>
        </row>
        <row r="581">
          <cell r="B581" t="str">
            <v>289-4100-10</v>
          </cell>
          <cell r="C581" t="str">
            <v>4080 Dist Demand Ind &gt; 50 kw &lt; 1,000 kw</v>
          </cell>
          <cell r="D581">
            <v>0</v>
          </cell>
          <cell r="E581">
            <v>0</v>
          </cell>
          <cell r="F581">
            <v>470333.04</v>
          </cell>
          <cell r="G581">
            <v>-470333.04</v>
          </cell>
          <cell r="H581">
            <v>-470333.04</v>
          </cell>
        </row>
        <row r="582">
          <cell r="B582" t="str">
            <v>289-4200-10</v>
          </cell>
          <cell r="C582" t="str">
            <v>4080 Dist Demand Lrg User &gt; 5,000 kw</v>
          </cell>
          <cell r="D582">
            <v>0</v>
          </cell>
          <cell r="E582">
            <v>0</v>
          </cell>
          <cell r="F582">
            <v>193187.65</v>
          </cell>
          <cell r="G582">
            <v>-193187.65</v>
          </cell>
          <cell r="H582">
            <v>-193187.65</v>
          </cell>
        </row>
        <row r="583">
          <cell r="B583" t="str">
            <v>289-4300-10</v>
          </cell>
          <cell r="C583" t="str">
            <v>4080 Dist Demand Street Lights</v>
          </cell>
          <cell r="D583">
            <v>0</v>
          </cell>
          <cell r="E583">
            <v>0</v>
          </cell>
          <cell r="F583">
            <v>381302.5</v>
          </cell>
          <cell r="G583">
            <v>-381302.5</v>
          </cell>
          <cell r="H583">
            <v>-381302.5</v>
          </cell>
        </row>
        <row r="584">
          <cell r="B584" t="str">
            <v>300-6010-10</v>
          </cell>
          <cell r="C584" t="str">
            <v>5615 Labour - Salaries</v>
          </cell>
          <cell r="D584">
            <v>0</v>
          </cell>
          <cell r="E584">
            <v>105535.31</v>
          </cell>
          <cell r="F584">
            <v>17639.240000000002</v>
          </cell>
          <cell r="G584">
            <v>87896.07</v>
          </cell>
          <cell r="H584">
            <v>87896.07</v>
          </cell>
        </row>
        <row r="585">
          <cell r="B585" t="str">
            <v>300-6070-10</v>
          </cell>
          <cell r="C585" t="str">
            <v>5615 Labour Vacation</v>
          </cell>
          <cell r="D585">
            <v>0</v>
          </cell>
          <cell r="E585">
            <v>8780.8700000000008</v>
          </cell>
          <cell r="F585">
            <v>1475.69</v>
          </cell>
          <cell r="G585">
            <v>7305.18</v>
          </cell>
          <cell r="H585">
            <v>7305.18</v>
          </cell>
        </row>
        <row r="586">
          <cell r="B586" t="str">
            <v>300-6120-10</v>
          </cell>
          <cell r="C586" t="str">
            <v>5615 Labour - Sick Leave</v>
          </cell>
          <cell r="D586">
            <v>0</v>
          </cell>
          <cell r="E586">
            <v>668.86</v>
          </cell>
          <cell r="F586">
            <v>316.83</v>
          </cell>
          <cell r="G586">
            <v>352.03</v>
          </cell>
          <cell r="H586">
            <v>352.03</v>
          </cell>
        </row>
        <row r="587">
          <cell r="B587" t="str">
            <v>300-6170-10</v>
          </cell>
          <cell r="C587" t="str">
            <v>5615 Benefits - Pension</v>
          </cell>
          <cell r="D587">
            <v>0</v>
          </cell>
          <cell r="E587">
            <v>14551.44</v>
          </cell>
          <cell r="F587">
            <v>2951.61</v>
          </cell>
          <cell r="G587">
            <v>11599.83</v>
          </cell>
          <cell r="H587">
            <v>11599.83</v>
          </cell>
        </row>
        <row r="588">
          <cell r="B588" t="str">
            <v>300-6180-10</v>
          </cell>
          <cell r="C588" t="str">
            <v>5615 Benefits - EHT</v>
          </cell>
          <cell r="D588">
            <v>0</v>
          </cell>
          <cell r="E588">
            <v>2467.85</v>
          </cell>
          <cell r="F588">
            <v>483.14</v>
          </cell>
          <cell r="G588">
            <v>1984.71</v>
          </cell>
          <cell r="H588">
            <v>1984.71</v>
          </cell>
        </row>
        <row r="589">
          <cell r="B589" t="str">
            <v>300-6190-10</v>
          </cell>
          <cell r="C589" t="str">
            <v>5615 Benefits -WCB</v>
          </cell>
          <cell r="D589">
            <v>0</v>
          </cell>
          <cell r="E589">
            <v>1271.24</v>
          </cell>
          <cell r="F589">
            <v>262.56</v>
          </cell>
          <cell r="G589">
            <v>1008.68</v>
          </cell>
          <cell r="H589">
            <v>1008.68</v>
          </cell>
        </row>
        <row r="590">
          <cell r="B590" t="str">
            <v>300-6200-10</v>
          </cell>
          <cell r="C590" t="str">
            <v>5615 Benefits - CPP</v>
          </cell>
          <cell r="D590">
            <v>0</v>
          </cell>
          <cell r="E590">
            <v>3676.28</v>
          </cell>
          <cell r="F590">
            <v>901.38</v>
          </cell>
          <cell r="G590">
            <v>2774.9</v>
          </cell>
          <cell r="H590">
            <v>2774.9</v>
          </cell>
        </row>
        <row r="591">
          <cell r="B591" t="str">
            <v>300-6210-10</v>
          </cell>
          <cell r="C591" t="str">
            <v>5615 Benefits - UIC</v>
          </cell>
          <cell r="D591">
            <v>0</v>
          </cell>
          <cell r="E591">
            <v>1468.78</v>
          </cell>
          <cell r="F591">
            <v>369.65</v>
          </cell>
          <cell r="G591">
            <v>1099.1300000000001</v>
          </cell>
          <cell r="H591">
            <v>1099.1300000000001</v>
          </cell>
        </row>
        <row r="592">
          <cell r="B592" t="str">
            <v>300-6220-10</v>
          </cell>
          <cell r="C592" t="str">
            <v>5615 Benefits - MEDICAL</v>
          </cell>
          <cell r="D592">
            <v>0</v>
          </cell>
          <cell r="E592">
            <v>4875</v>
          </cell>
          <cell r="F592">
            <v>448</v>
          </cell>
          <cell r="G592">
            <v>4427</v>
          </cell>
          <cell r="H592">
            <v>4427</v>
          </cell>
        </row>
        <row r="593">
          <cell r="B593" t="str">
            <v>300-6310-10</v>
          </cell>
          <cell r="C593" t="str">
            <v>5615 Supplies - Office</v>
          </cell>
          <cell r="D593">
            <v>0</v>
          </cell>
          <cell r="E593">
            <v>926.16</v>
          </cell>
          <cell r="F593">
            <v>0</v>
          </cell>
          <cell r="G593">
            <v>926.16</v>
          </cell>
          <cell r="H593">
            <v>926.16</v>
          </cell>
        </row>
        <row r="594">
          <cell r="B594" t="str">
            <v>300-6500-10</v>
          </cell>
          <cell r="C594" t="str">
            <v>5085 Employee memberships</v>
          </cell>
          <cell r="D594">
            <v>0</v>
          </cell>
          <cell r="E594">
            <v>980</v>
          </cell>
          <cell r="F594">
            <v>0</v>
          </cell>
          <cell r="G594">
            <v>980</v>
          </cell>
          <cell r="H594">
            <v>980</v>
          </cell>
        </row>
        <row r="595">
          <cell r="B595" t="str">
            <v>300-6600-10</v>
          </cell>
          <cell r="C595" t="str">
            <v>5620 Travel - Car Allowance &amp; Mileage</v>
          </cell>
          <cell r="D595">
            <v>0</v>
          </cell>
          <cell r="E595">
            <v>1547.81</v>
          </cell>
          <cell r="F595">
            <v>0</v>
          </cell>
          <cell r="G595">
            <v>1547.81</v>
          </cell>
          <cell r="H595">
            <v>1547.81</v>
          </cell>
        </row>
        <row r="596">
          <cell r="B596" t="str">
            <v>300-6610-10</v>
          </cell>
          <cell r="C596" t="str">
            <v>5620 Travel - Conference Fees</v>
          </cell>
          <cell r="D596">
            <v>0</v>
          </cell>
          <cell r="E596">
            <v>299</v>
          </cell>
          <cell r="F596">
            <v>0</v>
          </cell>
          <cell r="G596">
            <v>299</v>
          </cell>
          <cell r="H596">
            <v>299</v>
          </cell>
        </row>
        <row r="597">
          <cell r="B597" t="str">
            <v>300-6650-10</v>
          </cell>
          <cell r="C597" t="str">
            <v>5605 Communications - Courier \ Security PickUup</v>
          </cell>
          <cell r="D597">
            <v>0</v>
          </cell>
          <cell r="E597">
            <v>4.01</v>
          </cell>
          <cell r="F597">
            <v>0</v>
          </cell>
          <cell r="G597">
            <v>4.01</v>
          </cell>
          <cell r="H597">
            <v>4.01</v>
          </cell>
        </row>
        <row r="598">
          <cell r="B598" t="str">
            <v>300-6901-10</v>
          </cell>
          <cell r="C598" t="str">
            <v>5615 ALLOCATED PAYROLL MAINT JOB RECOVERY</v>
          </cell>
          <cell r="D598">
            <v>0</v>
          </cell>
          <cell r="E598">
            <v>0</v>
          </cell>
          <cell r="F598">
            <v>2952.26</v>
          </cell>
          <cell r="G598">
            <v>-2952.26</v>
          </cell>
          <cell r="H598">
            <v>-2952.26</v>
          </cell>
        </row>
        <row r="599">
          <cell r="B599" t="str">
            <v>300-6905-10</v>
          </cell>
          <cell r="C599" t="str">
            <v>5620 Allocated Recovery - Services</v>
          </cell>
          <cell r="D599">
            <v>0</v>
          </cell>
          <cell r="E599">
            <v>6240</v>
          </cell>
          <cell r="F599">
            <v>6240</v>
          </cell>
          <cell r="G599">
            <v>0</v>
          </cell>
          <cell r="H599">
            <v>0</v>
          </cell>
        </row>
        <row r="600">
          <cell r="B600" t="str">
            <v>300-6907-10</v>
          </cell>
          <cell r="C600" t="str">
            <v>5615 Labour &amp; OH's Allocated TO Affiliates</v>
          </cell>
          <cell r="D600">
            <v>0</v>
          </cell>
          <cell r="E600">
            <v>0</v>
          </cell>
          <cell r="F600">
            <v>36329</v>
          </cell>
          <cell r="G600">
            <v>-36329</v>
          </cell>
          <cell r="H600">
            <v>-36329</v>
          </cell>
        </row>
        <row r="601">
          <cell r="B601" t="str">
            <v>310-6020-10</v>
          </cell>
          <cell r="C601" t="str">
            <v>5615 Labour - Hourly</v>
          </cell>
          <cell r="D601">
            <v>0</v>
          </cell>
          <cell r="E601">
            <v>239926.93</v>
          </cell>
          <cell r="F601">
            <v>40830.07</v>
          </cell>
          <cell r="G601">
            <v>199096.86</v>
          </cell>
          <cell r="H601">
            <v>199096.86</v>
          </cell>
        </row>
        <row r="602">
          <cell r="B602" t="str">
            <v>310-6030-10</v>
          </cell>
          <cell r="C602" t="str">
            <v>5615 Labour - Overtime</v>
          </cell>
          <cell r="D602">
            <v>0</v>
          </cell>
          <cell r="E602">
            <v>179.52</v>
          </cell>
          <cell r="F602">
            <v>29.92</v>
          </cell>
          <cell r="G602">
            <v>149.6</v>
          </cell>
          <cell r="H602">
            <v>149.6</v>
          </cell>
        </row>
        <row r="603">
          <cell r="B603" t="str">
            <v>310-6040-10</v>
          </cell>
          <cell r="C603" t="str">
            <v>5615 Labour - Student Labour</v>
          </cell>
          <cell r="D603">
            <v>0</v>
          </cell>
          <cell r="E603">
            <v>9011.01</v>
          </cell>
          <cell r="F603">
            <v>1403.74</v>
          </cell>
          <cell r="G603">
            <v>7607.27</v>
          </cell>
          <cell r="H603">
            <v>7607.27</v>
          </cell>
        </row>
        <row r="604">
          <cell r="B604" t="str">
            <v>310-6050-10</v>
          </cell>
          <cell r="C604" t="str">
            <v>5615 Labour - Subcontract</v>
          </cell>
          <cell r="D604">
            <v>0</v>
          </cell>
          <cell r="E604">
            <v>60509</v>
          </cell>
          <cell r="F604">
            <v>41000</v>
          </cell>
          <cell r="G604">
            <v>19509</v>
          </cell>
          <cell r="H604">
            <v>19509</v>
          </cell>
        </row>
        <row r="605">
          <cell r="B605" t="str">
            <v>310-6070-10</v>
          </cell>
          <cell r="C605" t="str">
            <v>5615 Labour - Vacation</v>
          </cell>
          <cell r="D605">
            <v>0</v>
          </cell>
          <cell r="E605">
            <v>21437</v>
          </cell>
          <cell r="F605">
            <v>3475.13</v>
          </cell>
          <cell r="G605">
            <v>17961.87</v>
          </cell>
          <cell r="H605">
            <v>17961.87</v>
          </cell>
        </row>
        <row r="606">
          <cell r="B606" t="str">
            <v>310-6120-10</v>
          </cell>
          <cell r="C606" t="str">
            <v>5615 Labour - Sick Leave</v>
          </cell>
          <cell r="D606">
            <v>0</v>
          </cell>
          <cell r="E606">
            <v>228.14</v>
          </cell>
          <cell r="F606">
            <v>41.14</v>
          </cell>
          <cell r="G606">
            <v>187</v>
          </cell>
          <cell r="H606">
            <v>187</v>
          </cell>
        </row>
        <row r="607">
          <cell r="B607" t="str">
            <v>310-6122-10</v>
          </cell>
          <cell r="C607" t="str">
            <v>5615 Labour - Family Leave</v>
          </cell>
          <cell r="D607">
            <v>0</v>
          </cell>
          <cell r="E607">
            <v>1030.3699999999999</v>
          </cell>
          <cell r="F607">
            <v>216.92</v>
          </cell>
          <cell r="G607">
            <v>813.45</v>
          </cell>
          <cell r="H607">
            <v>813.45</v>
          </cell>
        </row>
        <row r="608">
          <cell r="B608" t="str">
            <v>310-6170-10</v>
          </cell>
          <cell r="C608" t="str">
            <v>5615 Benefits - Pension</v>
          </cell>
          <cell r="D608">
            <v>0</v>
          </cell>
          <cell r="E608">
            <v>26772.63</v>
          </cell>
          <cell r="F608">
            <v>4533.58</v>
          </cell>
          <cell r="G608">
            <v>22239.05</v>
          </cell>
          <cell r="H608">
            <v>22239.05</v>
          </cell>
        </row>
        <row r="609">
          <cell r="B609" t="str">
            <v>310-6180-10</v>
          </cell>
          <cell r="C609" t="str">
            <v>5615 Benefits - EHT</v>
          </cell>
          <cell r="D609">
            <v>0</v>
          </cell>
          <cell r="E609">
            <v>5333.52</v>
          </cell>
          <cell r="F609">
            <v>899.62</v>
          </cell>
          <cell r="G609">
            <v>4433.8999999999996</v>
          </cell>
          <cell r="H609">
            <v>4433.8999999999996</v>
          </cell>
        </row>
        <row r="610">
          <cell r="B610" t="str">
            <v>310-6190-10</v>
          </cell>
          <cell r="C610" t="str">
            <v>5615 Benefits - WCB</v>
          </cell>
          <cell r="D610">
            <v>0</v>
          </cell>
          <cell r="E610">
            <v>2968.44</v>
          </cell>
          <cell r="F610">
            <v>502.89</v>
          </cell>
          <cell r="G610">
            <v>2465.5500000000002</v>
          </cell>
          <cell r="H610">
            <v>2465.5500000000002</v>
          </cell>
        </row>
        <row r="611">
          <cell r="B611" t="str">
            <v>310-6200-10</v>
          </cell>
          <cell r="C611" t="str">
            <v>5615 Benefits - CPP</v>
          </cell>
          <cell r="D611">
            <v>0</v>
          </cell>
          <cell r="E611">
            <v>10511.74</v>
          </cell>
          <cell r="F611">
            <v>1851.35</v>
          </cell>
          <cell r="G611">
            <v>8660.39</v>
          </cell>
          <cell r="H611">
            <v>8660.39</v>
          </cell>
        </row>
        <row r="612">
          <cell r="B612" t="str">
            <v>310-6210-10</v>
          </cell>
          <cell r="C612" t="str">
            <v>5615 Benefits - UIC</v>
          </cell>
          <cell r="D612">
            <v>0</v>
          </cell>
          <cell r="E612">
            <v>4253.4799999999996</v>
          </cell>
          <cell r="F612">
            <v>779.27</v>
          </cell>
          <cell r="G612">
            <v>3474.21</v>
          </cell>
          <cell r="H612">
            <v>3474.21</v>
          </cell>
        </row>
        <row r="613">
          <cell r="B613" t="str">
            <v>310-6220-10</v>
          </cell>
          <cell r="C613" t="str">
            <v>5615 Benefits - Medical</v>
          </cell>
          <cell r="D613">
            <v>0</v>
          </cell>
          <cell r="E613">
            <v>14622</v>
          </cell>
          <cell r="F613">
            <v>1343</v>
          </cell>
          <cell r="G613">
            <v>13279</v>
          </cell>
          <cell r="H613">
            <v>13279</v>
          </cell>
        </row>
        <row r="614">
          <cell r="B614" t="str">
            <v>310-6310-10</v>
          </cell>
          <cell r="C614" t="str">
            <v>5620 Supplies - Office</v>
          </cell>
          <cell r="D614">
            <v>0</v>
          </cell>
          <cell r="E614">
            <v>1589.21</v>
          </cell>
          <cell r="F614">
            <v>0</v>
          </cell>
          <cell r="G614">
            <v>1589.21</v>
          </cell>
          <cell r="H614">
            <v>1589.21</v>
          </cell>
        </row>
        <row r="615">
          <cell r="B615" t="str">
            <v>310-6342-10</v>
          </cell>
          <cell r="C615" t="str">
            <v>5620 Licenses/Permits</v>
          </cell>
          <cell r="D615">
            <v>0</v>
          </cell>
          <cell r="E615">
            <v>37452.15</v>
          </cell>
          <cell r="F615">
            <v>408</v>
          </cell>
          <cell r="G615">
            <v>37044.15</v>
          </cell>
          <cell r="H615">
            <v>37044.15</v>
          </cell>
        </row>
        <row r="616">
          <cell r="B616" t="str">
            <v>310-6460-10</v>
          </cell>
          <cell r="C616" t="str">
            <v>5620 R &amp; M - OPUC Equipment/Facility</v>
          </cell>
          <cell r="D616">
            <v>0</v>
          </cell>
          <cell r="E616">
            <v>1546.94</v>
          </cell>
          <cell r="F616">
            <v>0</v>
          </cell>
          <cell r="G616">
            <v>1546.94</v>
          </cell>
          <cell r="H616">
            <v>1546.94</v>
          </cell>
        </row>
        <row r="617">
          <cell r="B617" t="str">
            <v>310-6540-10</v>
          </cell>
          <cell r="C617" t="str">
            <v>5620 Employee Training - Course Fees</v>
          </cell>
          <cell r="D617">
            <v>0</v>
          </cell>
          <cell r="E617">
            <v>980</v>
          </cell>
          <cell r="F617">
            <v>0</v>
          </cell>
          <cell r="G617">
            <v>980</v>
          </cell>
          <cell r="H617">
            <v>980</v>
          </cell>
        </row>
        <row r="618">
          <cell r="B618" t="str">
            <v>310-6600-10</v>
          </cell>
          <cell r="C618" t="str">
            <v>5620 Travel - Car Allowance &amp; Mileage</v>
          </cell>
          <cell r="D618">
            <v>0</v>
          </cell>
          <cell r="E618">
            <v>18.149999999999999</v>
          </cell>
          <cell r="F618">
            <v>0</v>
          </cell>
          <cell r="G618">
            <v>18.149999999999999</v>
          </cell>
          <cell r="H618">
            <v>18.149999999999999</v>
          </cell>
        </row>
        <row r="619">
          <cell r="B619" t="str">
            <v>310-6620-10</v>
          </cell>
          <cell r="C619" t="str">
            <v>5605 Travel - Meals (Subsistence)</v>
          </cell>
          <cell r="D619">
            <v>0</v>
          </cell>
          <cell r="E619">
            <v>908.53</v>
          </cell>
          <cell r="F619">
            <v>0</v>
          </cell>
          <cell r="G619">
            <v>908.53</v>
          </cell>
          <cell r="H619">
            <v>908.53</v>
          </cell>
        </row>
        <row r="620">
          <cell r="B620" t="str">
            <v>310-6650-10</v>
          </cell>
          <cell r="C620" t="str">
            <v>5620 Communications - Courier\Security Pickup</v>
          </cell>
          <cell r="D620">
            <v>0</v>
          </cell>
          <cell r="E620">
            <v>4.01</v>
          </cell>
          <cell r="F620">
            <v>0</v>
          </cell>
          <cell r="G620">
            <v>4.01</v>
          </cell>
          <cell r="H620">
            <v>4.01</v>
          </cell>
        </row>
        <row r="621">
          <cell r="B621" t="str">
            <v>310-6660-10</v>
          </cell>
          <cell r="C621" t="str">
            <v>5620 Cimmunications - Other</v>
          </cell>
          <cell r="D621">
            <v>0</v>
          </cell>
          <cell r="E621">
            <v>899.67</v>
          </cell>
          <cell r="F621">
            <v>602.66999999999996</v>
          </cell>
          <cell r="G621">
            <v>297</v>
          </cell>
          <cell r="H621">
            <v>297</v>
          </cell>
        </row>
        <row r="622">
          <cell r="B622" t="str">
            <v>310-6690-10</v>
          </cell>
          <cell r="C622" t="str">
            <v>5620 Communications - Printing &amp; Copying</v>
          </cell>
          <cell r="D622">
            <v>0</v>
          </cell>
          <cell r="E622">
            <v>1840</v>
          </cell>
          <cell r="F622">
            <v>0</v>
          </cell>
          <cell r="G622">
            <v>1840</v>
          </cell>
          <cell r="H622">
            <v>1840</v>
          </cell>
        </row>
        <row r="623">
          <cell r="B623" t="str">
            <v>310-6740-10</v>
          </cell>
          <cell r="C623" t="str">
            <v>5630 Professional - Consulting</v>
          </cell>
          <cell r="D623">
            <v>0</v>
          </cell>
          <cell r="E623">
            <v>7022.5</v>
          </cell>
          <cell r="F623">
            <v>7022.5</v>
          </cell>
          <cell r="G623">
            <v>0</v>
          </cell>
          <cell r="H623">
            <v>0</v>
          </cell>
        </row>
        <row r="624">
          <cell r="B624" t="str">
            <v>310-6901-10</v>
          </cell>
          <cell r="C624" t="str">
            <v>5615 Allocated Payroll Maint Job Recovery</v>
          </cell>
          <cell r="D624">
            <v>0</v>
          </cell>
          <cell r="E624">
            <v>1196.8</v>
          </cell>
          <cell r="F624">
            <v>2298.91</v>
          </cell>
          <cell r="G624">
            <v>-1102.1099999999999</v>
          </cell>
          <cell r="H624">
            <v>-1102.1099999999999</v>
          </cell>
        </row>
        <row r="625">
          <cell r="B625" t="str">
            <v>310-6905-10</v>
          </cell>
          <cell r="C625" t="str">
            <v>5620 Allocated Recovery - Services</v>
          </cell>
          <cell r="D625">
            <v>0</v>
          </cell>
          <cell r="E625">
            <v>33744</v>
          </cell>
          <cell r="F625">
            <v>33744</v>
          </cell>
          <cell r="G625">
            <v>0</v>
          </cell>
          <cell r="H625">
            <v>0</v>
          </cell>
        </row>
        <row r="626">
          <cell r="B626" t="str">
            <v>310-6907-10</v>
          </cell>
          <cell r="C626" t="str">
            <v>5615 Labour &amp; OH's Allocated TO Affiliates</v>
          </cell>
          <cell r="D626">
            <v>0</v>
          </cell>
          <cell r="E626">
            <v>0</v>
          </cell>
          <cell r="F626">
            <v>83591</v>
          </cell>
          <cell r="G626">
            <v>-83591</v>
          </cell>
          <cell r="H626">
            <v>-83591</v>
          </cell>
        </row>
        <row r="627">
          <cell r="B627" t="str">
            <v>320-6010-10</v>
          </cell>
          <cell r="C627" t="str">
            <v>5610 Labour - Salaries</v>
          </cell>
          <cell r="D627">
            <v>0</v>
          </cell>
          <cell r="E627">
            <v>362426.96</v>
          </cell>
          <cell r="F627">
            <v>60043.48</v>
          </cell>
          <cell r="G627">
            <v>302383.48</v>
          </cell>
          <cell r="H627">
            <v>302383.48</v>
          </cell>
        </row>
        <row r="628">
          <cell r="B628" t="str">
            <v>320-6060-10</v>
          </cell>
          <cell r="C628" t="str">
            <v>5605 Labour - Temporary</v>
          </cell>
          <cell r="D628">
            <v>0</v>
          </cell>
          <cell r="E628">
            <v>89873.7</v>
          </cell>
          <cell r="F628">
            <v>15608.62</v>
          </cell>
          <cell r="G628">
            <v>74265.08</v>
          </cell>
          <cell r="H628">
            <v>74265.08</v>
          </cell>
        </row>
        <row r="629">
          <cell r="B629" t="str">
            <v>320-6070-10</v>
          </cell>
          <cell r="C629" t="str">
            <v>5610 Labour - Vacation</v>
          </cell>
          <cell r="D629">
            <v>0</v>
          </cell>
          <cell r="E629">
            <v>42202.42</v>
          </cell>
          <cell r="F629">
            <v>8143.16</v>
          </cell>
          <cell r="G629">
            <v>34059.26</v>
          </cell>
          <cell r="H629">
            <v>34059.26</v>
          </cell>
        </row>
        <row r="630">
          <cell r="B630" t="str">
            <v>320-6120-10</v>
          </cell>
          <cell r="C630" t="str">
            <v>5610 Labour - Sick Leave</v>
          </cell>
          <cell r="D630">
            <v>0</v>
          </cell>
          <cell r="E630">
            <v>301.97000000000003</v>
          </cell>
          <cell r="F630">
            <v>143.04</v>
          </cell>
          <cell r="G630">
            <v>158.93</v>
          </cell>
          <cell r="H630">
            <v>158.93</v>
          </cell>
        </row>
        <row r="631">
          <cell r="B631" t="str">
            <v>320-6122-10</v>
          </cell>
          <cell r="C631" t="str">
            <v>5610 Labour - Family Leave</v>
          </cell>
          <cell r="D631">
            <v>0</v>
          </cell>
          <cell r="E631">
            <v>554.75</v>
          </cell>
          <cell r="F631">
            <v>184.92</v>
          </cell>
          <cell r="G631">
            <v>369.83</v>
          </cell>
          <cell r="H631">
            <v>369.83</v>
          </cell>
        </row>
        <row r="632">
          <cell r="B632" t="str">
            <v>320-6145-10</v>
          </cell>
          <cell r="C632" t="str">
            <v>5610 Labour - Bereavement</v>
          </cell>
          <cell r="D632">
            <v>0</v>
          </cell>
          <cell r="E632">
            <v>1920.37</v>
          </cell>
          <cell r="F632">
            <v>1152.22</v>
          </cell>
          <cell r="G632">
            <v>768.15</v>
          </cell>
          <cell r="H632">
            <v>768.15</v>
          </cell>
        </row>
        <row r="633">
          <cell r="B633" t="str">
            <v>320-6170-10</v>
          </cell>
          <cell r="C633" t="str">
            <v>5610 Benefits - Pension</v>
          </cell>
          <cell r="D633">
            <v>0</v>
          </cell>
          <cell r="E633">
            <v>53604.35</v>
          </cell>
          <cell r="F633">
            <v>11052.03</v>
          </cell>
          <cell r="G633">
            <v>42552.32</v>
          </cell>
          <cell r="H633">
            <v>42552.32</v>
          </cell>
        </row>
        <row r="634">
          <cell r="B634" t="str">
            <v>320-6180-10</v>
          </cell>
          <cell r="C634" t="str">
            <v>5610 Benefits - EHT</v>
          </cell>
          <cell r="D634">
            <v>0</v>
          </cell>
          <cell r="E634">
            <v>10585.19</v>
          </cell>
          <cell r="F634">
            <v>2074.8200000000002</v>
          </cell>
          <cell r="G634">
            <v>8510.3700000000008</v>
          </cell>
          <cell r="H634">
            <v>8510.3700000000008</v>
          </cell>
        </row>
        <row r="635">
          <cell r="B635" t="str">
            <v>320-6190-10</v>
          </cell>
          <cell r="C635" t="str">
            <v>5610 Benefits - WCB</v>
          </cell>
          <cell r="D635">
            <v>0</v>
          </cell>
          <cell r="E635">
            <v>4923.2299999999996</v>
          </cell>
          <cell r="F635">
            <v>1052.6199999999999</v>
          </cell>
          <cell r="G635">
            <v>3870.61</v>
          </cell>
          <cell r="H635">
            <v>3870.61</v>
          </cell>
        </row>
        <row r="636">
          <cell r="B636" t="str">
            <v>320-6200-10</v>
          </cell>
          <cell r="C636" t="str">
            <v>5610 Benefits - CPP</v>
          </cell>
          <cell r="D636">
            <v>0</v>
          </cell>
          <cell r="E636">
            <v>14769.3</v>
          </cell>
          <cell r="F636">
            <v>3667.99</v>
          </cell>
          <cell r="G636">
            <v>11101.31</v>
          </cell>
          <cell r="H636">
            <v>11101.31</v>
          </cell>
        </row>
        <row r="637">
          <cell r="B637" t="str">
            <v>320-6210-10</v>
          </cell>
          <cell r="C637" t="str">
            <v>5610 Benefits - UIC</v>
          </cell>
          <cell r="D637">
            <v>0</v>
          </cell>
          <cell r="E637">
            <v>6016.99</v>
          </cell>
          <cell r="F637">
            <v>1507.08</v>
          </cell>
          <cell r="G637">
            <v>4509.91</v>
          </cell>
          <cell r="H637">
            <v>4509.91</v>
          </cell>
        </row>
        <row r="638">
          <cell r="B638" t="str">
            <v>320-6220-10</v>
          </cell>
          <cell r="C638" t="str">
            <v>5610 Benefits - Medical</v>
          </cell>
          <cell r="D638">
            <v>0</v>
          </cell>
          <cell r="E638">
            <v>14622</v>
          </cell>
          <cell r="F638">
            <v>1343</v>
          </cell>
          <cell r="G638">
            <v>13279</v>
          </cell>
          <cell r="H638">
            <v>13279</v>
          </cell>
        </row>
        <row r="639">
          <cell r="B639" t="str">
            <v>320-6310-10</v>
          </cell>
          <cell r="C639" t="str">
            <v>5610 Supplies - Office</v>
          </cell>
          <cell r="D639">
            <v>0</v>
          </cell>
          <cell r="E639">
            <v>256.51</v>
          </cell>
          <cell r="F639">
            <v>0</v>
          </cell>
          <cell r="G639">
            <v>256.51</v>
          </cell>
          <cell r="H639">
            <v>256.51</v>
          </cell>
        </row>
        <row r="640">
          <cell r="B640" t="str">
            <v>320-6500-10</v>
          </cell>
          <cell r="C640" t="str">
            <v>5610 Employee - Memberships</v>
          </cell>
          <cell r="D640">
            <v>0</v>
          </cell>
          <cell r="E640">
            <v>980</v>
          </cell>
          <cell r="F640">
            <v>0</v>
          </cell>
          <cell r="G640">
            <v>980</v>
          </cell>
          <cell r="H640">
            <v>980</v>
          </cell>
        </row>
        <row r="641">
          <cell r="B641" t="str">
            <v>320-6540-10</v>
          </cell>
          <cell r="C641" t="str">
            <v>5610 Employee Training - Course Fees</v>
          </cell>
          <cell r="D641">
            <v>0</v>
          </cell>
          <cell r="E641">
            <v>470.52</v>
          </cell>
          <cell r="F641">
            <v>0</v>
          </cell>
          <cell r="G641">
            <v>470.52</v>
          </cell>
          <cell r="H641">
            <v>470.52</v>
          </cell>
        </row>
        <row r="642">
          <cell r="B642" t="str">
            <v>320-6600-10</v>
          </cell>
          <cell r="C642" t="str">
            <v>5610 Travel - Car Allowance &amp; Mileage</v>
          </cell>
          <cell r="D642">
            <v>0</v>
          </cell>
          <cell r="E642">
            <v>338.94</v>
          </cell>
          <cell r="F642">
            <v>0</v>
          </cell>
          <cell r="G642">
            <v>338.94</v>
          </cell>
          <cell r="H642">
            <v>338.94</v>
          </cell>
        </row>
        <row r="643">
          <cell r="B643" t="str">
            <v>320-6610-10</v>
          </cell>
          <cell r="C643" t="str">
            <v>5610 Travel - Conference Fees</v>
          </cell>
          <cell r="D643">
            <v>0</v>
          </cell>
          <cell r="E643">
            <v>50</v>
          </cell>
          <cell r="F643">
            <v>0</v>
          </cell>
          <cell r="G643">
            <v>50</v>
          </cell>
          <cell r="H643">
            <v>50</v>
          </cell>
        </row>
        <row r="644">
          <cell r="B644" t="str">
            <v>320-6650-10</v>
          </cell>
          <cell r="C644" t="str">
            <v>5610 Communications - Courier\Security PickUp</v>
          </cell>
          <cell r="D644">
            <v>0</v>
          </cell>
          <cell r="E644">
            <v>172.04</v>
          </cell>
          <cell r="F644">
            <v>0</v>
          </cell>
          <cell r="G644">
            <v>172.04</v>
          </cell>
          <cell r="H644">
            <v>172.04</v>
          </cell>
        </row>
        <row r="645">
          <cell r="B645" t="str">
            <v>320-6700-10</v>
          </cell>
          <cell r="C645" t="str">
            <v>5610 Communications - Telephone, Fax &amp; Pagers</v>
          </cell>
          <cell r="D645">
            <v>0</v>
          </cell>
          <cell r="E645">
            <v>2495.2199999999998</v>
          </cell>
          <cell r="F645">
            <v>0</v>
          </cell>
          <cell r="G645">
            <v>2495.2199999999998</v>
          </cell>
          <cell r="H645">
            <v>2495.2199999999998</v>
          </cell>
        </row>
        <row r="646">
          <cell r="B646" t="str">
            <v>320-6901-10</v>
          </cell>
          <cell r="C646" t="str">
            <v>5610 ALLOCATED PAYROLL MAINT JOB RECOVERY</v>
          </cell>
          <cell r="D646">
            <v>0</v>
          </cell>
          <cell r="E646">
            <v>0</v>
          </cell>
          <cell r="F646">
            <v>640.72</v>
          </cell>
          <cell r="G646">
            <v>-640.72</v>
          </cell>
          <cell r="H646">
            <v>-640.72</v>
          </cell>
        </row>
        <row r="647">
          <cell r="B647" t="str">
            <v>320-6905-10</v>
          </cell>
          <cell r="C647" t="str">
            <v>5620 Allocated Recovery - Services</v>
          </cell>
          <cell r="D647">
            <v>0</v>
          </cell>
          <cell r="E647">
            <v>25912</v>
          </cell>
          <cell r="F647">
            <v>25912</v>
          </cell>
          <cell r="G647">
            <v>0</v>
          </cell>
          <cell r="H647">
            <v>0</v>
          </cell>
        </row>
        <row r="648">
          <cell r="B648" t="str">
            <v>320-6907-10</v>
          </cell>
          <cell r="C648" t="str">
            <v>5610 Labour &amp; OH's Allocated TO Affiliates</v>
          </cell>
          <cell r="D648">
            <v>0</v>
          </cell>
          <cell r="E648">
            <v>0</v>
          </cell>
          <cell r="F648">
            <v>99305</v>
          </cell>
          <cell r="G648">
            <v>-99305</v>
          </cell>
          <cell r="H648">
            <v>-99305</v>
          </cell>
        </row>
        <row r="649">
          <cell r="B649" t="str">
            <v>330-6010-10</v>
          </cell>
          <cell r="C649" t="str">
            <v>5615 Labour - Salaries</v>
          </cell>
          <cell r="D649">
            <v>0</v>
          </cell>
          <cell r="E649">
            <v>207195.25</v>
          </cell>
          <cell r="F649">
            <v>36691.519999999997</v>
          </cell>
          <cell r="G649">
            <v>170503.73</v>
          </cell>
          <cell r="H649">
            <v>170503.73</v>
          </cell>
        </row>
        <row r="650">
          <cell r="B650" t="str">
            <v>330-6050-10</v>
          </cell>
          <cell r="C650" t="str">
            <v>5615 LABOUR - SUBCONTRACT</v>
          </cell>
          <cell r="D650">
            <v>0</v>
          </cell>
          <cell r="E650">
            <v>515</v>
          </cell>
          <cell r="F650">
            <v>0</v>
          </cell>
          <cell r="G650">
            <v>515</v>
          </cell>
          <cell r="H650">
            <v>515</v>
          </cell>
        </row>
        <row r="651">
          <cell r="B651" t="str">
            <v>330-6070-10</v>
          </cell>
          <cell r="C651" t="str">
            <v>5615 Labour - Vacation</v>
          </cell>
          <cell r="D651">
            <v>0</v>
          </cell>
          <cell r="E651">
            <v>16212.52</v>
          </cell>
          <cell r="F651">
            <v>2146.9699999999998</v>
          </cell>
          <cell r="G651">
            <v>14065.55</v>
          </cell>
          <cell r="H651">
            <v>14065.55</v>
          </cell>
        </row>
        <row r="652">
          <cell r="B652" t="str">
            <v>330-6120-10</v>
          </cell>
          <cell r="C652" t="str">
            <v>5615 Labour - Sick Leave</v>
          </cell>
          <cell r="D652">
            <v>0</v>
          </cell>
          <cell r="E652">
            <v>4547.95</v>
          </cell>
          <cell r="F652">
            <v>487.79</v>
          </cell>
          <cell r="G652">
            <v>4060.16</v>
          </cell>
          <cell r="H652">
            <v>4060.16</v>
          </cell>
        </row>
        <row r="653">
          <cell r="B653" t="str">
            <v>330-6122-10</v>
          </cell>
          <cell r="C653" t="str">
            <v>5615 Labour - Family Leave</v>
          </cell>
          <cell r="D653">
            <v>0</v>
          </cell>
          <cell r="E653">
            <v>1474.53</v>
          </cell>
          <cell r="F653">
            <v>138.21</v>
          </cell>
          <cell r="G653">
            <v>1336.32</v>
          </cell>
          <cell r="H653">
            <v>1336.32</v>
          </cell>
        </row>
        <row r="654">
          <cell r="B654" t="str">
            <v>330-6170-10</v>
          </cell>
          <cell r="C654" t="str">
            <v>5615 Benefits - Pension</v>
          </cell>
          <cell r="D654">
            <v>0</v>
          </cell>
          <cell r="E654">
            <v>27748.23</v>
          </cell>
          <cell r="F654">
            <v>5543.67</v>
          </cell>
          <cell r="G654">
            <v>22204.560000000001</v>
          </cell>
          <cell r="H654">
            <v>22204.560000000001</v>
          </cell>
        </row>
        <row r="655">
          <cell r="B655" t="str">
            <v>330-6180-10</v>
          </cell>
          <cell r="C655" t="str">
            <v>5615 Benefits - EHT</v>
          </cell>
          <cell r="D655">
            <v>0</v>
          </cell>
          <cell r="E655">
            <v>4826.5200000000004</v>
          </cell>
          <cell r="F655">
            <v>931.43</v>
          </cell>
          <cell r="G655">
            <v>3895.09</v>
          </cell>
          <cell r="H655">
            <v>3895.09</v>
          </cell>
        </row>
        <row r="656">
          <cell r="B656" t="str">
            <v>330-6190-10</v>
          </cell>
          <cell r="C656" t="str">
            <v>5615 Benefits - WCB</v>
          </cell>
          <cell r="D656">
            <v>0</v>
          </cell>
          <cell r="E656">
            <v>2687.2</v>
          </cell>
          <cell r="F656">
            <v>520.66999999999996</v>
          </cell>
          <cell r="G656">
            <v>2166.5300000000002</v>
          </cell>
          <cell r="H656">
            <v>2166.5300000000002</v>
          </cell>
        </row>
        <row r="657">
          <cell r="B657" t="str">
            <v>330-6200-10</v>
          </cell>
          <cell r="C657" t="str">
            <v>5615 Benefits - CPP</v>
          </cell>
          <cell r="D657">
            <v>0</v>
          </cell>
          <cell r="E657">
            <v>9992.11</v>
          </cell>
          <cell r="F657">
            <v>2032.73</v>
          </cell>
          <cell r="G657">
            <v>7959.38</v>
          </cell>
          <cell r="H657">
            <v>7959.38</v>
          </cell>
        </row>
        <row r="658">
          <cell r="B658" t="str">
            <v>330-6210-10</v>
          </cell>
          <cell r="C658" t="str">
            <v>5615 Benefits - UIC</v>
          </cell>
          <cell r="D658">
            <v>0</v>
          </cell>
          <cell r="E658">
            <v>4019.06</v>
          </cell>
          <cell r="F658">
            <v>818.88</v>
          </cell>
          <cell r="G658">
            <v>3200.18</v>
          </cell>
          <cell r="H658">
            <v>3200.18</v>
          </cell>
        </row>
        <row r="659">
          <cell r="B659" t="str">
            <v>330-6220-10</v>
          </cell>
          <cell r="C659" t="str">
            <v>5615 Benefits - Medical</v>
          </cell>
          <cell r="D659">
            <v>0</v>
          </cell>
          <cell r="E659">
            <v>12329</v>
          </cell>
          <cell r="F659">
            <v>1343</v>
          </cell>
          <cell r="G659">
            <v>10986</v>
          </cell>
          <cell r="H659">
            <v>10986</v>
          </cell>
        </row>
        <row r="660">
          <cell r="B660" t="str">
            <v>330-6310-10</v>
          </cell>
          <cell r="C660" t="str">
            <v>5620 Supplies - Office</v>
          </cell>
          <cell r="D660">
            <v>0</v>
          </cell>
          <cell r="E660">
            <v>2040.85</v>
          </cell>
          <cell r="F660">
            <v>682.88</v>
          </cell>
          <cell r="G660">
            <v>1357.97</v>
          </cell>
          <cell r="H660">
            <v>1357.97</v>
          </cell>
        </row>
        <row r="661">
          <cell r="B661" t="str">
            <v>330-6320-10</v>
          </cell>
          <cell r="C661" t="str">
            <v>5620 Supplies - Computer</v>
          </cell>
          <cell r="D661">
            <v>0</v>
          </cell>
          <cell r="E661">
            <v>1272.8900000000001</v>
          </cell>
          <cell r="F661">
            <v>0</v>
          </cell>
          <cell r="G661">
            <v>1272.8900000000001</v>
          </cell>
          <cell r="H661">
            <v>1272.8900000000001</v>
          </cell>
        </row>
        <row r="662">
          <cell r="B662" t="str">
            <v>330-6330-10</v>
          </cell>
          <cell r="C662" t="str">
            <v>5620 Supplies - Safety</v>
          </cell>
          <cell r="D662">
            <v>0</v>
          </cell>
          <cell r="E662">
            <v>1580.63</v>
          </cell>
          <cell r="F662">
            <v>0</v>
          </cell>
          <cell r="G662">
            <v>1580.63</v>
          </cell>
          <cell r="H662">
            <v>1580.63</v>
          </cell>
        </row>
        <row r="663">
          <cell r="B663" t="str">
            <v>330-6340-10</v>
          </cell>
          <cell r="C663" t="str">
            <v>5620 Supplies - Stationary</v>
          </cell>
          <cell r="D663">
            <v>0</v>
          </cell>
          <cell r="E663">
            <v>110</v>
          </cell>
          <cell r="F663">
            <v>0</v>
          </cell>
          <cell r="G663">
            <v>110</v>
          </cell>
          <cell r="H663">
            <v>110</v>
          </cell>
        </row>
        <row r="664">
          <cell r="B664" t="str">
            <v>330-6342-10</v>
          </cell>
          <cell r="C664" t="str">
            <v>5620 Licenses/Permits</v>
          </cell>
          <cell r="D664">
            <v>0</v>
          </cell>
          <cell r="E664">
            <v>101132.64</v>
          </cell>
          <cell r="F664">
            <v>27853</v>
          </cell>
          <cell r="G664">
            <v>73279.64</v>
          </cell>
          <cell r="H664">
            <v>73279.64</v>
          </cell>
        </row>
        <row r="665">
          <cell r="B665" t="str">
            <v>330-6430-10</v>
          </cell>
          <cell r="C665" t="str">
            <v>5620 Rent - Property</v>
          </cell>
          <cell r="D665">
            <v>0</v>
          </cell>
          <cell r="E665">
            <v>8958</v>
          </cell>
          <cell r="F665">
            <v>8958</v>
          </cell>
          <cell r="G665">
            <v>0</v>
          </cell>
          <cell r="H665">
            <v>0</v>
          </cell>
        </row>
        <row r="666">
          <cell r="B666" t="str">
            <v>330-6462-10</v>
          </cell>
          <cell r="C666" t="str">
            <v>5620 R&amp;M- HARDWARE MAINTENANCE FEES</v>
          </cell>
          <cell r="D666">
            <v>0</v>
          </cell>
          <cell r="E666">
            <v>19604.54</v>
          </cell>
          <cell r="F666">
            <v>356</v>
          </cell>
          <cell r="G666">
            <v>19248.54</v>
          </cell>
          <cell r="H666">
            <v>19248.54</v>
          </cell>
        </row>
        <row r="667">
          <cell r="B667" t="str">
            <v>330-6463-10</v>
          </cell>
          <cell r="C667" t="str">
            <v>5620 R&amp;M COMPUTER SOFTWARE MAINTENANCE FEES</v>
          </cell>
          <cell r="D667">
            <v>0</v>
          </cell>
          <cell r="E667">
            <v>291400.7</v>
          </cell>
          <cell r="F667">
            <v>146561.84</v>
          </cell>
          <cell r="G667">
            <v>144838.85999999999</v>
          </cell>
          <cell r="H667">
            <v>144838.85999999999</v>
          </cell>
        </row>
        <row r="668">
          <cell r="B668" t="str">
            <v>330-6540-10</v>
          </cell>
          <cell r="C668" t="str">
            <v>5620 Employee Training - Course Fees</v>
          </cell>
          <cell r="D668">
            <v>0</v>
          </cell>
          <cell r="E668">
            <v>6224.59</v>
          </cell>
          <cell r="F668">
            <v>0</v>
          </cell>
          <cell r="G668">
            <v>6224.59</v>
          </cell>
          <cell r="H668">
            <v>6224.59</v>
          </cell>
        </row>
        <row r="669">
          <cell r="B669" t="str">
            <v>330-6600-10</v>
          </cell>
          <cell r="C669" t="str">
            <v>5620 Travel - Car Allowance &amp; Mileage</v>
          </cell>
          <cell r="D669">
            <v>0</v>
          </cell>
          <cell r="E669">
            <v>3838</v>
          </cell>
          <cell r="F669">
            <v>960</v>
          </cell>
          <cell r="G669">
            <v>2878</v>
          </cell>
          <cell r="H669">
            <v>2878</v>
          </cell>
        </row>
        <row r="670">
          <cell r="B670" t="str">
            <v>330-6650-10</v>
          </cell>
          <cell r="C670" t="str">
            <v>5620 Communications - Courier\Security PickUp</v>
          </cell>
          <cell r="D670">
            <v>0</v>
          </cell>
          <cell r="E670">
            <v>13.34</v>
          </cell>
          <cell r="F670">
            <v>0</v>
          </cell>
          <cell r="G670">
            <v>13.34</v>
          </cell>
          <cell r="H670">
            <v>13.34</v>
          </cell>
        </row>
        <row r="671">
          <cell r="B671" t="str">
            <v>330-6660-10</v>
          </cell>
          <cell r="C671" t="str">
            <v>5620 Communications - Other</v>
          </cell>
          <cell r="D671">
            <v>0</v>
          </cell>
          <cell r="E671">
            <v>89418</v>
          </cell>
          <cell r="F671">
            <v>22400</v>
          </cell>
          <cell r="G671">
            <v>67018</v>
          </cell>
          <cell r="H671">
            <v>67018</v>
          </cell>
        </row>
        <row r="672">
          <cell r="B672" t="str">
            <v>330-6685-10</v>
          </cell>
          <cell r="C672" t="str">
            <v>5620 Communications - Leased Printing Equipment</v>
          </cell>
          <cell r="D672">
            <v>0</v>
          </cell>
          <cell r="E672">
            <v>13741.68</v>
          </cell>
          <cell r="F672">
            <v>0</v>
          </cell>
          <cell r="G672">
            <v>13741.68</v>
          </cell>
          <cell r="H672">
            <v>13741.68</v>
          </cell>
        </row>
        <row r="673">
          <cell r="B673" t="str">
            <v>330-6700-10</v>
          </cell>
          <cell r="C673" t="str">
            <v>5620 Communications - Telephone, Fax &amp; Pagers</v>
          </cell>
          <cell r="D673">
            <v>0</v>
          </cell>
          <cell r="E673">
            <v>2863.01</v>
          </cell>
          <cell r="F673">
            <v>16.88</v>
          </cell>
          <cell r="G673">
            <v>2846.13</v>
          </cell>
          <cell r="H673">
            <v>2846.13</v>
          </cell>
        </row>
        <row r="674">
          <cell r="B674" t="str">
            <v>330-6740-10</v>
          </cell>
          <cell r="C674" t="str">
            <v>5630 Professional - Consulting</v>
          </cell>
          <cell r="D674">
            <v>0</v>
          </cell>
          <cell r="E674">
            <v>12558.77</v>
          </cell>
          <cell r="F674">
            <v>515</v>
          </cell>
          <cell r="G674">
            <v>12043.77</v>
          </cell>
          <cell r="H674">
            <v>12043.77</v>
          </cell>
        </row>
        <row r="675">
          <cell r="B675" t="str">
            <v>330-6905-10</v>
          </cell>
          <cell r="C675" t="str">
            <v>5620 - Allocated Recovery Services</v>
          </cell>
          <cell r="D675">
            <v>0</v>
          </cell>
          <cell r="E675">
            <v>10704</v>
          </cell>
          <cell r="F675">
            <v>10704</v>
          </cell>
          <cell r="G675">
            <v>0</v>
          </cell>
          <cell r="H675">
            <v>0</v>
          </cell>
        </row>
        <row r="676">
          <cell r="B676" t="str">
            <v>330-6907-10</v>
          </cell>
          <cell r="C676" t="str">
            <v>5615 Labour &amp; OH's Allocated TO Affiliates</v>
          </cell>
          <cell r="D676">
            <v>0</v>
          </cell>
          <cell r="E676">
            <v>0</v>
          </cell>
          <cell r="F676">
            <v>16980</v>
          </cell>
          <cell r="G676">
            <v>-16980</v>
          </cell>
          <cell r="H676">
            <v>-16980</v>
          </cell>
        </row>
        <row r="677">
          <cell r="B677" t="str">
            <v>340-6010-10</v>
          </cell>
          <cell r="C677" t="str">
            <v>5410 Labour - Salaries</v>
          </cell>
          <cell r="D677">
            <v>0</v>
          </cell>
          <cell r="E677">
            <v>85180.05</v>
          </cell>
          <cell r="F677">
            <v>14738.14</v>
          </cell>
          <cell r="G677">
            <v>70441.91</v>
          </cell>
          <cell r="H677">
            <v>70441.91</v>
          </cell>
        </row>
        <row r="678">
          <cell r="B678" t="str">
            <v>340-6040-10</v>
          </cell>
          <cell r="C678" t="str">
            <v>5615 Labour - Student Labour</v>
          </cell>
          <cell r="D678">
            <v>0</v>
          </cell>
          <cell r="E678">
            <v>466.56</v>
          </cell>
          <cell r="F678">
            <v>104.33</v>
          </cell>
          <cell r="G678">
            <v>362.23</v>
          </cell>
          <cell r="H678">
            <v>362.23</v>
          </cell>
        </row>
        <row r="679">
          <cell r="B679" t="str">
            <v>340-6050-10</v>
          </cell>
          <cell r="C679" t="str">
            <v>5410 Labour - Subcontract</v>
          </cell>
          <cell r="D679">
            <v>0</v>
          </cell>
          <cell r="E679">
            <v>40012.94</v>
          </cell>
          <cell r="F679">
            <v>5330</v>
          </cell>
          <cell r="G679">
            <v>34682.94</v>
          </cell>
          <cell r="H679">
            <v>34682.94</v>
          </cell>
        </row>
        <row r="680">
          <cell r="B680" t="str">
            <v>340-6060-10</v>
          </cell>
          <cell r="C680" t="str">
            <v>5410 Labour - Temporary</v>
          </cell>
          <cell r="D680">
            <v>0</v>
          </cell>
          <cell r="E680">
            <v>11149.16</v>
          </cell>
          <cell r="F680">
            <v>2452.33</v>
          </cell>
          <cell r="G680">
            <v>8696.83</v>
          </cell>
          <cell r="H680">
            <v>8696.83</v>
          </cell>
        </row>
        <row r="681">
          <cell r="B681" t="str">
            <v>340-6070-10</v>
          </cell>
          <cell r="C681" t="str">
            <v>5410 Labour - Vacation</v>
          </cell>
          <cell r="D681">
            <v>0</v>
          </cell>
          <cell r="E681">
            <v>6496.7</v>
          </cell>
          <cell r="F681">
            <v>872.42</v>
          </cell>
          <cell r="G681">
            <v>5624.28</v>
          </cell>
          <cell r="H681">
            <v>5624.28</v>
          </cell>
        </row>
        <row r="682">
          <cell r="B682" t="str">
            <v>340-6122-10</v>
          </cell>
          <cell r="C682" t="str">
            <v>5410 Labour - Family Leave</v>
          </cell>
          <cell r="D682">
            <v>0</v>
          </cell>
          <cell r="E682">
            <v>291.18</v>
          </cell>
          <cell r="F682">
            <v>0</v>
          </cell>
          <cell r="G682">
            <v>291.18</v>
          </cell>
          <cell r="H682">
            <v>291.18</v>
          </cell>
        </row>
        <row r="683">
          <cell r="B683" t="str">
            <v>340-6170-10</v>
          </cell>
          <cell r="C683" t="str">
            <v>5410 Benefits - Pension</v>
          </cell>
          <cell r="D683">
            <v>0</v>
          </cell>
          <cell r="E683">
            <v>9956.07</v>
          </cell>
          <cell r="F683">
            <v>1598.46</v>
          </cell>
          <cell r="G683">
            <v>8357.61</v>
          </cell>
          <cell r="H683">
            <v>8357.61</v>
          </cell>
        </row>
        <row r="684">
          <cell r="B684" t="str">
            <v>340-6180-10</v>
          </cell>
          <cell r="C684" t="str">
            <v>5410 Benefits - EHT</v>
          </cell>
          <cell r="D684">
            <v>0</v>
          </cell>
          <cell r="E684">
            <v>2089.6799999999998</v>
          </cell>
          <cell r="F684">
            <v>355.29</v>
          </cell>
          <cell r="G684">
            <v>1734.39</v>
          </cell>
          <cell r="H684">
            <v>1734.39</v>
          </cell>
        </row>
        <row r="685">
          <cell r="B685" t="str">
            <v>340-6190-10</v>
          </cell>
          <cell r="C685" t="str">
            <v>5410 Benefits - WCB</v>
          </cell>
          <cell r="D685">
            <v>0</v>
          </cell>
          <cell r="E685">
            <v>1163.56</v>
          </cell>
          <cell r="F685">
            <v>198.59</v>
          </cell>
          <cell r="G685">
            <v>964.97</v>
          </cell>
          <cell r="H685">
            <v>964.97</v>
          </cell>
        </row>
        <row r="686">
          <cell r="B686" t="str">
            <v>340-6200-10</v>
          </cell>
          <cell r="C686" t="str">
            <v>5410 Benefits - CPP</v>
          </cell>
          <cell r="D686">
            <v>0</v>
          </cell>
          <cell r="E686">
            <v>3923.57</v>
          </cell>
          <cell r="F686">
            <v>731.55</v>
          </cell>
          <cell r="G686">
            <v>3192.02</v>
          </cell>
          <cell r="H686">
            <v>3192.02</v>
          </cell>
        </row>
        <row r="687">
          <cell r="B687" t="str">
            <v>340-6210-10</v>
          </cell>
          <cell r="C687" t="str">
            <v>5410 Benefits - UIC</v>
          </cell>
          <cell r="D687">
            <v>0</v>
          </cell>
          <cell r="E687">
            <v>1630.56</v>
          </cell>
          <cell r="F687">
            <v>319.36</v>
          </cell>
          <cell r="G687">
            <v>1311.2</v>
          </cell>
          <cell r="H687">
            <v>1311.2</v>
          </cell>
        </row>
        <row r="688">
          <cell r="B688" t="str">
            <v>340-6220-10</v>
          </cell>
          <cell r="C688" t="str">
            <v>5410 Benefits - MEDICAL</v>
          </cell>
          <cell r="D688">
            <v>0</v>
          </cell>
          <cell r="E688">
            <v>4875</v>
          </cell>
          <cell r="F688">
            <v>448</v>
          </cell>
          <cell r="G688">
            <v>4427</v>
          </cell>
          <cell r="H688">
            <v>4427</v>
          </cell>
        </row>
        <row r="689">
          <cell r="B689" t="str">
            <v>340-6540-10</v>
          </cell>
          <cell r="C689" t="str">
            <v>5620 Employee Training - Course Fees</v>
          </cell>
          <cell r="D689">
            <v>0</v>
          </cell>
          <cell r="E689">
            <v>445</v>
          </cell>
          <cell r="F689">
            <v>0</v>
          </cell>
          <cell r="G689">
            <v>445</v>
          </cell>
          <cell r="H689">
            <v>445</v>
          </cell>
        </row>
        <row r="690">
          <cell r="B690" t="str">
            <v>340-6600-10</v>
          </cell>
          <cell r="C690" t="str">
            <v>5410 Travel - Car Allowance &amp; Mileage</v>
          </cell>
          <cell r="D690">
            <v>0</v>
          </cell>
          <cell r="E690">
            <v>44.91</v>
          </cell>
          <cell r="F690">
            <v>0</v>
          </cell>
          <cell r="G690">
            <v>44.91</v>
          </cell>
          <cell r="H690">
            <v>44.91</v>
          </cell>
        </row>
        <row r="691">
          <cell r="B691" t="str">
            <v>340-6620-10</v>
          </cell>
          <cell r="C691" t="str">
            <v>5410 Travel - Meals (Subsistence)</v>
          </cell>
          <cell r="D691">
            <v>0</v>
          </cell>
          <cell r="E691">
            <v>482.42</v>
          </cell>
          <cell r="F691">
            <v>0</v>
          </cell>
          <cell r="G691">
            <v>482.42</v>
          </cell>
          <cell r="H691">
            <v>482.42</v>
          </cell>
        </row>
        <row r="692">
          <cell r="B692" t="str">
            <v>340-6650-10</v>
          </cell>
          <cell r="C692" t="str">
            <v>5410 Communications - Courier \ Security PickUup</v>
          </cell>
          <cell r="D692">
            <v>0</v>
          </cell>
          <cell r="E692">
            <v>11.55</v>
          </cell>
          <cell r="F692">
            <v>0</v>
          </cell>
          <cell r="G692">
            <v>11.55</v>
          </cell>
          <cell r="H692">
            <v>11.55</v>
          </cell>
        </row>
        <row r="693">
          <cell r="B693" t="str">
            <v>340-6660-10</v>
          </cell>
          <cell r="C693" t="str">
            <v>5410 Communications - Other</v>
          </cell>
          <cell r="D693">
            <v>0</v>
          </cell>
          <cell r="E693">
            <v>12251.28</v>
          </cell>
          <cell r="F693">
            <v>337.74</v>
          </cell>
          <cell r="G693">
            <v>11913.54</v>
          </cell>
          <cell r="H693">
            <v>11913.54</v>
          </cell>
        </row>
        <row r="694">
          <cell r="B694" t="str">
            <v>340-6690-10</v>
          </cell>
          <cell r="C694" t="str">
            <v>5410 Communications - Printing &amp; Copying</v>
          </cell>
          <cell r="D694">
            <v>0</v>
          </cell>
          <cell r="E694">
            <v>2095.65</v>
          </cell>
          <cell r="F694">
            <v>0</v>
          </cell>
          <cell r="G694">
            <v>2095.65</v>
          </cell>
          <cell r="H694">
            <v>2095.65</v>
          </cell>
        </row>
        <row r="695">
          <cell r="B695" t="str">
            <v>340-6700-10</v>
          </cell>
          <cell r="C695" t="str">
            <v>5410 Communications - Telephone, Fax &amp; Pagers</v>
          </cell>
          <cell r="D695">
            <v>0</v>
          </cell>
          <cell r="E695">
            <v>531.79</v>
          </cell>
          <cell r="F695">
            <v>0</v>
          </cell>
          <cell r="G695">
            <v>531.79</v>
          </cell>
          <cell r="H695">
            <v>531.79</v>
          </cell>
        </row>
        <row r="696">
          <cell r="B696" t="str">
            <v>340-6710-10</v>
          </cell>
          <cell r="C696" t="str">
            <v>5410 Advertising</v>
          </cell>
          <cell r="D696">
            <v>0</v>
          </cell>
          <cell r="E696">
            <v>1487.08</v>
          </cell>
          <cell r="F696">
            <v>0</v>
          </cell>
          <cell r="G696">
            <v>1487.08</v>
          </cell>
          <cell r="H696">
            <v>1487.08</v>
          </cell>
        </row>
        <row r="697">
          <cell r="B697" t="str">
            <v>340-6711-10</v>
          </cell>
          <cell r="C697" t="str">
            <v>4380 Marketing Exp (unregulated) - EVCredits</v>
          </cell>
          <cell r="D697">
            <v>0</v>
          </cell>
          <cell r="E697">
            <v>1566.6</v>
          </cell>
          <cell r="F697">
            <v>0</v>
          </cell>
          <cell r="G697">
            <v>1566.6</v>
          </cell>
          <cell r="H697">
            <v>1566.6</v>
          </cell>
        </row>
        <row r="698">
          <cell r="B698" t="str">
            <v>340-6720-10</v>
          </cell>
          <cell r="C698" t="str">
            <v>5410 Community Relations</v>
          </cell>
          <cell r="D698">
            <v>0</v>
          </cell>
          <cell r="E698">
            <v>508.85</v>
          </cell>
          <cell r="F698">
            <v>0</v>
          </cell>
          <cell r="G698">
            <v>508.85</v>
          </cell>
          <cell r="H698">
            <v>508.85</v>
          </cell>
        </row>
        <row r="699">
          <cell r="B699" t="str">
            <v>340-6732-10</v>
          </cell>
          <cell r="C699" t="str">
            <v>5410 Donations</v>
          </cell>
          <cell r="D699">
            <v>0</v>
          </cell>
          <cell r="E699">
            <v>3030</v>
          </cell>
          <cell r="F699">
            <v>0</v>
          </cell>
          <cell r="G699">
            <v>3030</v>
          </cell>
          <cell r="H699">
            <v>3030</v>
          </cell>
        </row>
        <row r="700">
          <cell r="B700" t="str">
            <v>350-6050-10</v>
          </cell>
          <cell r="C700" t="str">
            <v>Labour - Subcontract</v>
          </cell>
          <cell r="D700">
            <v>0</v>
          </cell>
          <cell r="E700">
            <v>1298.9000000000001</v>
          </cell>
          <cell r="F700">
            <v>1298.9000000000001</v>
          </cell>
          <cell r="G700">
            <v>0</v>
          </cell>
          <cell r="H700">
            <v>0</v>
          </cell>
        </row>
        <row r="701">
          <cell r="B701" t="str">
            <v>372-4997-10</v>
          </cell>
          <cell r="C701" t="str">
            <v>4380 CDM-R Residential Fixed Revenue/Cost TrueUp</v>
          </cell>
          <cell r="D701">
            <v>0</v>
          </cell>
          <cell r="E701">
            <v>54926.28</v>
          </cell>
          <cell r="F701">
            <v>54926.28</v>
          </cell>
          <cell r="G701">
            <v>0</v>
          </cell>
          <cell r="H701">
            <v>0</v>
          </cell>
        </row>
        <row r="702">
          <cell r="B702" t="str">
            <v>390-6010-10</v>
          </cell>
          <cell r="C702" t="str">
            <v>5415 Labour - Salaries</v>
          </cell>
          <cell r="D702">
            <v>0</v>
          </cell>
          <cell r="E702">
            <v>137490.69</v>
          </cell>
          <cell r="F702">
            <v>25518.48</v>
          </cell>
          <cell r="G702">
            <v>111972.21</v>
          </cell>
          <cell r="H702">
            <v>111972.21</v>
          </cell>
        </row>
        <row r="703">
          <cell r="B703" t="str">
            <v>390-6070-10</v>
          </cell>
          <cell r="C703" t="str">
            <v>5415 Labour - Vacation</v>
          </cell>
          <cell r="D703">
            <v>0</v>
          </cell>
          <cell r="E703">
            <v>15140.74</v>
          </cell>
          <cell r="F703">
            <v>4026.03</v>
          </cell>
          <cell r="G703">
            <v>11114.71</v>
          </cell>
          <cell r="H703">
            <v>11114.71</v>
          </cell>
        </row>
        <row r="704">
          <cell r="B704" t="str">
            <v>390-6120-10</v>
          </cell>
          <cell r="C704" t="str">
            <v>5415 Labour - Sick Leave</v>
          </cell>
          <cell r="D704">
            <v>0</v>
          </cell>
          <cell r="E704">
            <v>306.75</v>
          </cell>
          <cell r="F704">
            <v>0</v>
          </cell>
          <cell r="G704">
            <v>306.75</v>
          </cell>
          <cell r="H704">
            <v>306.75</v>
          </cell>
        </row>
        <row r="705">
          <cell r="B705" t="str">
            <v>390-6170-10</v>
          </cell>
          <cell r="C705" t="str">
            <v>5415 Benefits - Pension</v>
          </cell>
          <cell r="D705">
            <v>0</v>
          </cell>
          <cell r="E705">
            <v>18364.52</v>
          </cell>
          <cell r="F705">
            <v>4003.53</v>
          </cell>
          <cell r="G705">
            <v>14360.99</v>
          </cell>
          <cell r="H705">
            <v>14360.99</v>
          </cell>
        </row>
        <row r="706">
          <cell r="B706" t="str">
            <v>390-6180-10</v>
          </cell>
          <cell r="C706" t="str">
            <v>5415 Benefits - EHT</v>
          </cell>
          <cell r="D706">
            <v>0</v>
          </cell>
          <cell r="E706">
            <v>3211.2</v>
          </cell>
          <cell r="F706">
            <v>681.16</v>
          </cell>
          <cell r="G706">
            <v>2530.04</v>
          </cell>
          <cell r="H706">
            <v>2530.04</v>
          </cell>
        </row>
        <row r="707">
          <cell r="B707" t="str">
            <v>390-6190-10</v>
          </cell>
          <cell r="C707" t="str">
            <v>5415 Benefits - WSIB</v>
          </cell>
          <cell r="D707">
            <v>0</v>
          </cell>
          <cell r="E707">
            <v>1795.05</v>
          </cell>
          <cell r="F707">
            <v>380.78</v>
          </cell>
          <cell r="G707">
            <v>1414.27</v>
          </cell>
          <cell r="H707">
            <v>1414.27</v>
          </cell>
        </row>
        <row r="708">
          <cell r="B708" t="str">
            <v>390-6200-10</v>
          </cell>
          <cell r="C708" t="str">
            <v>5415 Benefits - CPP</v>
          </cell>
          <cell r="D708">
            <v>0</v>
          </cell>
          <cell r="E708">
            <v>6866.09</v>
          </cell>
          <cell r="F708">
            <v>1560.54</v>
          </cell>
          <cell r="G708">
            <v>5305.55</v>
          </cell>
          <cell r="H708">
            <v>5305.55</v>
          </cell>
        </row>
        <row r="709">
          <cell r="B709" t="str">
            <v>390-6210-10</v>
          </cell>
          <cell r="C709" t="str">
            <v>5415 Benefits - UIC</v>
          </cell>
          <cell r="D709">
            <v>0</v>
          </cell>
          <cell r="E709">
            <v>2745.62</v>
          </cell>
          <cell r="F709">
            <v>643.16999999999996</v>
          </cell>
          <cell r="G709">
            <v>2102.4499999999998</v>
          </cell>
          <cell r="H709">
            <v>2102.4499999999998</v>
          </cell>
        </row>
        <row r="710">
          <cell r="B710" t="str">
            <v>390-6220-10</v>
          </cell>
          <cell r="C710" t="str">
            <v>5415 Benefits - Medical</v>
          </cell>
          <cell r="D710">
            <v>0</v>
          </cell>
          <cell r="E710">
            <v>9746</v>
          </cell>
          <cell r="F710">
            <v>895</v>
          </cell>
          <cell r="G710">
            <v>8851</v>
          </cell>
          <cell r="H710">
            <v>8851</v>
          </cell>
        </row>
        <row r="711">
          <cell r="B711" t="str">
            <v>390-6330-10</v>
          </cell>
          <cell r="C711" t="str">
            <v>5620 Supplies - Safety</v>
          </cell>
          <cell r="D711">
            <v>0</v>
          </cell>
          <cell r="E711">
            <v>194.69</v>
          </cell>
          <cell r="F711">
            <v>0</v>
          </cell>
          <cell r="G711">
            <v>194.69</v>
          </cell>
          <cell r="H711">
            <v>194.69</v>
          </cell>
        </row>
        <row r="712">
          <cell r="B712" t="str">
            <v>390-6540-10</v>
          </cell>
          <cell r="C712" t="str">
            <v>5415 Employee Training - Course Fees</v>
          </cell>
          <cell r="D712">
            <v>0</v>
          </cell>
          <cell r="E712">
            <v>2041.59</v>
          </cell>
          <cell r="F712">
            <v>0</v>
          </cell>
          <cell r="G712">
            <v>2041.59</v>
          </cell>
          <cell r="H712">
            <v>2041.59</v>
          </cell>
        </row>
        <row r="713">
          <cell r="B713" t="str">
            <v>390-6610-10</v>
          </cell>
          <cell r="C713" t="str">
            <v>5415 Travel - Conference Fees</v>
          </cell>
          <cell r="D713">
            <v>0</v>
          </cell>
          <cell r="E713">
            <v>30</v>
          </cell>
          <cell r="F713">
            <v>30</v>
          </cell>
          <cell r="G713">
            <v>0</v>
          </cell>
          <cell r="H713">
            <v>0</v>
          </cell>
        </row>
        <row r="714">
          <cell r="B714" t="str">
            <v>390-6700-10</v>
          </cell>
          <cell r="C714" t="str">
            <v>5415 Communications - Telephone, Fax &amp; Pagers</v>
          </cell>
          <cell r="D714">
            <v>0</v>
          </cell>
          <cell r="E714">
            <v>638.64</v>
          </cell>
          <cell r="F714">
            <v>0</v>
          </cell>
          <cell r="G714">
            <v>638.64</v>
          </cell>
          <cell r="H714">
            <v>638.64</v>
          </cell>
        </row>
        <row r="715">
          <cell r="B715" t="str">
            <v>390-6901-10</v>
          </cell>
          <cell r="C715" t="str">
            <v>5415 Allocated Payroll Mtce Recovery</v>
          </cell>
          <cell r="D715">
            <v>0</v>
          </cell>
          <cell r="E715">
            <v>115667.6</v>
          </cell>
          <cell r="F715">
            <v>261314.77</v>
          </cell>
          <cell r="G715">
            <v>-145647.17000000001</v>
          </cell>
          <cell r="H715">
            <v>-145647.17000000001</v>
          </cell>
        </row>
        <row r="716">
          <cell r="B716" t="str">
            <v>410-6010-10</v>
          </cell>
          <cell r="C716" t="str">
            <v>5305 Labour - Salaries</v>
          </cell>
          <cell r="D716">
            <v>0</v>
          </cell>
          <cell r="E716">
            <v>102164.52</v>
          </cell>
          <cell r="F716">
            <v>17251.509999999998</v>
          </cell>
          <cell r="G716">
            <v>84913.01</v>
          </cell>
          <cell r="H716">
            <v>84913.01</v>
          </cell>
        </row>
        <row r="717">
          <cell r="B717" t="str">
            <v>410-6070-10</v>
          </cell>
          <cell r="C717" t="str">
            <v>5305 Labour - Vacation</v>
          </cell>
          <cell r="D717">
            <v>0</v>
          </cell>
          <cell r="E717">
            <v>14325.9</v>
          </cell>
          <cell r="F717">
            <v>2505.7399999999998</v>
          </cell>
          <cell r="G717">
            <v>11820.16</v>
          </cell>
          <cell r="H717">
            <v>11820.16</v>
          </cell>
        </row>
        <row r="718">
          <cell r="B718" t="str">
            <v>410-6120-10</v>
          </cell>
          <cell r="C718" t="str">
            <v>5305 Labour - Sick Leave</v>
          </cell>
          <cell r="D718">
            <v>0</v>
          </cell>
          <cell r="E718">
            <v>279.12</v>
          </cell>
          <cell r="F718">
            <v>93.04</v>
          </cell>
          <cell r="G718">
            <v>186.08</v>
          </cell>
          <cell r="H718">
            <v>186.08</v>
          </cell>
        </row>
        <row r="719">
          <cell r="B719" t="str">
            <v>410-6122-10</v>
          </cell>
          <cell r="C719" t="str">
            <v>5305 Labour-Family Leave</v>
          </cell>
          <cell r="D719">
            <v>0</v>
          </cell>
          <cell r="E719">
            <v>905.97</v>
          </cell>
          <cell r="F719">
            <v>186.34</v>
          </cell>
          <cell r="G719">
            <v>719.63</v>
          </cell>
          <cell r="H719">
            <v>719.63</v>
          </cell>
        </row>
        <row r="720">
          <cell r="B720" t="str">
            <v>410-6170-10</v>
          </cell>
          <cell r="C720" t="str">
            <v>5305 Benefits - Pension</v>
          </cell>
          <cell r="D720">
            <v>0</v>
          </cell>
          <cell r="E720">
            <v>14911.06</v>
          </cell>
          <cell r="F720">
            <v>3016.51</v>
          </cell>
          <cell r="G720">
            <v>11894.55</v>
          </cell>
          <cell r="H720">
            <v>11894.55</v>
          </cell>
        </row>
        <row r="721">
          <cell r="B721" t="str">
            <v>410-6180-10</v>
          </cell>
          <cell r="C721" t="str">
            <v>5305 Benefits - EHT</v>
          </cell>
          <cell r="D721">
            <v>0</v>
          </cell>
          <cell r="E721">
            <v>2513.12</v>
          </cell>
          <cell r="F721">
            <v>491.83</v>
          </cell>
          <cell r="G721">
            <v>2021.29</v>
          </cell>
          <cell r="H721">
            <v>2021.29</v>
          </cell>
        </row>
        <row r="722">
          <cell r="B722" t="str">
            <v>410-6190-10</v>
          </cell>
          <cell r="C722" t="str">
            <v>5305 Benefits - WCB</v>
          </cell>
          <cell r="D722">
            <v>0</v>
          </cell>
          <cell r="E722">
            <v>1265.6500000000001</v>
          </cell>
          <cell r="F722">
            <v>257.63</v>
          </cell>
          <cell r="G722">
            <v>1008.02</v>
          </cell>
          <cell r="H722">
            <v>1008.02</v>
          </cell>
        </row>
        <row r="723">
          <cell r="B723" t="str">
            <v>410-6200-10</v>
          </cell>
          <cell r="C723" t="str">
            <v>5305 Benefits - CPP</v>
          </cell>
          <cell r="D723">
            <v>0</v>
          </cell>
          <cell r="E723">
            <v>3689.56</v>
          </cell>
          <cell r="F723">
            <v>916.88</v>
          </cell>
          <cell r="G723">
            <v>2772.68</v>
          </cell>
          <cell r="H723">
            <v>2772.68</v>
          </cell>
        </row>
        <row r="724">
          <cell r="B724" t="str">
            <v>410-6210-10</v>
          </cell>
          <cell r="C724" t="str">
            <v>5305 Benefits - UIC</v>
          </cell>
          <cell r="D724">
            <v>0</v>
          </cell>
          <cell r="E724">
            <v>1463.85</v>
          </cell>
          <cell r="F724">
            <v>365.62</v>
          </cell>
          <cell r="G724">
            <v>1098.23</v>
          </cell>
          <cell r="H724">
            <v>1098.23</v>
          </cell>
        </row>
        <row r="725">
          <cell r="B725" t="str">
            <v>410-6220-10</v>
          </cell>
          <cell r="C725" t="str">
            <v>5305 Benefits - Medical</v>
          </cell>
          <cell r="D725">
            <v>0</v>
          </cell>
          <cell r="E725">
            <v>4875</v>
          </cell>
          <cell r="F725">
            <v>448</v>
          </cell>
          <cell r="G725">
            <v>4427</v>
          </cell>
          <cell r="H725">
            <v>4427</v>
          </cell>
        </row>
        <row r="726">
          <cell r="B726" t="str">
            <v>410-6225-10</v>
          </cell>
          <cell r="C726" t="str">
            <v>5305 BENEFITS - MEAL ALLOWANCE</v>
          </cell>
          <cell r="D726">
            <v>0</v>
          </cell>
          <cell r="E726">
            <v>48.06</v>
          </cell>
          <cell r="F726">
            <v>0</v>
          </cell>
          <cell r="G726">
            <v>48.06</v>
          </cell>
          <cell r="H726">
            <v>48.06</v>
          </cell>
        </row>
        <row r="727">
          <cell r="B727" t="str">
            <v>410-6230-10</v>
          </cell>
          <cell r="C727" t="str">
            <v>5305 Benefits - Other</v>
          </cell>
          <cell r="D727">
            <v>0</v>
          </cell>
          <cell r="E727">
            <v>120</v>
          </cell>
          <cell r="F727">
            <v>0</v>
          </cell>
          <cell r="G727">
            <v>120</v>
          </cell>
          <cell r="H727">
            <v>120</v>
          </cell>
        </row>
        <row r="728">
          <cell r="B728" t="str">
            <v>410-6240-10</v>
          </cell>
          <cell r="C728" t="str">
            <v>5305 Materials - Inventoried</v>
          </cell>
          <cell r="D728">
            <v>0</v>
          </cell>
          <cell r="E728">
            <v>5113.5</v>
          </cell>
          <cell r="F728">
            <v>0</v>
          </cell>
          <cell r="G728">
            <v>5113.5</v>
          </cell>
          <cell r="H728">
            <v>5113.5</v>
          </cell>
        </row>
        <row r="729">
          <cell r="B729" t="str">
            <v>410-6310-10</v>
          </cell>
          <cell r="C729" t="str">
            <v>5305 Supplies - Office</v>
          </cell>
          <cell r="D729">
            <v>0</v>
          </cell>
          <cell r="E729">
            <v>1466.15</v>
          </cell>
          <cell r="F729">
            <v>0</v>
          </cell>
          <cell r="G729">
            <v>1466.15</v>
          </cell>
          <cell r="H729">
            <v>1466.15</v>
          </cell>
        </row>
        <row r="730">
          <cell r="B730" t="str">
            <v>410-6330-10</v>
          </cell>
          <cell r="C730" t="str">
            <v>5305 Supplies - Safety</v>
          </cell>
          <cell r="D730">
            <v>0</v>
          </cell>
          <cell r="E730">
            <v>194.69</v>
          </cell>
          <cell r="F730">
            <v>0</v>
          </cell>
          <cell r="G730">
            <v>194.69</v>
          </cell>
          <cell r="H730">
            <v>194.69</v>
          </cell>
        </row>
        <row r="731">
          <cell r="B731" t="str">
            <v>410-6540-10</v>
          </cell>
          <cell r="C731" t="str">
            <v>5305 Employee Training - Course Fees</v>
          </cell>
          <cell r="D731">
            <v>0</v>
          </cell>
          <cell r="E731">
            <v>1705.26</v>
          </cell>
          <cell r="F731">
            <v>0</v>
          </cell>
          <cell r="G731">
            <v>1705.26</v>
          </cell>
          <cell r="H731">
            <v>1705.26</v>
          </cell>
        </row>
        <row r="732">
          <cell r="B732" t="str">
            <v>410-6590-10</v>
          </cell>
          <cell r="C732" t="str">
            <v>5305 Travel - Accommodation</v>
          </cell>
          <cell r="D732">
            <v>0</v>
          </cell>
          <cell r="E732">
            <v>334</v>
          </cell>
          <cell r="F732">
            <v>0</v>
          </cell>
          <cell r="G732">
            <v>334</v>
          </cell>
          <cell r="H732">
            <v>334</v>
          </cell>
        </row>
        <row r="733">
          <cell r="B733" t="str">
            <v>410-6610-10</v>
          </cell>
          <cell r="C733" t="str">
            <v>5305 Travel - Conference Fees</v>
          </cell>
          <cell r="D733">
            <v>0</v>
          </cell>
          <cell r="E733">
            <v>175.2</v>
          </cell>
          <cell r="F733">
            <v>0</v>
          </cell>
          <cell r="G733">
            <v>175.2</v>
          </cell>
          <cell r="H733">
            <v>175.2</v>
          </cell>
        </row>
        <row r="734">
          <cell r="B734" t="str">
            <v>410-6620-10</v>
          </cell>
          <cell r="C734" t="str">
            <v>5605 Travel - Meals (Subsistence)</v>
          </cell>
          <cell r="D734">
            <v>0</v>
          </cell>
          <cell r="E734">
            <v>288.52</v>
          </cell>
          <cell r="F734">
            <v>0</v>
          </cell>
          <cell r="G734">
            <v>288.52</v>
          </cell>
          <cell r="H734">
            <v>288.52</v>
          </cell>
        </row>
        <row r="735">
          <cell r="B735" t="str">
            <v>410-6680-10</v>
          </cell>
          <cell r="C735" t="str">
            <v>5315 Communications - Postage Customers</v>
          </cell>
          <cell r="D735">
            <v>0</v>
          </cell>
          <cell r="E735">
            <v>102.06</v>
          </cell>
          <cell r="F735">
            <v>0</v>
          </cell>
          <cell r="G735">
            <v>102.06</v>
          </cell>
          <cell r="H735">
            <v>102.06</v>
          </cell>
        </row>
        <row r="736">
          <cell r="B736" t="str">
            <v>410-6700-10</v>
          </cell>
          <cell r="C736" t="str">
            <v>5315 Communications - Telephone, Fax &amp; Pagers</v>
          </cell>
          <cell r="D736">
            <v>0</v>
          </cell>
          <cell r="E736">
            <v>1081.1199999999999</v>
          </cell>
          <cell r="F736">
            <v>0</v>
          </cell>
          <cell r="G736">
            <v>1081.1199999999999</v>
          </cell>
          <cell r="H736">
            <v>1081.1199999999999</v>
          </cell>
        </row>
        <row r="737">
          <cell r="B737" t="str">
            <v>410-6740-10</v>
          </cell>
          <cell r="C737" t="str">
            <v>5305 Consulting</v>
          </cell>
          <cell r="D737">
            <v>0</v>
          </cell>
          <cell r="E737">
            <v>1925</v>
          </cell>
          <cell r="F737">
            <v>0</v>
          </cell>
          <cell r="G737">
            <v>1925</v>
          </cell>
          <cell r="H737">
            <v>1925</v>
          </cell>
        </row>
        <row r="738">
          <cell r="B738" t="str">
            <v>410-6900-10</v>
          </cell>
          <cell r="C738" t="str">
            <v>5305 Allocated Mtnc Job Payroll/Overhead Offset</v>
          </cell>
          <cell r="D738">
            <v>0</v>
          </cell>
          <cell r="E738">
            <v>16873.77</v>
          </cell>
          <cell r="F738">
            <v>0</v>
          </cell>
          <cell r="G738">
            <v>16873.77</v>
          </cell>
          <cell r="H738">
            <v>16873.77</v>
          </cell>
        </row>
        <row r="739">
          <cell r="B739" t="str">
            <v>410-6901-10</v>
          </cell>
          <cell r="C739" t="str">
            <v>5305 Allocated Payroll Maintenance Recovery</v>
          </cell>
          <cell r="D739">
            <v>0</v>
          </cell>
          <cell r="E739">
            <v>0</v>
          </cell>
          <cell r="F739">
            <v>2385.06</v>
          </cell>
          <cell r="G739">
            <v>-2385.06</v>
          </cell>
          <cell r="H739">
            <v>-2385.06</v>
          </cell>
        </row>
        <row r="740">
          <cell r="B740" t="str">
            <v>420-6020-10</v>
          </cell>
          <cell r="C740" t="str">
            <v>5425 Labour - Hourly</v>
          </cell>
          <cell r="D740">
            <v>0</v>
          </cell>
          <cell r="E740">
            <v>447422.71999999997</v>
          </cell>
          <cell r="F740">
            <v>75247.210000000006</v>
          </cell>
          <cell r="G740">
            <v>372175.51</v>
          </cell>
          <cell r="H740">
            <v>372175.51</v>
          </cell>
        </row>
        <row r="741">
          <cell r="B741" t="str">
            <v>420-6040-10</v>
          </cell>
          <cell r="C741" t="str">
            <v>5425 Labour - Student Labour</v>
          </cell>
          <cell r="D741">
            <v>0</v>
          </cell>
          <cell r="E741">
            <v>10857.34</v>
          </cell>
          <cell r="F741">
            <v>1936.12</v>
          </cell>
          <cell r="G741">
            <v>8921.2199999999993</v>
          </cell>
          <cell r="H741">
            <v>8921.2199999999993</v>
          </cell>
        </row>
        <row r="742">
          <cell r="B742" t="str">
            <v>420-6060-10</v>
          </cell>
          <cell r="C742" t="str">
            <v>5425 Labour - Temporary</v>
          </cell>
          <cell r="D742">
            <v>0</v>
          </cell>
          <cell r="E742">
            <v>136765.20000000001</v>
          </cell>
          <cell r="F742">
            <v>23678.26</v>
          </cell>
          <cell r="G742">
            <v>113086.94</v>
          </cell>
          <cell r="H742">
            <v>113086.94</v>
          </cell>
        </row>
        <row r="743">
          <cell r="B743" t="str">
            <v>420-6070-10</v>
          </cell>
          <cell r="C743" t="str">
            <v>5425 Labour - Vacation</v>
          </cell>
          <cell r="D743">
            <v>0</v>
          </cell>
          <cell r="E743">
            <v>41330.21</v>
          </cell>
          <cell r="F743">
            <v>6442.24</v>
          </cell>
          <cell r="G743">
            <v>34887.97</v>
          </cell>
          <cell r="H743">
            <v>34887.97</v>
          </cell>
        </row>
        <row r="744">
          <cell r="B744" t="str">
            <v>420-6120-10</v>
          </cell>
          <cell r="C744" t="str">
            <v>5425 Labour - Sick Leave</v>
          </cell>
          <cell r="D744">
            <v>0</v>
          </cell>
          <cell r="E744">
            <v>22648.62</v>
          </cell>
          <cell r="F744">
            <v>6097.92</v>
          </cell>
          <cell r="G744">
            <v>16550.7</v>
          </cell>
          <cell r="H744">
            <v>16550.7</v>
          </cell>
        </row>
        <row r="745">
          <cell r="B745" t="str">
            <v>420-6122-10</v>
          </cell>
          <cell r="C745" t="str">
            <v>5425 Labour - Family Leave</v>
          </cell>
          <cell r="D745">
            <v>0</v>
          </cell>
          <cell r="E745">
            <v>4648.7700000000004</v>
          </cell>
          <cell r="F745">
            <v>1014.26</v>
          </cell>
          <cell r="G745">
            <v>3634.51</v>
          </cell>
          <cell r="H745">
            <v>3634.51</v>
          </cell>
        </row>
        <row r="746">
          <cell r="B746" t="str">
            <v>420-6145-10</v>
          </cell>
          <cell r="C746" t="str">
            <v>5425 Labour - Bereavement</v>
          </cell>
          <cell r="D746">
            <v>0</v>
          </cell>
          <cell r="E746">
            <v>2331.9</v>
          </cell>
          <cell r="F746">
            <v>433.85</v>
          </cell>
          <cell r="G746">
            <v>1898.05</v>
          </cell>
          <cell r="H746">
            <v>1898.05</v>
          </cell>
        </row>
        <row r="747">
          <cell r="B747" t="str">
            <v>420-6170-10</v>
          </cell>
          <cell r="C747" t="str">
            <v>5425 Benefits - Pension</v>
          </cell>
          <cell r="D747">
            <v>0</v>
          </cell>
          <cell r="E747">
            <v>51720.22</v>
          </cell>
          <cell r="F747">
            <v>8803.9599999999991</v>
          </cell>
          <cell r="G747">
            <v>42916.26</v>
          </cell>
          <cell r="H747">
            <v>42916.26</v>
          </cell>
        </row>
        <row r="748">
          <cell r="B748" t="str">
            <v>420-6180-10</v>
          </cell>
          <cell r="C748" t="str">
            <v>5425 Benefits -EHT</v>
          </cell>
          <cell r="D748">
            <v>0</v>
          </cell>
          <cell r="E748">
            <v>13043.18</v>
          </cell>
          <cell r="F748">
            <v>2245.2399999999998</v>
          </cell>
          <cell r="G748">
            <v>10797.94</v>
          </cell>
          <cell r="H748">
            <v>10797.94</v>
          </cell>
        </row>
        <row r="749">
          <cell r="B749" t="str">
            <v>420-6190-10</v>
          </cell>
          <cell r="C749" t="str">
            <v>5425 Benefits - WCB</v>
          </cell>
          <cell r="D749">
            <v>0</v>
          </cell>
          <cell r="E749">
            <v>7262.78</v>
          </cell>
          <cell r="F749">
            <v>1255.18</v>
          </cell>
          <cell r="G749">
            <v>6007.6</v>
          </cell>
          <cell r="H749">
            <v>6007.6</v>
          </cell>
        </row>
        <row r="750">
          <cell r="B750" t="str">
            <v>420-6200-10</v>
          </cell>
          <cell r="C750" t="str">
            <v>5425 Benefits - CPP</v>
          </cell>
          <cell r="D750">
            <v>0</v>
          </cell>
          <cell r="E750">
            <v>26706.22</v>
          </cell>
          <cell r="F750">
            <v>4740.29</v>
          </cell>
          <cell r="G750">
            <v>21965.93</v>
          </cell>
          <cell r="H750">
            <v>21965.93</v>
          </cell>
        </row>
        <row r="751">
          <cell r="B751" t="str">
            <v>420-6210-10</v>
          </cell>
          <cell r="C751" t="str">
            <v>5425 Benefits - UIC</v>
          </cell>
          <cell r="D751">
            <v>0</v>
          </cell>
          <cell r="E751">
            <v>11578.04</v>
          </cell>
          <cell r="F751">
            <v>2108.69</v>
          </cell>
          <cell r="G751">
            <v>9469.35</v>
          </cell>
          <cell r="H751">
            <v>9469.35</v>
          </cell>
        </row>
        <row r="752">
          <cell r="B752" t="str">
            <v>420-6220-10</v>
          </cell>
          <cell r="C752" t="str">
            <v>5425 Benefits - Medical</v>
          </cell>
          <cell r="D752">
            <v>0</v>
          </cell>
          <cell r="E752">
            <v>29241</v>
          </cell>
          <cell r="F752">
            <v>2686</v>
          </cell>
          <cell r="G752">
            <v>26555</v>
          </cell>
          <cell r="H752">
            <v>26555</v>
          </cell>
        </row>
        <row r="753">
          <cell r="B753" t="str">
            <v>420-6230-10</v>
          </cell>
          <cell r="C753" t="str">
            <v>5425 Benefits - Other</v>
          </cell>
          <cell r="D753">
            <v>0</v>
          </cell>
          <cell r="E753">
            <v>2448.31</v>
          </cell>
          <cell r="F753">
            <v>0</v>
          </cell>
          <cell r="G753">
            <v>2448.31</v>
          </cell>
          <cell r="H753">
            <v>2448.31</v>
          </cell>
        </row>
        <row r="754">
          <cell r="B754" t="str">
            <v>420-6310-10</v>
          </cell>
          <cell r="C754" t="str">
            <v>5425 Supplies - Office</v>
          </cell>
          <cell r="D754">
            <v>0</v>
          </cell>
          <cell r="E754">
            <v>2538.2800000000002</v>
          </cell>
          <cell r="F754">
            <v>0</v>
          </cell>
          <cell r="G754">
            <v>2538.2800000000002</v>
          </cell>
          <cell r="H754">
            <v>2538.2800000000002</v>
          </cell>
        </row>
        <row r="755">
          <cell r="B755" t="str">
            <v>420-6340-10</v>
          </cell>
          <cell r="C755" t="str">
            <v>5425 Supplies - Stationary</v>
          </cell>
          <cell r="D755">
            <v>0</v>
          </cell>
          <cell r="E755">
            <v>1280</v>
          </cell>
          <cell r="F755">
            <v>0</v>
          </cell>
          <cell r="G755">
            <v>1280</v>
          </cell>
          <cell r="H755">
            <v>1280</v>
          </cell>
        </row>
        <row r="756">
          <cell r="B756" t="str">
            <v>420-6540-10</v>
          </cell>
          <cell r="C756" t="str">
            <v>5425 Employee Training - Course Fees</v>
          </cell>
          <cell r="D756">
            <v>0</v>
          </cell>
          <cell r="E756">
            <v>2097</v>
          </cell>
          <cell r="F756">
            <v>0</v>
          </cell>
          <cell r="G756">
            <v>2097</v>
          </cell>
          <cell r="H756">
            <v>2097</v>
          </cell>
        </row>
        <row r="757">
          <cell r="B757" t="str">
            <v>420-6600-10</v>
          </cell>
          <cell r="C757" t="str">
            <v>5425 TRAVEL - CAR ALLOWANCE &amp; MILEAGE</v>
          </cell>
          <cell r="D757">
            <v>0</v>
          </cell>
          <cell r="E757">
            <v>18.28</v>
          </cell>
          <cell r="F757">
            <v>0</v>
          </cell>
          <cell r="G757">
            <v>18.28</v>
          </cell>
          <cell r="H757">
            <v>18.28</v>
          </cell>
        </row>
        <row r="758">
          <cell r="B758" t="str">
            <v>420-6620-10</v>
          </cell>
          <cell r="C758" t="str">
            <v>5605 Travel - Meals (Subsistence)</v>
          </cell>
          <cell r="D758">
            <v>0</v>
          </cell>
          <cell r="E758">
            <v>1675.11</v>
          </cell>
          <cell r="F758">
            <v>0</v>
          </cell>
          <cell r="G758">
            <v>1675.11</v>
          </cell>
          <cell r="H758">
            <v>1675.11</v>
          </cell>
        </row>
        <row r="759">
          <cell r="B759" t="str">
            <v>420-6650-10</v>
          </cell>
          <cell r="C759" t="str">
            <v>5425 Communications - Courier\Security Pickup</v>
          </cell>
          <cell r="D759">
            <v>0</v>
          </cell>
          <cell r="E759">
            <v>902.61</v>
          </cell>
          <cell r="F759">
            <v>0</v>
          </cell>
          <cell r="G759">
            <v>902.61</v>
          </cell>
          <cell r="H759">
            <v>902.61</v>
          </cell>
        </row>
        <row r="760">
          <cell r="B760" t="str">
            <v>420-6660-10</v>
          </cell>
          <cell r="C760" t="str">
            <v>5425 Communications - Other</v>
          </cell>
          <cell r="D760">
            <v>0</v>
          </cell>
          <cell r="E760">
            <v>23200</v>
          </cell>
          <cell r="F760">
            <v>11200</v>
          </cell>
          <cell r="G760">
            <v>12000</v>
          </cell>
          <cell r="H760">
            <v>12000</v>
          </cell>
        </row>
        <row r="761">
          <cell r="B761" t="str">
            <v>420-6670-10</v>
          </cell>
          <cell r="C761" t="str">
            <v>5425 Communications - Postage</v>
          </cell>
          <cell r="D761">
            <v>0</v>
          </cell>
          <cell r="E761">
            <v>13620.06</v>
          </cell>
          <cell r="F761">
            <v>0</v>
          </cell>
          <cell r="G761">
            <v>13620.06</v>
          </cell>
          <cell r="H761">
            <v>13620.06</v>
          </cell>
        </row>
        <row r="762">
          <cell r="B762" t="str">
            <v>420-6680-10</v>
          </cell>
          <cell r="C762" t="str">
            <v>5425 Communications - Postage Customers</v>
          </cell>
          <cell r="D762">
            <v>0</v>
          </cell>
          <cell r="E762">
            <v>15</v>
          </cell>
          <cell r="F762">
            <v>0</v>
          </cell>
          <cell r="G762">
            <v>15</v>
          </cell>
          <cell r="H762">
            <v>15</v>
          </cell>
        </row>
        <row r="763">
          <cell r="B763" t="str">
            <v>420-6690-10</v>
          </cell>
          <cell r="C763" t="str">
            <v>5425 Communications - Printing &amp; Copying</v>
          </cell>
          <cell r="D763">
            <v>0</v>
          </cell>
          <cell r="E763">
            <v>535.85</v>
          </cell>
          <cell r="F763">
            <v>0</v>
          </cell>
          <cell r="G763">
            <v>535.85</v>
          </cell>
          <cell r="H763">
            <v>535.85</v>
          </cell>
        </row>
        <row r="764">
          <cell r="B764" t="str">
            <v>420-6700-10</v>
          </cell>
          <cell r="C764" t="str">
            <v>5425 Communications - Telephone, Fax &amp; Pagers</v>
          </cell>
          <cell r="D764">
            <v>0</v>
          </cell>
          <cell r="E764">
            <v>5269.88</v>
          </cell>
          <cell r="F764">
            <v>16100</v>
          </cell>
          <cell r="G764">
            <v>-10830.12</v>
          </cell>
          <cell r="H764">
            <v>-10830.12</v>
          </cell>
        </row>
        <row r="765">
          <cell r="B765" t="str">
            <v>420-6740-10</v>
          </cell>
          <cell r="C765" t="str">
            <v>5315 Consulting</v>
          </cell>
          <cell r="D765">
            <v>0</v>
          </cell>
          <cell r="E765">
            <v>1253.01</v>
          </cell>
          <cell r="F765">
            <v>0</v>
          </cell>
          <cell r="G765">
            <v>1253.01</v>
          </cell>
          <cell r="H765">
            <v>1253.01</v>
          </cell>
        </row>
        <row r="766">
          <cell r="B766" t="str">
            <v>440-6020-10</v>
          </cell>
          <cell r="C766" t="str">
            <v>5320 Labour - Hourly</v>
          </cell>
          <cell r="D766">
            <v>0</v>
          </cell>
          <cell r="E766">
            <v>58670.63</v>
          </cell>
          <cell r="F766">
            <v>9886.1299999999992</v>
          </cell>
          <cell r="G766">
            <v>48784.5</v>
          </cell>
          <cell r="H766">
            <v>48784.5</v>
          </cell>
        </row>
        <row r="767">
          <cell r="B767" t="str">
            <v>440-6050-10</v>
          </cell>
          <cell r="C767" t="str">
            <v>5320 Subcontract</v>
          </cell>
          <cell r="D767">
            <v>0</v>
          </cell>
          <cell r="E767">
            <v>190427.38</v>
          </cell>
          <cell r="F767">
            <v>100500</v>
          </cell>
          <cell r="G767">
            <v>89927.38</v>
          </cell>
          <cell r="H767">
            <v>89927.38</v>
          </cell>
        </row>
        <row r="768">
          <cell r="B768" t="str">
            <v>440-6070-10</v>
          </cell>
          <cell r="C768" t="str">
            <v>5320 Labour - Vacation</v>
          </cell>
          <cell r="D768">
            <v>0</v>
          </cell>
          <cell r="E768">
            <v>9440.2099999999991</v>
          </cell>
          <cell r="F768">
            <v>879.79</v>
          </cell>
          <cell r="G768">
            <v>8560.42</v>
          </cell>
          <cell r="H768">
            <v>8560.42</v>
          </cell>
        </row>
        <row r="769">
          <cell r="B769" t="str">
            <v>440-6120-10</v>
          </cell>
          <cell r="C769" t="str">
            <v>5320 Labour - Sick Leave</v>
          </cell>
          <cell r="D769">
            <v>0</v>
          </cell>
          <cell r="E769">
            <v>1514.3</v>
          </cell>
          <cell r="F769">
            <v>135.57</v>
          </cell>
          <cell r="G769">
            <v>1378.73</v>
          </cell>
          <cell r="H769">
            <v>1378.73</v>
          </cell>
        </row>
        <row r="770">
          <cell r="B770" t="str">
            <v>440-6122-10</v>
          </cell>
          <cell r="C770" t="str">
            <v>5320 Labour - Family Leave</v>
          </cell>
          <cell r="D770">
            <v>0</v>
          </cell>
          <cell r="E770">
            <v>1093.1300000000001</v>
          </cell>
          <cell r="F770">
            <v>517.79999999999995</v>
          </cell>
          <cell r="G770">
            <v>575.33000000000004</v>
          </cell>
          <cell r="H770">
            <v>575.33000000000004</v>
          </cell>
        </row>
        <row r="771">
          <cell r="B771" t="str">
            <v>440-6170-10</v>
          </cell>
          <cell r="C771" t="str">
            <v>5320 Benefits - Pension</v>
          </cell>
          <cell r="D771">
            <v>0</v>
          </cell>
          <cell r="E771">
            <v>10654.53</v>
          </cell>
          <cell r="F771">
            <v>1823.7</v>
          </cell>
          <cell r="G771">
            <v>8830.83</v>
          </cell>
          <cell r="H771">
            <v>8830.83</v>
          </cell>
        </row>
        <row r="772">
          <cell r="B772" t="str">
            <v>440-6180-10</v>
          </cell>
          <cell r="C772" t="str">
            <v>5320 Benefits - EHT</v>
          </cell>
          <cell r="D772">
            <v>0</v>
          </cell>
          <cell r="E772">
            <v>1386.34</v>
          </cell>
          <cell r="F772">
            <v>223.2</v>
          </cell>
          <cell r="G772">
            <v>1163.1400000000001</v>
          </cell>
          <cell r="H772">
            <v>1163.1400000000001</v>
          </cell>
        </row>
        <row r="773">
          <cell r="B773" t="str">
            <v>440-6190-10</v>
          </cell>
          <cell r="C773" t="str">
            <v>5320 Benefits - WCB</v>
          </cell>
          <cell r="D773">
            <v>0</v>
          </cell>
          <cell r="E773">
            <v>770.69</v>
          </cell>
          <cell r="F773">
            <v>124.78</v>
          </cell>
          <cell r="G773">
            <v>645.91</v>
          </cell>
          <cell r="H773">
            <v>645.91</v>
          </cell>
        </row>
        <row r="774">
          <cell r="B774" t="str">
            <v>440-6200-10</v>
          </cell>
          <cell r="C774" t="str">
            <v>5320 Benefits - CPP</v>
          </cell>
          <cell r="D774">
            <v>0</v>
          </cell>
          <cell r="E774">
            <v>2116.92</v>
          </cell>
          <cell r="F774">
            <v>407.07</v>
          </cell>
          <cell r="G774">
            <v>1709.85</v>
          </cell>
          <cell r="H774">
            <v>1709.85</v>
          </cell>
        </row>
        <row r="775">
          <cell r="B775" t="str">
            <v>440-6210-10</v>
          </cell>
          <cell r="C775" t="str">
            <v>5320 Benefits - EI</v>
          </cell>
          <cell r="D775">
            <v>0</v>
          </cell>
          <cell r="E775">
            <v>876.78</v>
          </cell>
          <cell r="F775">
            <v>171.56</v>
          </cell>
          <cell r="G775">
            <v>705.22</v>
          </cell>
          <cell r="H775">
            <v>705.22</v>
          </cell>
        </row>
        <row r="776">
          <cell r="B776" t="str">
            <v>440-6220-10</v>
          </cell>
          <cell r="C776" t="str">
            <v>5320 Benefits - Medical</v>
          </cell>
          <cell r="D776">
            <v>0</v>
          </cell>
          <cell r="E776">
            <v>4875</v>
          </cell>
          <cell r="F776">
            <v>448</v>
          </cell>
          <cell r="G776">
            <v>4427</v>
          </cell>
          <cell r="H776">
            <v>4427</v>
          </cell>
        </row>
        <row r="777">
          <cell r="B777" t="str">
            <v>440-6540-10</v>
          </cell>
          <cell r="C777" t="str">
            <v>5320 Employee Training - Course Fees</v>
          </cell>
          <cell r="D777">
            <v>0</v>
          </cell>
          <cell r="E777">
            <v>2990</v>
          </cell>
          <cell r="F777">
            <v>0</v>
          </cell>
          <cell r="G777">
            <v>2990</v>
          </cell>
          <cell r="H777">
            <v>2990</v>
          </cell>
        </row>
        <row r="778">
          <cell r="B778" t="str">
            <v>440-6600-10</v>
          </cell>
          <cell r="C778" t="str">
            <v>5320 TRAVEL - CAR ALLOWANCE &amp; MILEAGE</v>
          </cell>
          <cell r="D778">
            <v>0</v>
          </cell>
          <cell r="E778">
            <v>39.65</v>
          </cell>
          <cell r="F778">
            <v>0</v>
          </cell>
          <cell r="G778">
            <v>39.65</v>
          </cell>
          <cell r="H778">
            <v>39.65</v>
          </cell>
        </row>
        <row r="779">
          <cell r="B779" t="str">
            <v>440-6620-10</v>
          </cell>
          <cell r="C779" t="str">
            <v>5605 Travel - Meals (Subsistence)</v>
          </cell>
          <cell r="D779">
            <v>0</v>
          </cell>
          <cell r="E779">
            <v>37.08</v>
          </cell>
          <cell r="F779">
            <v>0</v>
          </cell>
          <cell r="G779">
            <v>37.08</v>
          </cell>
          <cell r="H779">
            <v>37.08</v>
          </cell>
        </row>
        <row r="780">
          <cell r="B780" t="str">
            <v>440-6660-10</v>
          </cell>
          <cell r="C780" t="str">
            <v>5320 Communications - Others</v>
          </cell>
          <cell r="D780">
            <v>0</v>
          </cell>
          <cell r="E780">
            <v>5800</v>
          </cell>
          <cell r="F780">
            <v>3600</v>
          </cell>
          <cell r="G780">
            <v>2200</v>
          </cell>
          <cell r="H780">
            <v>2200</v>
          </cell>
        </row>
        <row r="781">
          <cell r="B781" t="str">
            <v>440-6770-10</v>
          </cell>
          <cell r="C781" t="str">
            <v>5320 Finance Charges - Bank Charges</v>
          </cell>
          <cell r="D781">
            <v>0</v>
          </cell>
          <cell r="E781">
            <v>47979.48</v>
          </cell>
          <cell r="F781">
            <v>34251</v>
          </cell>
          <cell r="G781">
            <v>13728.48</v>
          </cell>
          <cell r="H781">
            <v>13728.48</v>
          </cell>
        </row>
        <row r="782">
          <cell r="B782" t="str">
            <v>440-6790-10</v>
          </cell>
          <cell r="C782" t="str">
            <v>5320 Finance Charges - Collection</v>
          </cell>
          <cell r="D782">
            <v>0</v>
          </cell>
          <cell r="E782">
            <v>11924.24</v>
          </cell>
          <cell r="F782">
            <v>0</v>
          </cell>
          <cell r="G782">
            <v>11924.24</v>
          </cell>
          <cell r="H782">
            <v>11924.24</v>
          </cell>
        </row>
        <row r="783">
          <cell r="B783" t="str">
            <v>440-6810-10</v>
          </cell>
          <cell r="C783" t="str">
            <v>5335 Bad Debts</v>
          </cell>
          <cell r="D783">
            <v>0</v>
          </cell>
          <cell r="E783">
            <v>441996</v>
          </cell>
          <cell r="F783">
            <v>208281.67</v>
          </cell>
          <cell r="G783">
            <v>233714.33</v>
          </cell>
          <cell r="H783">
            <v>233714.33</v>
          </cell>
        </row>
        <row r="784">
          <cell r="B784" t="str">
            <v>450-6020-10</v>
          </cell>
          <cell r="C784" t="str">
            <v>5315 Labour - Hourly</v>
          </cell>
          <cell r="D784">
            <v>0</v>
          </cell>
          <cell r="E784">
            <v>98014.89</v>
          </cell>
          <cell r="F784">
            <v>15875.59</v>
          </cell>
          <cell r="G784">
            <v>82139.3</v>
          </cell>
          <cell r="H784">
            <v>82139.3</v>
          </cell>
        </row>
        <row r="785">
          <cell r="B785" t="str">
            <v>450-6050-10</v>
          </cell>
          <cell r="C785" t="str">
            <v>5315 Subcontract</v>
          </cell>
          <cell r="D785">
            <v>0</v>
          </cell>
          <cell r="E785">
            <v>1373436.99</v>
          </cell>
          <cell r="F785">
            <v>820900</v>
          </cell>
          <cell r="G785">
            <v>552536.99</v>
          </cell>
          <cell r="H785">
            <v>552536.99</v>
          </cell>
        </row>
        <row r="786">
          <cell r="B786" t="str">
            <v>450-6070-10</v>
          </cell>
          <cell r="C786" t="str">
            <v>5315 Labour - Vacation</v>
          </cell>
          <cell r="D786">
            <v>0</v>
          </cell>
          <cell r="E786">
            <v>9179.5300000000007</v>
          </cell>
          <cell r="F786">
            <v>957.09</v>
          </cell>
          <cell r="G786">
            <v>8222.44</v>
          </cell>
          <cell r="H786">
            <v>8222.44</v>
          </cell>
        </row>
        <row r="787">
          <cell r="B787" t="str">
            <v>450-6120-10</v>
          </cell>
          <cell r="C787" t="str">
            <v>5315 Labour - Sick Leave</v>
          </cell>
          <cell r="D787">
            <v>0</v>
          </cell>
          <cell r="E787">
            <v>2753.66</v>
          </cell>
          <cell r="F787">
            <v>254.77</v>
          </cell>
          <cell r="G787">
            <v>2498.89</v>
          </cell>
          <cell r="H787">
            <v>2498.89</v>
          </cell>
        </row>
        <row r="788">
          <cell r="B788" t="str">
            <v>450-6122-10</v>
          </cell>
          <cell r="C788" t="str">
            <v>5315 Labour - Family Leave</v>
          </cell>
          <cell r="D788">
            <v>0</v>
          </cell>
          <cell r="E788">
            <v>1434.71</v>
          </cell>
          <cell r="F788">
            <v>635.30999999999995</v>
          </cell>
          <cell r="G788">
            <v>799.4</v>
          </cell>
          <cell r="H788">
            <v>799.4</v>
          </cell>
        </row>
        <row r="789">
          <cell r="B789" t="str">
            <v>450-6140-10</v>
          </cell>
          <cell r="C789" t="str">
            <v>5315 Labour - Union Business</v>
          </cell>
          <cell r="D789">
            <v>0</v>
          </cell>
          <cell r="E789">
            <v>406.73</v>
          </cell>
          <cell r="F789">
            <v>135.58000000000001</v>
          </cell>
          <cell r="G789">
            <v>271.14999999999998</v>
          </cell>
          <cell r="H789">
            <v>271.14999999999998</v>
          </cell>
        </row>
        <row r="790">
          <cell r="B790" t="str">
            <v>450-6145-10</v>
          </cell>
          <cell r="C790" t="str">
            <v>5315 Labour - Bereavement</v>
          </cell>
          <cell r="D790">
            <v>0</v>
          </cell>
          <cell r="E790">
            <v>379.61</v>
          </cell>
          <cell r="F790">
            <v>108.46</v>
          </cell>
          <cell r="G790">
            <v>271.14999999999998</v>
          </cell>
          <cell r="H790">
            <v>271.14999999999998</v>
          </cell>
        </row>
        <row r="791">
          <cell r="B791" t="str">
            <v>450-6170-10</v>
          </cell>
          <cell r="C791" t="str">
            <v>5315 Benefits - Pension</v>
          </cell>
          <cell r="D791">
            <v>0</v>
          </cell>
          <cell r="E791">
            <v>11606.93</v>
          </cell>
          <cell r="F791">
            <v>1856.56</v>
          </cell>
          <cell r="G791">
            <v>9750.3700000000008</v>
          </cell>
          <cell r="H791">
            <v>9750.3700000000008</v>
          </cell>
        </row>
        <row r="792">
          <cell r="B792" t="str">
            <v>450-6180-10</v>
          </cell>
          <cell r="C792" t="str">
            <v>5315 Benefits - EHT</v>
          </cell>
          <cell r="D792">
            <v>0</v>
          </cell>
          <cell r="E792">
            <v>2196.4499999999998</v>
          </cell>
          <cell r="F792">
            <v>351.74</v>
          </cell>
          <cell r="G792">
            <v>1844.71</v>
          </cell>
          <cell r="H792">
            <v>1844.71</v>
          </cell>
        </row>
        <row r="793">
          <cell r="B793" t="str">
            <v>450-6190-10</v>
          </cell>
          <cell r="C793" t="str">
            <v>5315 Benefits - WCB</v>
          </cell>
          <cell r="D793">
            <v>0</v>
          </cell>
          <cell r="E793">
            <v>1218.6500000000001</v>
          </cell>
          <cell r="F793">
            <v>196.61</v>
          </cell>
          <cell r="G793">
            <v>1022.04</v>
          </cell>
          <cell r="H793">
            <v>1022.04</v>
          </cell>
        </row>
        <row r="794">
          <cell r="B794" t="str">
            <v>450-6200-10</v>
          </cell>
          <cell r="C794" t="str">
            <v>5315 Benefits - CPP</v>
          </cell>
          <cell r="D794">
            <v>0</v>
          </cell>
          <cell r="E794">
            <v>3491.75</v>
          </cell>
          <cell r="F794">
            <v>619.41</v>
          </cell>
          <cell r="G794">
            <v>2872.34</v>
          </cell>
          <cell r="H794">
            <v>2872.34</v>
          </cell>
        </row>
        <row r="795">
          <cell r="B795" t="str">
            <v>450-6210-10</v>
          </cell>
          <cell r="C795" t="str">
            <v>5315 Benefits - UIC</v>
          </cell>
          <cell r="D795">
            <v>0</v>
          </cell>
          <cell r="E795">
            <v>1395.25</v>
          </cell>
          <cell r="F795">
            <v>256.8</v>
          </cell>
          <cell r="G795">
            <v>1138.45</v>
          </cell>
          <cell r="H795">
            <v>1138.45</v>
          </cell>
        </row>
        <row r="796">
          <cell r="B796" t="str">
            <v>450-6220-10</v>
          </cell>
          <cell r="C796" t="str">
            <v>5315 Benefits - Medical</v>
          </cell>
          <cell r="D796">
            <v>0</v>
          </cell>
          <cell r="E796">
            <v>4875</v>
          </cell>
          <cell r="F796">
            <v>448</v>
          </cell>
          <cell r="G796">
            <v>4427</v>
          </cell>
          <cell r="H796">
            <v>4427</v>
          </cell>
        </row>
        <row r="797">
          <cell r="B797" t="str">
            <v>450-6340-10</v>
          </cell>
          <cell r="C797" t="str">
            <v>5315 SUPPLIES - STATIONARY</v>
          </cell>
          <cell r="D797">
            <v>0</v>
          </cell>
          <cell r="E797">
            <v>1995</v>
          </cell>
          <cell r="F797">
            <v>1500</v>
          </cell>
          <cell r="G797">
            <v>495</v>
          </cell>
          <cell r="H797">
            <v>495</v>
          </cell>
        </row>
        <row r="798">
          <cell r="B798" t="str">
            <v>450-6342-10</v>
          </cell>
          <cell r="C798" t="str">
            <v>5315 License and Permits</v>
          </cell>
          <cell r="D798">
            <v>0</v>
          </cell>
          <cell r="E798">
            <v>16670.38</v>
          </cell>
          <cell r="F798">
            <v>7500</v>
          </cell>
          <cell r="G798">
            <v>9170.3799999999992</v>
          </cell>
          <cell r="H798">
            <v>9170.3799999999992</v>
          </cell>
        </row>
        <row r="799">
          <cell r="B799" t="str">
            <v>450-6680-10</v>
          </cell>
          <cell r="C799" t="str">
            <v>5315 COMMUNICATIONS - POSTAGE CUSTOMERS</v>
          </cell>
          <cell r="D799">
            <v>0</v>
          </cell>
          <cell r="E799">
            <v>398230.05</v>
          </cell>
          <cell r="F799">
            <v>0</v>
          </cell>
          <cell r="G799">
            <v>398230.05</v>
          </cell>
          <cell r="H799">
            <v>398230.05</v>
          </cell>
        </row>
        <row r="800">
          <cell r="B800" t="str">
            <v>450-6690-10</v>
          </cell>
          <cell r="C800" t="str">
            <v>5315 COMMUNICATIONS - PRINTING &amp; COPYING</v>
          </cell>
          <cell r="D800">
            <v>0</v>
          </cell>
          <cell r="E800">
            <v>130344.72</v>
          </cell>
          <cell r="F800">
            <v>70000</v>
          </cell>
          <cell r="G800">
            <v>60344.72</v>
          </cell>
          <cell r="H800">
            <v>60344.72</v>
          </cell>
        </row>
        <row r="801">
          <cell r="B801" t="str">
            <v>460-6010-10</v>
          </cell>
          <cell r="C801" t="str">
            <v>5405 LABOUR - SALARIES</v>
          </cell>
          <cell r="D801">
            <v>0</v>
          </cell>
          <cell r="E801">
            <v>134812.1</v>
          </cell>
          <cell r="F801">
            <v>23996.44</v>
          </cell>
          <cell r="G801">
            <v>110815.66</v>
          </cell>
          <cell r="H801">
            <v>110815.66</v>
          </cell>
        </row>
        <row r="802">
          <cell r="B802" t="str">
            <v>460-6070-10</v>
          </cell>
          <cell r="C802" t="str">
            <v>5405 LABOUR - VACATION</v>
          </cell>
          <cell r="D802">
            <v>0</v>
          </cell>
          <cell r="E802">
            <v>13654.6</v>
          </cell>
          <cell r="F802">
            <v>1593.19</v>
          </cell>
          <cell r="G802">
            <v>12061.41</v>
          </cell>
          <cell r="H802">
            <v>12061.41</v>
          </cell>
        </row>
        <row r="803">
          <cell r="B803" t="str">
            <v>460-6120-10</v>
          </cell>
          <cell r="C803" t="str">
            <v>5405 Labour - Sick Leave</v>
          </cell>
          <cell r="D803">
            <v>0</v>
          </cell>
          <cell r="E803">
            <v>1424.77</v>
          </cell>
          <cell r="F803">
            <v>0</v>
          </cell>
          <cell r="G803">
            <v>1424.77</v>
          </cell>
          <cell r="H803">
            <v>1424.77</v>
          </cell>
        </row>
        <row r="804">
          <cell r="B804" t="str">
            <v>460-6122-10</v>
          </cell>
          <cell r="C804" t="str">
            <v>5405 Labour - Family Leave</v>
          </cell>
          <cell r="D804">
            <v>0</v>
          </cell>
          <cell r="E804">
            <v>468.67</v>
          </cell>
          <cell r="F804">
            <v>0</v>
          </cell>
          <cell r="G804">
            <v>468.67</v>
          </cell>
          <cell r="H804">
            <v>468.67</v>
          </cell>
        </row>
        <row r="805">
          <cell r="B805" t="str">
            <v>460-6170-10</v>
          </cell>
          <cell r="C805" t="str">
            <v>5405 Benefits - Pension</v>
          </cell>
          <cell r="D805">
            <v>0</v>
          </cell>
          <cell r="E805">
            <v>20222.84</v>
          </cell>
          <cell r="F805">
            <v>4078.68</v>
          </cell>
          <cell r="G805">
            <v>16144.16</v>
          </cell>
          <cell r="H805">
            <v>16144.16</v>
          </cell>
        </row>
        <row r="806">
          <cell r="B806" t="str">
            <v>460-6180-10</v>
          </cell>
          <cell r="C806" t="str">
            <v>5405 Benefits - EHT</v>
          </cell>
          <cell r="D806">
            <v>0</v>
          </cell>
          <cell r="E806">
            <v>3223.82</v>
          </cell>
          <cell r="F806">
            <v>633.66999999999996</v>
          </cell>
          <cell r="G806">
            <v>2590.15</v>
          </cell>
          <cell r="H806">
            <v>2590.15</v>
          </cell>
        </row>
        <row r="807">
          <cell r="B807" t="str">
            <v>460-6190-10</v>
          </cell>
          <cell r="C807" t="str">
            <v>5405 Benefits - WCB</v>
          </cell>
          <cell r="D807">
            <v>0</v>
          </cell>
          <cell r="E807">
            <v>1309.54</v>
          </cell>
          <cell r="F807">
            <v>301.72000000000003</v>
          </cell>
          <cell r="G807">
            <v>1007.82</v>
          </cell>
          <cell r="H807">
            <v>1007.82</v>
          </cell>
        </row>
        <row r="808">
          <cell r="B808" t="str">
            <v>460-6200-10</v>
          </cell>
          <cell r="C808" t="str">
            <v>5405 Benefits - CPP</v>
          </cell>
          <cell r="D808">
            <v>0</v>
          </cell>
          <cell r="E808">
            <v>3733.19</v>
          </cell>
          <cell r="F808">
            <v>952.85</v>
          </cell>
          <cell r="G808">
            <v>2780.34</v>
          </cell>
          <cell r="H808">
            <v>2780.34</v>
          </cell>
        </row>
        <row r="809">
          <cell r="B809" t="str">
            <v>460-6210-10</v>
          </cell>
          <cell r="C809" t="str">
            <v>5405 Benefits - UIC</v>
          </cell>
          <cell r="D809">
            <v>0</v>
          </cell>
          <cell r="E809">
            <v>1491.52</v>
          </cell>
          <cell r="F809">
            <v>391.14</v>
          </cell>
          <cell r="G809">
            <v>1100.3800000000001</v>
          </cell>
          <cell r="H809">
            <v>1100.3800000000001</v>
          </cell>
        </row>
        <row r="810">
          <cell r="B810" t="str">
            <v>460-6220-10</v>
          </cell>
          <cell r="C810" t="str">
            <v>5405 Benefits - Medical</v>
          </cell>
          <cell r="D810">
            <v>0</v>
          </cell>
          <cell r="E810">
            <v>4875</v>
          </cell>
          <cell r="F810">
            <v>448</v>
          </cell>
          <cell r="G810">
            <v>4427</v>
          </cell>
          <cell r="H810">
            <v>4427</v>
          </cell>
        </row>
        <row r="811">
          <cell r="B811" t="str">
            <v>460-6310-10</v>
          </cell>
          <cell r="C811" t="str">
            <v>5405 SUPPLIES - OFFICE</v>
          </cell>
          <cell r="D811">
            <v>0</v>
          </cell>
          <cell r="E811">
            <v>7</v>
          </cell>
          <cell r="F811">
            <v>0</v>
          </cell>
          <cell r="G811">
            <v>7</v>
          </cell>
          <cell r="H811">
            <v>7</v>
          </cell>
        </row>
        <row r="812">
          <cell r="B812" t="str">
            <v>460-6540-10</v>
          </cell>
          <cell r="C812" t="str">
            <v>5405 EMPLOYEE TRAINING - COURSE FEES</v>
          </cell>
          <cell r="D812">
            <v>0</v>
          </cell>
          <cell r="E812">
            <v>1795</v>
          </cell>
          <cell r="F812">
            <v>0</v>
          </cell>
          <cell r="G812">
            <v>1795</v>
          </cell>
          <cell r="H812">
            <v>1795</v>
          </cell>
        </row>
        <row r="813">
          <cell r="B813" t="str">
            <v>460-6590-10</v>
          </cell>
          <cell r="C813" t="str">
            <v>5405 TRAVEL - ACCOMMODATION</v>
          </cell>
          <cell r="D813">
            <v>0</v>
          </cell>
          <cell r="E813">
            <v>2129.9299999999998</v>
          </cell>
          <cell r="F813">
            <v>365.4</v>
          </cell>
          <cell r="G813">
            <v>1764.53</v>
          </cell>
          <cell r="H813">
            <v>1764.53</v>
          </cell>
        </row>
        <row r="814">
          <cell r="B814" t="str">
            <v>460-6600-10</v>
          </cell>
          <cell r="C814" t="str">
            <v>5405 TRAVEL - CAR ALLOWANCE &amp; MILEAGE</v>
          </cell>
          <cell r="D814">
            <v>0</v>
          </cell>
          <cell r="E814">
            <v>773.52</v>
          </cell>
          <cell r="F814">
            <v>0</v>
          </cell>
          <cell r="G814">
            <v>773.52</v>
          </cell>
          <cell r="H814">
            <v>773.52</v>
          </cell>
        </row>
        <row r="815">
          <cell r="B815" t="str">
            <v>460-6620-10</v>
          </cell>
          <cell r="C815" t="str">
            <v>5605 Travel - Meals (Subsistence)</v>
          </cell>
          <cell r="D815">
            <v>0</v>
          </cell>
          <cell r="E815">
            <v>122.08</v>
          </cell>
          <cell r="F815">
            <v>0</v>
          </cell>
          <cell r="G815">
            <v>122.08</v>
          </cell>
          <cell r="H815">
            <v>122.08</v>
          </cell>
        </row>
        <row r="816">
          <cell r="B816" t="str">
            <v>460-6650-10</v>
          </cell>
          <cell r="C816" t="str">
            <v>5405 COMMUNICATIONS - COURIER \ SECURITY PICKUP</v>
          </cell>
          <cell r="D816">
            <v>0</v>
          </cell>
          <cell r="E816">
            <v>13.12</v>
          </cell>
          <cell r="F816">
            <v>0</v>
          </cell>
          <cell r="G816">
            <v>13.12</v>
          </cell>
          <cell r="H816">
            <v>13.12</v>
          </cell>
        </row>
        <row r="817">
          <cell r="B817" t="str">
            <v>460-6700-10</v>
          </cell>
          <cell r="C817" t="str">
            <v>5405 COMMUNICATIONS - TELEPHONE, FAX &amp; PAGERS</v>
          </cell>
          <cell r="D817">
            <v>0</v>
          </cell>
          <cell r="E817">
            <v>1751.67</v>
          </cell>
          <cell r="F817">
            <v>0</v>
          </cell>
          <cell r="G817">
            <v>1751.67</v>
          </cell>
          <cell r="H817">
            <v>1751.67</v>
          </cell>
        </row>
        <row r="818">
          <cell r="B818" t="str">
            <v>460-6901-10</v>
          </cell>
          <cell r="C818" t="str">
            <v>5405 Allocated Payroll Maintenance Recovery</v>
          </cell>
          <cell r="D818">
            <v>0</v>
          </cell>
          <cell r="E818">
            <v>0</v>
          </cell>
          <cell r="F818">
            <v>16623.330000000002</v>
          </cell>
          <cell r="G818">
            <v>-16623.330000000002</v>
          </cell>
          <cell r="H818">
            <v>-16623.330000000002</v>
          </cell>
        </row>
        <row r="819">
          <cell r="B819" t="str">
            <v>471-4966-10</v>
          </cell>
          <cell r="C819" t="str">
            <v>4375 CDM-General Fixed Funding</v>
          </cell>
          <cell r="D819">
            <v>0</v>
          </cell>
          <cell r="E819">
            <v>5040</v>
          </cell>
          <cell r="F819">
            <v>727798.63</v>
          </cell>
          <cell r="G819">
            <v>-722758.63</v>
          </cell>
          <cell r="H819">
            <v>-722758.63</v>
          </cell>
        </row>
        <row r="820">
          <cell r="B820" t="str">
            <v>471-4997-10</v>
          </cell>
          <cell r="C820" t="str">
            <v>4380 CDM-General Fixed Revenue/Cost TrueUp</v>
          </cell>
          <cell r="D820">
            <v>0</v>
          </cell>
          <cell r="E820">
            <v>22560482.43</v>
          </cell>
          <cell r="F820">
            <v>21837723.800000001</v>
          </cell>
          <cell r="G820">
            <v>722758.63</v>
          </cell>
          <cell r="H820">
            <v>722758.63</v>
          </cell>
        </row>
        <row r="821">
          <cell r="B821" t="str">
            <v>472-4912-10</v>
          </cell>
          <cell r="C821" t="str">
            <v>4380 CDM-R 3rd Party Admin-Conservation Coupons</v>
          </cell>
          <cell r="D821">
            <v>0</v>
          </cell>
          <cell r="E821">
            <v>6310.75</v>
          </cell>
          <cell r="F821">
            <v>0</v>
          </cell>
          <cell r="G821">
            <v>6310.75</v>
          </cell>
          <cell r="H821">
            <v>6310.75</v>
          </cell>
        </row>
        <row r="822">
          <cell r="B822" t="str">
            <v>472-4913-10</v>
          </cell>
          <cell r="C822" t="str">
            <v>4380 CDM-R Sponsorship-Conservation Coupons</v>
          </cell>
          <cell r="D822">
            <v>0</v>
          </cell>
          <cell r="E822">
            <v>2275</v>
          </cell>
          <cell r="F822">
            <v>0</v>
          </cell>
          <cell r="G822">
            <v>2275</v>
          </cell>
          <cell r="H822">
            <v>2275</v>
          </cell>
        </row>
        <row r="823">
          <cell r="B823" t="str">
            <v>472-4916-10</v>
          </cell>
          <cell r="C823" t="str">
            <v>4380 CDM-R 3rd Party Markt-Conservation Coupons</v>
          </cell>
          <cell r="D823">
            <v>0</v>
          </cell>
          <cell r="E823">
            <v>6455.48</v>
          </cell>
          <cell r="F823">
            <v>0</v>
          </cell>
          <cell r="G823">
            <v>6455.48</v>
          </cell>
          <cell r="H823">
            <v>6455.48</v>
          </cell>
        </row>
        <row r="824">
          <cell r="B824" t="str">
            <v>472-4917-10</v>
          </cell>
          <cell r="C824" t="str">
            <v>4380 CDM-R Internal Allocat'ns-ConservationCoupons</v>
          </cell>
          <cell r="D824">
            <v>0</v>
          </cell>
          <cell r="E824">
            <v>2881.79</v>
          </cell>
          <cell r="F824">
            <v>0</v>
          </cell>
          <cell r="G824">
            <v>2881.79</v>
          </cell>
          <cell r="H824">
            <v>2881.79</v>
          </cell>
        </row>
        <row r="825">
          <cell r="B825" t="str">
            <v>472-4918-10</v>
          </cell>
          <cell r="C825" t="str">
            <v>4380 CDM-R 3rd Party Admin-HVAC Incentives</v>
          </cell>
          <cell r="D825">
            <v>0</v>
          </cell>
          <cell r="E825">
            <v>6634.75</v>
          </cell>
          <cell r="F825">
            <v>0</v>
          </cell>
          <cell r="G825">
            <v>6634.75</v>
          </cell>
          <cell r="H825">
            <v>6634.75</v>
          </cell>
        </row>
        <row r="826">
          <cell r="B826" t="str">
            <v>472-4919-10</v>
          </cell>
          <cell r="C826" t="str">
            <v>4380 CDM-R Sponsorship-HVAC Incentives</v>
          </cell>
          <cell r="D826">
            <v>0</v>
          </cell>
          <cell r="E826">
            <v>900</v>
          </cell>
          <cell r="F826">
            <v>0</v>
          </cell>
          <cell r="G826">
            <v>900</v>
          </cell>
          <cell r="H826">
            <v>900</v>
          </cell>
        </row>
        <row r="827">
          <cell r="B827" t="str">
            <v>472-4922-10</v>
          </cell>
          <cell r="C827" t="str">
            <v>4380 CDM-R 3rd Party Markt-HVAC Incentives</v>
          </cell>
          <cell r="D827">
            <v>0</v>
          </cell>
          <cell r="E827">
            <v>17461.88</v>
          </cell>
          <cell r="F827">
            <v>0</v>
          </cell>
          <cell r="G827">
            <v>17461.88</v>
          </cell>
          <cell r="H827">
            <v>17461.88</v>
          </cell>
        </row>
        <row r="828">
          <cell r="B828" t="str">
            <v>472-4923-10</v>
          </cell>
          <cell r="C828" t="str">
            <v>4380 CDM-R Internal Allocations-HVAC Incentives</v>
          </cell>
          <cell r="D828">
            <v>0</v>
          </cell>
          <cell r="E828">
            <v>2847.93</v>
          </cell>
          <cell r="F828">
            <v>0</v>
          </cell>
          <cell r="G828">
            <v>2847.93</v>
          </cell>
          <cell r="H828">
            <v>2847.93</v>
          </cell>
        </row>
        <row r="829">
          <cell r="B829" t="str">
            <v>472-4960-10</v>
          </cell>
          <cell r="C829" t="str">
            <v>4380 CDM-R 3rd Party Admin-New Construction</v>
          </cell>
          <cell r="D829">
            <v>0</v>
          </cell>
          <cell r="E829">
            <v>14164.75</v>
          </cell>
          <cell r="F829">
            <v>0</v>
          </cell>
          <cell r="G829">
            <v>14164.75</v>
          </cell>
          <cell r="H829">
            <v>14164.75</v>
          </cell>
        </row>
        <row r="830">
          <cell r="B830" t="str">
            <v>472-4963-10</v>
          </cell>
          <cell r="C830" t="str">
            <v>4380 CDM-R Variable Costs-Resi New Construction</v>
          </cell>
          <cell r="D830">
            <v>0</v>
          </cell>
          <cell r="E830">
            <v>66000</v>
          </cell>
          <cell r="F830">
            <v>0</v>
          </cell>
          <cell r="G830">
            <v>66000</v>
          </cell>
          <cell r="H830">
            <v>66000</v>
          </cell>
        </row>
        <row r="831">
          <cell r="B831" t="str">
            <v>472-4965-10</v>
          </cell>
          <cell r="C831" t="str">
            <v>4380 CDM-R Internal Allocations-New Construction</v>
          </cell>
          <cell r="D831">
            <v>0</v>
          </cell>
          <cell r="E831">
            <v>2221.08</v>
          </cell>
          <cell r="F831">
            <v>0</v>
          </cell>
          <cell r="G831">
            <v>2221.08</v>
          </cell>
          <cell r="H831">
            <v>2221.08</v>
          </cell>
        </row>
        <row r="832">
          <cell r="B832" t="str">
            <v>472-4997-10</v>
          </cell>
          <cell r="C832" t="str">
            <v>4380 CDM-R Revenue/Cost TrueUp</v>
          </cell>
          <cell r="D832">
            <v>0</v>
          </cell>
          <cell r="E832">
            <v>3457378.28</v>
          </cell>
          <cell r="F832">
            <v>3585531.69</v>
          </cell>
          <cell r="G832">
            <v>-128153.41</v>
          </cell>
          <cell r="H832">
            <v>-128153.41</v>
          </cell>
        </row>
        <row r="833">
          <cell r="B833" t="str">
            <v>473-4901-10</v>
          </cell>
          <cell r="C833" t="str">
            <v>4380 CDM-C&amp;I Sponsorship-Energy Audit</v>
          </cell>
          <cell r="D833">
            <v>0</v>
          </cell>
          <cell r="E833">
            <v>1500</v>
          </cell>
          <cell r="F833">
            <v>0</v>
          </cell>
          <cell r="G833">
            <v>1500</v>
          </cell>
          <cell r="H833">
            <v>1500</v>
          </cell>
        </row>
        <row r="834">
          <cell r="B834" t="str">
            <v>473-4903-10</v>
          </cell>
          <cell r="C834" t="str">
            <v>4380 CDM-C&amp;I Variable Costs-Energy Audit</v>
          </cell>
          <cell r="D834">
            <v>0</v>
          </cell>
          <cell r="E834">
            <v>24850</v>
          </cell>
          <cell r="F834">
            <v>0</v>
          </cell>
          <cell r="G834">
            <v>24850</v>
          </cell>
          <cell r="H834">
            <v>24850</v>
          </cell>
        </row>
        <row r="835">
          <cell r="B835" t="str">
            <v>473-4904-10</v>
          </cell>
          <cell r="C835" t="str">
            <v>4380 CDM-C&amp;I 3rd Party Markt-Energy Audit</v>
          </cell>
          <cell r="D835">
            <v>0</v>
          </cell>
          <cell r="E835">
            <v>200</v>
          </cell>
          <cell r="F835">
            <v>0</v>
          </cell>
          <cell r="G835">
            <v>200</v>
          </cell>
          <cell r="H835">
            <v>200</v>
          </cell>
        </row>
        <row r="836">
          <cell r="B836" t="str">
            <v>473-4905-10</v>
          </cell>
          <cell r="C836" t="str">
            <v>4380 CDM-C&amp;I Internal Allocations-Energy Audit</v>
          </cell>
          <cell r="D836">
            <v>0</v>
          </cell>
          <cell r="E836">
            <v>1277.3699999999999</v>
          </cell>
          <cell r="F836">
            <v>0</v>
          </cell>
          <cell r="G836">
            <v>1277.3699999999999</v>
          </cell>
          <cell r="H836">
            <v>1277.3699999999999</v>
          </cell>
        </row>
        <row r="837">
          <cell r="B837" t="str">
            <v>473-4906-10</v>
          </cell>
          <cell r="C837" t="str">
            <v>4380 CDM-C&amp;I 3rd Party Adm-Equip. Replacement</v>
          </cell>
          <cell r="D837">
            <v>0</v>
          </cell>
          <cell r="E837">
            <v>100343.88</v>
          </cell>
          <cell r="F837">
            <v>0</v>
          </cell>
          <cell r="G837">
            <v>100343.88</v>
          </cell>
          <cell r="H837">
            <v>100343.88</v>
          </cell>
        </row>
        <row r="838">
          <cell r="B838" t="str">
            <v>473-4907-10</v>
          </cell>
          <cell r="C838" t="str">
            <v>4380 CDM-C&amp;I Sponsorship-Equip. Replacement</v>
          </cell>
          <cell r="D838">
            <v>0</v>
          </cell>
          <cell r="E838">
            <v>12855</v>
          </cell>
          <cell r="F838">
            <v>0</v>
          </cell>
          <cell r="G838">
            <v>12855</v>
          </cell>
          <cell r="H838">
            <v>12855</v>
          </cell>
        </row>
        <row r="839">
          <cell r="B839" t="str">
            <v>473-4909-10</v>
          </cell>
          <cell r="C839" t="str">
            <v>4380 CDM-C&amp;I Variable Costs-Equip. Replacement</v>
          </cell>
          <cell r="D839">
            <v>0</v>
          </cell>
          <cell r="E839">
            <v>254974.25</v>
          </cell>
          <cell r="F839">
            <v>0</v>
          </cell>
          <cell r="G839">
            <v>254974.25</v>
          </cell>
          <cell r="H839">
            <v>254974.25</v>
          </cell>
        </row>
        <row r="840">
          <cell r="B840" t="str">
            <v>473-4910-10</v>
          </cell>
          <cell r="C840" t="str">
            <v>4380 CDM-C&amp;I 3rd Party Markt-Equip. Replacement</v>
          </cell>
          <cell r="D840">
            <v>0</v>
          </cell>
          <cell r="E840">
            <v>7349</v>
          </cell>
          <cell r="F840">
            <v>0</v>
          </cell>
          <cell r="G840">
            <v>7349</v>
          </cell>
          <cell r="H840">
            <v>7349</v>
          </cell>
        </row>
        <row r="841">
          <cell r="B841" t="str">
            <v>473-4911-10</v>
          </cell>
          <cell r="C841" t="str">
            <v>4380 CDM-C&amp;I Internal Allocations-Equip. Replace</v>
          </cell>
          <cell r="D841">
            <v>0</v>
          </cell>
          <cell r="E841">
            <v>169266.52</v>
          </cell>
          <cell r="F841">
            <v>115667.6</v>
          </cell>
          <cell r="G841">
            <v>53598.92</v>
          </cell>
          <cell r="H841">
            <v>53598.92</v>
          </cell>
        </row>
        <row r="842">
          <cell r="B842" t="str">
            <v>473-4918-10</v>
          </cell>
          <cell r="C842" t="str">
            <v>4380 CDM-C&amp;I 3rd Party Adm- HPNC</v>
          </cell>
          <cell r="D842">
            <v>0</v>
          </cell>
          <cell r="E842">
            <v>4834.75</v>
          </cell>
          <cell r="F842">
            <v>0</v>
          </cell>
          <cell r="G842">
            <v>4834.75</v>
          </cell>
          <cell r="H842">
            <v>4834.75</v>
          </cell>
        </row>
        <row r="843">
          <cell r="B843" t="str">
            <v>473-4919-10</v>
          </cell>
          <cell r="C843" t="str">
            <v>4380 CDM-C&amp;I Sponsorship- HPNC</v>
          </cell>
          <cell r="D843">
            <v>0</v>
          </cell>
          <cell r="E843">
            <v>1875</v>
          </cell>
          <cell r="F843">
            <v>0</v>
          </cell>
          <cell r="G843">
            <v>1875</v>
          </cell>
          <cell r="H843">
            <v>1875</v>
          </cell>
        </row>
        <row r="844">
          <cell r="B844" t="str">
            <v>473-4921-10</v>
          </cell>
          <cell r="C844" t="str">
            <v>4380 CDM-C&amp;I Variable Costs- HPNC</v>
          </cell>
          <cell r="D844">
            <v>0</v>
          </cell>
          <cell r="E844">
            <v>2623</v>
          </cell>
          <cell r="F844">
            <v>0</v>
          </cell>
          <cell r="G844">
            <v>2623</v>
          </cell>
          <cell r="H844">
            <v>2623</v>
          </cell>
        </row>
        <row r="845">
          <cell r="B845" t="str">
            <v>473-4922-10</v>
          </cell>
          <cell r="C845" t="str">
            <v>4380 CDM-C&amp;I 3rd Party Markt- HPNC</v>
          </cell>
          <cell r="D845">
            <v>0</v>
          </cell>
          <cell r="E845">
            <v>200</v>
          </cell>
          <cell r="F845">
            <v>0</v>
          </cell>
          <cell r="G845">
            <v>200</v>
          </cell>
          <cell r="H845">
            <v>200</v>
          </cell>
        </row>
        <row r="846">
          <cell r="B846" t="str">
            <v>473-4923-10</v>
          </cell>
          <cell r="C846" t="str">
            <v>4380 CDM-C&amp;I Internal Allocations- HPNC</v>
          </cell>
          <cell r="D846">
            <v>0</v>
          </cell>
          <cell r="E846">
            <v>2850.23</v>
          </cell>
          <cell r="F846">
            <v>0</v>
          </cell>
          <cell r="G846">
            <v>2850.23</v>
          </cell>
          <cell r="H846">
            <v>2850.23</v>
          </cell>
        </row>
        <row r="847">
          <cell r="B847" t="str">
            <v>473-4943-10</v>
          </cell>
          <cell r="C847" t="str">
            <v>4380 CDM-C&amp;I 3rd Party Adm-Energy Audit</v>
          </cell>
          <cell r="D847">
            <v>0</v>
          </cell>
          <cell r="E847">
            <v>13776.25</v>
          </cell>
          <cell r="F847">
            <v>0</v>
          </cell>
          <cell r="G847">
            <v>13776.25</v>
          </cell>
          <cell r="H847">
            <v>13776.25</v>
          </cell>
        </row>
        <row r="848">
          <cell r="B848" t="str">
            <v>473-4970-10</v>
          </cell>
          <cell r="C848" t="str">
            <v>4380 CDM-C&amp;I 3rd Party Adm- SBL</v>
          </cell>
          <cell r="D848">
            <v>0</v>
          </cell>
          <cell r="E848">
            <v>18379.830000000002</v>
          </cell>
          <cell r="F848">
            <v>0</v>
          </cell>
          <cell r="G848">
            <v>18379.830000000002</v>
          </cell>
          <cell r="H848">
            <v>18379.830000000002</v>
          </cell>
        </row>
        <row r="849">
          <cell r="B849" t="str">
            <v>473-4971-10</v>
          </cell>
          <cell r="C849" t="str">
            <v>4380 CDM-C&amp;I Sponsorship- SBL</v>
          </cell>
          <cell r="D849">
            <v>0</v>
          </cell>
          <cell r="E849">
            <v>2775</v>
          </cell>
          <cell r="F849">
            <v>0</v>
          </cell>
          <cell r="G849">
            <v>2775</v>
          </cell>
          <cell r="H849">
            <v>2775</v>
          </cell>
        </row>
        <row r="850">
          <cell r="B850" t="str">
            <v>473-4972-10</v>
          </cell>
          <cell r="C850" t="str">
            <v>4380 CDM-C&amp;I 3rd Party Markt- SBL</v>
          </cell>
          <cell r="D850">
            <v>0</v>
          </cell>
          <cell r="E850">
            <v>1591</v>
          </cell>
          <cell r="F850">
            <v>0</v>
          </cell>
          <cell r="G850">
            <v>1591</v>
          </cell>
          <cell r="H850">
            <v>1591</v>
          </cell>
        </row>
        <row r="851">
          <cell r="B851" t="str">
            <v>473-4973-10</v>
          </cell>
          <cell r="C851" t="str">
            <v>4380 CDM-C&amp;I Internal Allocations- SBL</v>
          </cell>
          <cell r="D851">
            <v>0</v>
          </cell>
          <cell r="E851">
            <v>9831.41</v>
          </cell>
          <cell r="F851">
            <v>0</v>
          </cell>
          <cell r="G851">
            <v>9831.41</v>
          </cell>
          <cell r="H851">
            <v>9831.41</v>
          </cell>
        </row>
        <row r="852">
          <cell r="B852" t="str">
            <v>473-4975-10</v>
          </cell>
          <cell r="C852" t="str">
            <v>4380 CDM-C&amp;I Variable Costs- SBL</v>
          </cell>
          <cell r="D852">
            <v>0</v>
          </cell>
          <cell r="E852">
            <v>99973.6</v>
          </cell>
          <cell r="F852">
            <v>0</v>
          </cell>
          <cell r="G852">
            <v>99973.6</v>
          </cell>
          <cell r="H852">
            <v>99973.6</v>
          </cell>
        </row>
        <row r="853">
          <cell r="B853" t="str">
            <v>473-4997-10</v>
          </cell>
          <cell r="C853" t="str">
            <v>4375 CDM C&amp;I Revenue/Cost TrueUp</v>
          </cell>
          <cell r="D853">
            <v>0</v>
          </cell>
          <cell r="E853">
            <v>8767739.3300000001</v>
          </cell>
          <cell r="F853">
            <v>9383397.8200000003</v>
          </cell>
          <cell r="G853">
            <v>-615658.49</v>
          </cell>
          <cell r="H853">
            <v>-615658.49</v>
          </cell>
        </row>
        <row r="854">
          <cell r="B854" t="str">
            <v>474-4900-10</v>
          </cell>
          <cell r="C854" t="str">
            <v>4380 CDM-I 3rd Party Admin-Prelim Eng. Study</v>
          </cell>
          <cell r="D854">
            <v>0</v>
          </cell>
          <cell r="E854">
            <v>2066.25</v>
          </cell>
          <cell r="F854">
            <v>0</v>
          </cell>
          <cell r="G854">
            <v>2066.25</v>
          </cell>
          <cell r="H854">
            <v>2066.25</v>
          </cell>
        </row>
        <row r="855">
          <cell r="B855" t="str">
            <v>474-4905-10</v>
          </cell>
          <cell r="C855" t="str">
            <v>4380 CDM-I Internal Allocations-Prelim Eng. Study</v>
          </cell>
          <cell r="D855">
            <v>0</v>
          </cell>
          <cell r="E855">
            <v>2647.59</v>
          </cell>
          <cell r="F855">
            <v>0</v>
          </cell>
          <cell r="G855">
            <v>2647.59</v>
          </cell>
          <cell r="H855">
            <v>2647.59</v>
          </cell>
        </row>
        <row r="856">
          <cell r="B856" t="str">
            <v>474-4906-10</v>
          </cell>
          <cell r="C856" t="str">
            <v>4380 CDM-I 3rd Party Admin-Detailed Eng. Study</v>
          </cell>
          <cell r="D856">
            <v>0</v>
          </cell>
          <cell r="E856">
            <v>7650.75</v>
          </cell>
          <cell r="F856">
            <v>0</v>
          </cell>
          <cell r="G856">
            <v>7650.75</v>
          </cell>
          <cell r="H856">
            <v>7650.75</v>
          </cell>
        </row>
        <row r="857">
          <cell r="B857" t="str">
            <v>474-4910-10</v>
          </cell>
          <cell r="C857" t="str">
            <v>4380 CDM-I 3rd Party Markt-Detailed Eng. Study</v>
          </cell>
          <cell r="D857">
            <v>0</v>
          </cell>
          <cell r="E857">
            <v>3096.83</v>
          </cell>
          <cell r="F857">
            <v>0</v>
          </cell>
          <cell r="G857">
            <v>3096.83</v>
          </cell>
          <cell r="H857">
            <v>3096.83</v>
          </cell>
        </row>
        <row r="858">
          <cell r="B858" t="str">
            <v>474-4911-10</v>
          </cell>
          <cell r="C858" t="str">
            <v>4380 CDM-I Internal Allocations-DetailedEng. Study</v>
          </cell>
          <cell r="D858">
            <v>0</v>
          </cell>
          <cell r="E858">
            <v>5695.17</v>
          </cell>
          <cell r="F858">
            <v>0</v>
          </cell>
          <cell r="G858">
            <v>5695.17</v>
          </cell>
          <cell r="H858">
            <v>5695.17</v>
          </cell>
        </row>
        <row r="859">
          <cell r="B859" t="str">
            <v>474-4912-10</v>
          </cell>
          <cell r="C859" t="str">
            <v>4380 CDM-I 3rd Party Admin-Cap Project Incentive</v>
          </cell>
          <cell r="D859">
            <v>0</v>
          </cell>
          <cell r="E859">
            <v>11556.5</v>
          </cell>
          <cell r="F859">
            <v>0</v>
          </cell>
          <cell r="G859">
            <v>11556.5</v>
          </cell>
          <cell r="H859">
            <v>11556.5</v>
          </cell>
        </row>
        <row r="860">
          <cell r="B860" t="str">
            <v>474-4917-10</v>
          </cell>
          <cell r="C860" t="str">
            <v>4380 CDM-I Internal Allocations-Cap Project Incent</v>
          </cell>
          <cell r="D860">
            <v>0</v>
          </cell>
          <cell r="E860">
            <v>6508.76</v>
          </cell>
          <cell r="F860">
            <v>0</v>
          </cell>
          <cell r="G860">
            <v>6508.76</v>
          </cell>
          <cell r="H860">
            <v>6508.76</v>
          </cell>
        </row>
        <row r="861">
          <cell r="B861" t="str">
            <v>474-4997-10</v>
          </cell>
          <cell r="C861" t="str">
            <v>4380 CDM-I Fixed Costs/Revenue TrueUp</v>
          </cell>
          <cell r="D861">
            <v>0</v>
          </cell>
          <cell r="E861">
            <v>869513.32</v>
          </cell>
          <cell r="F861">
            <v>908735.17</v>
          </cell>
          <cell r="G861">
            <v>-39221.85</v>
          </cell>
          <cell r="H861">
            <v>-39221.85</v>
          </cell>
        </row>
        <row r="862">
          <cell r="B862" t="str">
            <v>475-4970-10</v>
          </cell>
          <cell r="C862" t="str">
            <v>4380 CDM-HAP Variable Costs</v>
          </cell>
          <cell r="D862">
            <v>0</v>
          </cell>
          <cell r="E862">
            <v>7909.26</v>
          </cell>
          <cell r="F862">
            <v>0</v>
          </cell>
          <cell r="G862">
            <v>7909.26</v>
          </cell>
          <cell r="H862">
            <v>7909.26</v>
          </cell>
        </row>
        <row r="863">
          <cell r="B863" t="str">
            <v>475-4997-10</v>
          </cell>
          <cell r="C863" t="str">
            <v>4380 CDM-HAP Revenue/Cost TrueUP</v>
          </cell>
          <cell r="D863">
            <v>0</v>
          </cell>
          <cell r="E863">
            <v>722921.88</v>
          </cell>
          <cell r="F863">
            <v>730831.14</v>
          </cell>
          <cell r="G863">
            <v>-7909.26</v>
          </cell>
          <cell r="H863">
            <v>-7909.26</v>
          </cell>
        </row>
        <row r="864">
          <cell r="B864" t="str">
            <v>510-6220-10</v>
          </cell>
          <cell r="C864" t="str">
            <v>5645 BENEFITS - MEDICAL</v>
          </cell>
          <cell r="D864">
            <v>0</v>
          </cell>
          <cell r="E864">
            <v>471075.52</v>
          </cell>
          <cell r="F864">
            <v>0</v>
          </cell>
          <cell r="G864">
            <v>471075.52</v>
          </cell>
          <cell r="H864">
            <v>471075.52</v>
          </cell>
        </row>
        <row r="865">
          <cell r="B865" t="str">
            <v>510-6230-10</v>
          </cell>
          <cell r="C865" t="str">
            <v>5645 Benefits - Other</v>
          </cell>
          <cell r="D865">
            <v>0</v>
          </cell>
          <cell r="E865">
            <v>105525.94</v>
          </cell>
          <cell r="F865">
            <v>0</v>
          </cell>
          <cell r="G865">
            <v>105525.94</v>
          </cell>
          <cell r="H865">
            <v>105525.94</v>
          </cell>
        </row>
        <row r="866">
          <cell r="B866" t="str">
            <v>520-6010-10</v>
          </cell>
          <cell r="C866" t="str">
            <v>5420 Labour - Salaries</v>
          </cell>
          <cell r="D866">
            <v>0</v>
          </cell>
          <cell r="E866">
            <v>3476.47</v>
          </cell>
          <cell r="F866">
            <v>412.5</v>
          </cell>
          <cell r="G866">
            <v>3063.97</v>
          </cell>
          <cell r="H866">
            <v>3063.97</v>
          </cell>
        </row>
        <row r="867">
          <cell r="B867" t="str">
            <v>520-6040-10</v>
          </cell>
          <cell r="C867" t="str">
            <v>5420 Labour - Student Labour</v>
          </cell>
          <cell r="D867">
            <v>0</v>
          </cell>
          <cell r="E867">
            <v>2092.92</v>
          </cell>
          <cell r="F867">
            <v>303.33999999999997</v>
          </cell>
          <cell r="G867">
            <v>1789.58</v>
          </cell>
          <cell r="H867">
            <v>1789.58</v>
          </cell>
        </row>
        <row r="868">
          <cell r="B868" t="str">
            <v>520-6060-10</v>
          </cell>
          <cell r="C868" t="str">
            <v>5420 Labour - Temporary</v>
          </cell>
          <cell r="D868">
            <v>0</v>
          </cell>
          <cell r="E868">
            <v>49690.400000000001</v>
          </cell>
          <cell r="F868">
            <v>7171.15</v>
          </cell>
          <cell r="G868">
            <v>42519.25</v>
          </cell>
          <cell r="H868">
            <v>42519.25</v>
          </cell>
        </row>
        <row r="869">
          <cell r="B869" t="str">
            <v>520-6070-10</v>
          </cell>
          <cell r="C869" t="str">
            <v>5420 Labour - Vacation</v>
          </cell>
          <cell r="D869">
            <v>0</v>
          </cell>
          <cell r="E869">
            <v>4454.78</v>
          </cell>
          <cell r="F869">
            <v>0</v>
          </cell>
          <cell r="G869">
            <v>4454.78</v>
          </cell>
          <cell r="H869">
            <v>4454.78</v>
          </cell>
        </row>
        <row r="870">
          <cell r="B870" t="str">
            <v>520-6170-10</v>
          </cell>
          <cell r="C870" t="str">
            <v>5420 Benefits - Pension</v>
          </cell>
          <cell r="D870">
            <v>0</v>
          </cell>
          <cell r="E870">
            <v>1521.25</v>
          </cell>
          <cell r="F870">
            <v>582.84</v>
          </cell>
          <cell r="G870">
            <v>938.41</v>
          </cell>
          <cell r="H870">
            <v>938.41</v>
          </cell>
        </row>
        <row r="871">
          <cell r="B871" t="str">
            <v>520-6180-10</v>
          </cell>
          <cell r="C871" t="str">
            <v>5420 BENEFITS - EHT</v>
          </cell>
          <cell r="D871">
            <v>0</v>
          </cell>
          <cell r="E871">
            <v>1320.54</v>
          </cell>
          <cell r="F871">
            <v>232.16</v>
          </cell>
          <cell r="G871">
            <v>1088.3800000000001</v>
          </cell>
          <cell r="H871">
            <v>1088.3800000000001</v>
          </cell>
        </row>
        <row r="872">
          <cell r="B872" t="str">
            <v>520-6190-10</v>
          </cell>
          <cell r="C872" t="str">
            <v>5420 BENEFITS - WCB</v>
          </cell>
          <cell r="D872">
            <v>0</v>
          </cell>
          <cell r="E872">
            <v>730.69</v>
          </cell>
          <cell r="F872">
            <v>129.77000000000001</v>
          </cell>
          <cell r="G872">
            <v>600.91999999999996</v>
          </cell>
          <cell r="H872">
            <v>600.91999999999996</v>
          </cell>
        </row>
        <row r="873">
          <cell r="B873" t="str">
            <v>520-6200-10</v>
          </cell>
          <cell r="C873" t="str">
            <v>5420 BENEFITS - CPP</v>
          </cell>
          <cell r="D873">
            <v>0</v>
          </cell>
          <cell r="E873">
            <v>3319.76</v>
          </cell>
          <cell r="F873">
            <v>589.96</v>
          </cell>
          <cell r="G873">
            <v>2729.8</v>
          </cell>
          <cell r="H873">
            <v>2729.8</v>
          </cell>
        </row>
        <row r="874">
          <cell r="B874" t="str">
            <v>520-6210-10</v>
          </cell>
          <cell r="C874" t="str">
            <v>5420 BENEFITS - UIC</v>
          </cell>
          <cell r="D874">
            <v>0</v>
          </cell>
          <cell r="E874">
            <v>1497.4</v>
          </cell>
          <cell r="F874">
            <v>260.10000000000002</v>
          </cell>
          <cell r="G874">
            <v>1237.3</v>
          </cell>
          <cell r="H874">
            <v>1237.3</v>
          </cell>
        </row>
        <row r="875">
          <cell r="B875" t="str">
            <v>520-6220-10</v>
          </cell>
          <cell r="C875" t="str">
            <v>5420 BENEFITS - MEDICAL</v>
          </cell>
          <cell r="D875">
            <v>0</v>
          </cell>
          <cell r="E875">
            <v>4875</v>
          </cell>
          <cell r="F875">
            <v>448</v>
          </cell>
          <cell r="G875">
            <v>4427</v>
          </cell>
          <cell r="H875">
            <v>4427</v>
          </cell>
        </row>
        <row r="876">
          <cell r="B876" t="str">
            <v>520-6225-10</v>
          </cell>
          <cell r="C876" t="str">
            <v>5420 Benefits - Meal Allowance</v>
          </cell>
          <cell r="D876">
            <v>0</v>
          </cell>
          <cell r="E876">
            <v>560.91999999999996</v>
          </cell>
          <cell r="F876">
            <v>0</v>
          </cell>
          <cell r="G876">
            <v>560.91999999999996</v>
          </cell>
          <cell r="H876">
            <v>560.91999999999996</v>
          </cell>
        </row>
        <row r="877">
          <cell r="B877" t="str">
            <v>520-6230-10</v>
          </cell>
          <cell r="C877" t="str">
            <v>5420 BENEFITS - OTHER</v>
          </cell>
          <cell r="D877">
            <v>0</v>
          </cell>
          <cell r="E877">
            <v>522.9</v>
          </cell>
          <cell r="F877">
            <v>0</v>
          </cell>
          <cell r="G877">
            <v>522.9</v>
          </cell>
          <cell r="H877">
            <v>522.9</v>
          </cell>
        </row>
        <row r="878">
          <cell r="B878" t="str">
            <v>520-6270-10</v>
          </cell>
          <cell r="C878" t="str">
            <v>5420 VEHICLE - FUEL &amp; OIL</v>
          </cell>
          <cell r="D878">
            <v>0</v>
          </cell>
          <cell r="E878">
            <v>26.55</v>
          </cell>
          <cell r="F878">
            <v>0</v>
          </cell>
          <cell r="G878">
            <v>26.55</v>
          </cell>
          <cell r="H878">
            <v>26.55</v>
          </cell>
        </row>
        <row r="879">
          <cell r="B879" t="str">
            <v>520-6310-10</v>
          </cell>
          <cell r="C879" t="str">
            <v>5420 SUPPLIES - OFFICE</v>
          </cell>
          <cell r="D879">
            <v>0</v>
          </cell>
          <cell r="E879">
            <v>914.96</v>
          </cell>
          <cell r="F879">
            <v>0</v>
          </cell>
          <cell r="G879">
            <v>914.96</v>
          </cell>
          <cell r="H879">
            <v>914.96</v>
          </cell>
        </row>
        <row r="880">
          <cell r="B880" t="str">
            <v>520-6330-10</v>
          </cell>
          <cell r="C880" t="str">
            <v>5420 SUPPLIES - SAFETY</v>
          </cell>
          <cell r="D880">
            <v>0</v>
          </cell>
          <cell r="E880">
            <v>10114.879999999999</v>
          </cell>
          <cell r="F880">
            <v>0</v>
          </cell>
          <cell r="G880">
            <v>10114.879999999999</v>
          </cell>
          <cell r="H880">
            <v>10114.879999999999</v>
          </cell>
        </row>
        <row r="881">
          <cell r="B881" t="str">
            <v>520-6340-10</v>
          </cell>
          <cell r="C881" t="str">
            <v>5420 SUPPLIES - STATIONARY</v>
          </cell>
          <cell r="D881">
            <v>0</v>
          </cell>
          <cell r="E881">
            <v>110</v>
          </cell>
          <cell r="F881">
            <v>0</v>
          </cell>
          <cell r="G881">
            <v>110</v>
          </cell>
          <cell r="H881">
            <v>110</v>
          </cell>
        </row>
        <row r="882">
          <cell r="B882" t="str">
            <v>520-6500-10</v>
          </cell>
          <cell r="C882" t="str">
            <v>5420 EMPLOYEE - MEMBERSHIPS</v>
          </cell>
          <cell r="D882">
            <v>0</v>
          </cell>
          <cell r="E882">
            <v>120</v>
          </cell>
          <cell r="F882">
            <v>0</v>
          </cell>
          <cell r="G882">
            <v>120</v>
          </cell>
          <cell r="H882">
            <v>120</v>
          </cell>
        </row>
        <row r="883">
          <cell r="B883" t="str">
            <v>520-6540-10</v>
          </cell>
          <cell r="C883" t="str">
            <v>5420 EMPLOYEE TRAINING - COURSE FEES</v>
          </cell>
          <cell r="D883">
            <v>0</v>
          </cell>
          <cell r="E883">
            <v>55965.29</v>
          </cell>
          <cell r="F883">
            <v>338</v>
          </cell>
          <cell r="G883">
            <v>55627.29</v>
          </cell>
          <cell r="H883">
            <v>55627.29</v>
          </cell>
        </row>
        <row r="884">
          <cell r="B884" t="str">
            <v>520-6550-10</v>
          </cell>
          <cell r="C884" t="str">
            <v>5420 EMPLOYEE TRAINING - TRAVEL</v>
          </cell>
          <cell r="D884">
            <v>0</v>
          </cell>
          <cell r="E884">
            <v>7372</v>
          </cell>
          <cell r="F884">
            <v>0</v>
          </cell>
          <cell r="G884">
            <v>7372</v>
          </cell>
          <cell r="H884">
            <v>7372</v>
          </cell>
        </row>
        <row r="885">
          <cell r="B885" t="str">
            <v>520-6560-10</v>
          </cell>
          <cell r="C885" t="str">
            <v>5420 EMPLOYEE TRAINING - ACCOMMODATION &amp; MEALS</v>
          </cell>
          <cell r="D885">
            <v>0</v>
          </cell>
          <cell r="E885">
            <v>1623.3</v>
          </cell>
          <cell r="F885">
            <v>0</v>
          </cell>
          <cell r="G885">
            <v>1623.3</v>
          </cell>
          <cell r="H885">
            <v>1623.3</v>
          </cell>
        </row>
        <row r="886">
          <cell r="B886" t="str">
            <v>520-6570-10</v>
          </cell>
          <cell r="C886" t="str">
            <v>5420 EMPLOYEE TRAINING - MATERIALS</v>
          </cell>
          <cell r="D886">
            <v>0</v>
          </cell>
          <cell r="E886">
            <v>338</v>
          </cell>
          <cell r="F886">
            <v>0</v>
          </cell>
          <cell r="G886">
            <v>338</v>
          </cell>
          <cell r="H886">
            <v>338</v>
          </cell>
        </row>
        <row r="887">
          <cell r="B887" t="str">
            <v>520-6580-10</v>
          </cell>
          <cell r="C887" t="str">
            <v>5420 EMPLOYEE TRAINING - INSTRUCTORS</v>
          </cell>
          <cell r="D887">
            <v>0</v>
          </cell>
          <cell r="E887">
            <v>11538.08</v>
          </cell>
          <cell r="F887">
            <v>0</v>
          </cell>
          <cell r="G887">
            <v>11538.08</v>
          </cell>
          <cell r="H887">
            <v>11538.08</v>
          </cell>
        </row>
        <row r="888">
          <cell r="B888" t="str">
            <v>520-6590-10</v>
          </cell>
          <cell r="C888" t="str">
            <v>5420 TRAVEL - ACCOMMODATION</v>
          </cell>
          <cell r="D888">
            <v>0</v>
          </cell>
          <cell r="E888">
            <v>418.64</v>
          </cell>
          <cell r="F888">
            <v>0</v>
          </cell>
          <cell r="G888">
            <v>418.64</v>
          </cell>
          <cell r="H888">
            <v>418.64</v>
          </cell>
        </row>
        <row r="889">
          <cell r="B889" t="str">
            <v>520-6600-10</v>
          </cell>
          <cell r="C889" t="str">
            <v>5420 TRAVEL - CAR ALLOWANCE &amp; MILEAGE</v>
          </cell>
          <cell r="D889">
            <v>0</v>
          </cell>
          <cell r="E889">
            <v>840.55</v>
          </cell>
          <cell r="F889">
            <v>0</v>
          </cell>
          <cell r="G889">
            <v>840.55</v>
          </cell>
          <cell r="H889">
            <v>840.55</v>
          </cell>
        </row>
        <row r="890">
          <cell r="B890" t="str">
            <v>520-6620-10</v>
          </cell>
          <cell r="C890" t="str">
            <v>5605 Travel - Meals (Subsistence)</v>
          </cell>
          <cell r="D890">
            <v>0</v>
          </cell>
          <cell r="E890">
            <v>3046.63</v>
          </cell>
          <cell r="F890">
            <v>0</v>
          </cell>
          <cell r="G890">
            <v>3046.63</v>
          </cell>
          <cell r="H890">
            <v>3046.63</v>
          </cell>
        </row>
        <row r="891">
          <cell r="B891" t="str">
            <v>520-6650-10</v>
          </cell>
          <cell r="C891" t="str">
            <v>5420 COMMUNICATIONS - COURIER \ SECURITY PICKUP</v>
          </cell>
          <cell r="D891">
            <v>0</v>
          </cell>
          <cell r="E891">
            <v>4.01</v>
          </cell>
          <cell r="F891">
            <v>0</v>
          </cell>
          <cell r="G891">
            <v>4.01</v>
          </cell>
          <cell r="H891">
            <v>4.01</v>
          </cell>
        </row>
        <row r="892">
          <cell r="B892" t="str">
            <v>520-6700-10</v>
          </cell>
          <cell r="C892" t="str">
            <v>5420 COMMUNICATIONS - TELEPHONE, FAX &amp; PAGERS</v>
          </cell>
          <cell r="D892">
            <v>0</v>
          </cell>
          <cell r="E892">
            <v>616.98</v>
          </cell>
          <cell r="F892">
            <v>0</v>
          </cell>
          <cell r="G892">
            <v>616.98</v>
          </cell>
          <cell r="H892">
            <v>616.98</v>
          </cell>
        </row>
        <row r="893">
          <cell r="B893" t="str">
            <v>520-6710-10</v>
          </cell>
          <cell r="C893" t="str">
            <v>5420 ADVERTISING</v>
          </cell>
          <cell r="D893">
            <v>0</v>
          </cell>
          <cell r="E893">
            <v>289.91000000000003</v>
          </cell>
          <cell r="F893">
            <v>0</v>
          </cell>
          <cell r="G893">
            <v>289.91000000000003</v>
          </cell>
          <cell r="H893">
            <v>289.91000000000003</v>
          </cell>
        </row>
        <row r="894">
          <cell r="B894" t="str">
            <v>520-6720-10</v>
          </cell>
          <cell r="C894" t="str">
            <v>5420 COMMUNITY RELATIONS</v>
          </cell>
          <cell r="D894">
            <v>0</v>
          </cell>
          <cell r="E894">
            <v>106.9</v>
          </cell>
          <cell r="F894">
            <v>0</v>
          </cell>
          <cell r="G894">
            <v>106.9</v>
          </cell>
          <cell r="H894">
            <v>106.9</v>
          </cell>
        </row>
        <row r="895">
          <cell r="B895" t="str">
            <v>520-6740-10</v>
          </cell>
          <cell r="C895" t="str">
            <v>5630 PROFESSIONAL - CONSULTING</v>
          </cell>
          <cell r="D895">
            <v>0</v>
          </cell>
          <cell r="E895">
            <v>1483.9</v>
          </cell>
          <cell r="F895">
            <v>0</v>
          </cell>
          <cell r="G895">
            <v>1483.9</v>
          </cell>
          <cell r="H895">
            <v>1483.9</v>
          </cell>
        </row>
        <row r="896">
          <cell r="B896" t="str">
            <v>520-6760-10</v>
          </cell>
          <cell r="C896" t="str">
            <v>5630 PROFESSIONAL - LEGAL</v>
          </cell>
          <cell r="D896">
            <v>0</v>
          </cell>
          <cell r="E896">
            <v>2544.5</v>
          </cell>
          <cell r="F896">
            <v>0</v>
          </cell>
          <cell r="G896">
            <v>2544.5</v>
          </cell>
          <cell r="H896">
            <v>2544.5</v>
          </cell>
        </row>
        <row r="897">
          <cell r="B897" t="str">
            <v>520-6907-10</v>
          </cell>
          <cell r="C897" t="str">
            <v>5420 Labour &amp; OH's Allocated TO Affiliates</v>
          </cell>
          <cell r="D897">
            <v>0</v>
          </cell>
          <cell r="E897">
            <v>0</v>
          </cell>
          <cell r="F897">
            <v>12580</v>
          </cell>
          <cell r="G897">
            <v>-12580</v>
          </cell>
          <cell r="H897">
            <v>-12580</v>
          </cell>
        </row>
        <row r="898">
          <cell r="B898" t="str">
            <v>525-6590-10</v>
          </cell>
          <cell r="C898" t="str">
            <v>5610 Travel - Accommodations</v>
          </cell>
          <cell r="D898">
            <v>0</v>
          </cell>
          <cell r="E898">
            <v>650.23</v>
          </cell>
          <cell r="F898">
            <v>0</v>
          </cell>
          <cell r="G898">
            <v>650.23</v>
          </cell>
          <cell r="H898">
            <v>650.23</v>
          </cell>
        </row>
        <row r="899">
          <cell r="B899" t="str">
            <v>525-6620-10</v>
          </cell>
          <cell r="C899" t="str">
            <v>5605 Travel - Meals (Subsistence)</v>
          </cell>
          <cell r="D899">
            <v>0</v>
          </cell>
          <cell r="E899">
            <v>132.65</v>
          </cell>
          <cell r="F899">
            <v>0</v>
          </cell>
          <cell r="G899">
            <v>132.65</v>
          </cell>
          <cell r="H899">
            <v>132.65</v>
          </cell>
        </row>
        <row r="900">
          <cell r="B900" t="str">
            <v>530-6010-10</v>
          </cell>
          <cell r="C900" t="str">
            <v>5615 LABOUR - SALARIES</v>
          </cell>
          <cell r="D900">
            <v>0</v>
          </cell>
          <cell r="E900">
            <v>198158.93</v>
          </cell>
          <cell r="F900">
            <v>34259.379999999997</v>
          </cell>
          <cell r="G900">
            <v>163899.54999999999</v>
          </cell>
          <cell r="H900">
            <v>163899.54999999999</v>
          </cell>
        </row>
        <row r="901">
          <cell r="B901" t="str">
            <v>530-6050-10</v>
          </cell>
          <cell r="C901" t="str">
            <v>5615 LABOUR - SUBCONTRACT</v>
          </cell>
          <cell r="D901">
            <v>0</v>
          </cell>
          <cell r="E901">
            <v>1313.4</v>
          </cell>
          <cell r="F901">
            <v>0</v>
          </cell>
          <cell r="G901">
            <v>1313.4</v>
          </cell>
          <cell r="H901">
            <v>1313.4</v>
          </cell>
        </row>
        <row r="902">
          <cell r="B902" t="str">
            <v>530-6070-10</v>
          </cell>
          <cell r="C902" t="str">
            <v>5615 LABOUR - VACATION</v>
          </cell>
          <cell r="D902">
            <v>0</v>
          </cell>
          <cell r="E902">
            <v>17716.45</v>
          </cell>
          <cell r="F902">
            <v>2329.44</v>
          </cell>
          <cell r="G902">
            <v>15387.01</v>
          </cell>
          <cell r="H902">
            <v>15387.01</v>
          </cell>
        </row>
        <row r="903">
          <cell r="B903" t="str">
            <v>530-6120-10</v>
          </cell>
          <cell r="C903" t="str">
            <v>5615 Labour - Sick Leave</v>
          </cell>
          <cell r="D903">
            <v>0</v>
          </cell>
          <cell r="E903">
            <v>203.51</v>
          </cell>
          <cell r="F903">
            <v>0</v>
          </cell>
          <cell r="G903">
            <v>203.51</v>
          </cell>
          <cell r="H903">
            <v>203.51</v>
          </cell>
        </row>
        <row r="904">
          <cell r="B904" t="str">
            <v>530-6122-10</v>
          </cell>
          <cell r="C904" t="str">
            <v>5615 Labour - Family Leave</v>
          </cell>
          <cell r="D904">
            <v>0</v>
          </cell>
          <cell r="E904">
            <v>427.57</v>
          </cell>
          <cell r="F904">
            <v>0</v>
          </cell>
          <cell r="G904">
            <v>427.57</v>
          </cell>
          <cell r="H904">
            <v>427.57</v>
          </cell>
        </row>
        <row r="905">
          <cell r="B905" t="str">
            <v>530-6140-10</v>
          </cell>
          <cell r="C905" t="str">
            <v>5615 LABOUR - UNION / BEREAVEMENT</v>
          </cell>
          <cell r="D905">
            <v>0</v>
          </cell>
          <cell r="E905">
            <v>500</v>
          </cell>
          <cell r="F905">
            <v>500</v>
          </cell>
          <cell r="G905">
            <v>0</v>
          </cell>
          <cell r="H905">
            <v>0</v>
          </cell>
        </row>
        <row r="906">
          <cell r="B906" t="str">
            <v>530-6145-10</v>
          </cell>
          <cell r="C906" t="str">
            <v>5615 Labour - Bereavement</v>
          </cell>
          <cell r="D906">
            <v>0</v>
          </cell>
          <cell r="E906">
            <v>267.17</v>
          </cell>
          <cell r="F906">
            <v>44.53</v>
          </cell>
          <cell r="G906">
            <v>222.64</v>
          </cell>
          <cell r="H906">
            <v>222.64</v>
          </cell>
        </row>
        <row r="907">
          <cell r="B907" t="str">
            <v>530-6170-10</v>
          </cell>
          <cell r="C907" t="str">
            <v>5615 Benefits - Pension</v>
          </cell>
          <cell r="D907">
            <v>0</v>
          </cell>
          <cell r="E907">
            <v>26589.3</v>
          </cell>
          <cell r="F907">
            <v>5301.58</v>
          </cell>
          <cell r="G907">
            <v>21287.72</v>
          </cell>
          <cell r="H907">
            <v>21287.72</v>
          </cell>
        </row>
        <row r="908">
          <cell r="B908" t="str">
            <v>530-6180-10</v>
          </cell>
          <cell r="C908" t="str">
            <v>5615 Benefits - EHT</v>
          </cell>
          <cell r="D908">
            <v>0</v>
          </cell>
          <cell r="E908">
            <v>4599.55</v>
          </cell>
          <cell r="F908">
            <v>885.93</v>
          </cell>
          <cell r="G908">
            <v>3713.62</v>
          </cell>
          <cell r="H908">
            <v>3713.62</v>
          </cell>
        </row>
        <row r="909">
          <cell r="B909" t="str">
            <v>530-6190-10</v>
          </cell>
          <cell r="C909" t="str">
            <v>5615 Benefits - WCB</v>
          </cell>
          <cell r="D909">
            <v>0</v>
          </cell>
          <cell r="E909">
            <v>2183.14</v>
          </cell>
          <cell r="F909">
            <v>447.48</v>
          </cell>
          <cell r="G909">
            <v>1735.66</v>
          </cell>
          <cell r="H909">
            <v>1735.66</v>
          </cell>
        </row>
        <row r="910">
          <cell r="B910" t="str">
            <v>530-6200-10</v>
          </cell>
          <cell r="C910" t="str">
            <v>5615 Benefits - CPP</v>
          </cell>
          <cell r="D910">
            <v>0</v>
          </cell>
          <cell r="E910">
            <v>7208.16</v>
          </cell>
          <cell r="F910">
            <v>1661.45</v>
          </cell>
          <cell r="G910">
            <v>5546.71</v>
          </cell>
          <cell r="H910">
            <v>5546.71</v>
          </cell>
        </row>
        <row r="911">
          <cell r="B911" t="str">
            <v>530-6210-10</v>
          </cell>
          <cell r="C911" t="str">
            <v>5615 Benefits - UIC</v>
          </cell>
          <cell r="D911">
            <v>0</v>
          </cell>
          <cell r="E911">
            <v>2846.81</v>
          </cell>
          <cell r="F911">
            <v>649.29</v>
          </cell>
          <cell r="G911">
            <v>2197.52</v>
          </cell>
          <cell r="H911">
            <v>2197.52</v>
          </cell>
        </row>
        <row r="912">
          <cell r="B912" t="str">
            <v>530-6220-10</v>
          </cell>
          <cell r="C912" t="str">
            <v>5615 Benefits - Medical</v>
          </cell>
          <cell r="D912">
            <v>0</v>
          </cell>
          <cell r="E912">
            <v>9746</v>
          </cell>
          <cell r="F912">
            <v>895</v>
          </cell>
          <cell r="G912">
            <v>8851</v>
          </cell>
          <cell r="H912">
            <v>8851</v>
          </cell>
        </row>
        <row r="913">
          <cell r="B913" t="str">
            <v>530-6230-10</v>
          </cell>
          <cell r="C913" t="str">
            <v>5615 BENEFITS - OTHER</v>
          </cell>
          <cell r="D913">
            <v>0</v>
          </cell>
          <cell r="E913">
            <v>22021.29</v>
          </cell>
          <cell r="F913">
            <v>0</v>
          </cell>
          <cell r="G913">
            <v>22021.29</v>
          </cell>
          <cell r="H913">
            <v>22021.29</v>
          </cell>
        </row>
        <row r="914">
          <cell r="B914" t="str">
            <v>530-6250-10</v>
          </cell>
          <cell r="C914" t="str">
            <v>5620 MATERIALS - CONSUMABLES</v>
          </cell>
          <cell r="D914">
            <v>0</v>
          </cell>
          <cell r="E914">
            <v>32.450000000000003</v>
          </cell>
          <cell r="F914">
            <v>0</v>
          </cell>
          <cell r="G914">
            <v>32.450000000000003</v>
          </cell>
          <cell r="H914">
            <v>32.450000000000003</v>
          </cell>
        </row>
        <row r="915">
          <cell r="B915" t="str">
            <v>530-6310-10</v>
          </cell>
          <cell r="C915" t="str">
            <v>5620 SUPPLIES - OFFICE</v>
          </cell>
          <cell r="D915">
            <v>0</v>
          </cell>
          <cell r="E915">
            <v>83.33</v>
          </cell>
          <cell r="F915">
            <v>0</v>
          </cell>
          <cell r="G915">
            <v>83.33</v>
          </cell>
          <cell r="H915">
            <v>83.33</v>
          </cell>
        </row>
        <row r="916">
          <cell r="B916" t="str">
            <v>530-6330-10</v>
          </cell>
          <cell r="C916" t="str">
            <v>5620 SUPPLIES - SAFETY</v>
          </cell>
          <cell r="D916">
            <v>0</v>
          </cell>
          <cell r="E916">
            <v>689.59</v>
          </cell>
          <cell r="F916">
            <v>0</v>
          </cell>
          <cell r="G916">
            <v>689.59</v>
          </cell>
          <cell r="H916">
            <v>689.59</v>
          </cell>
        </row>
        <row r="917">
          <cell r="B917" t="str">
            <v>530-6340-10</v>
          </cell>
          <cell r="C917" t="str">
            <v>5620 SUPPLIES - STATIONARY</v>
          </cell>
          <cell r="D917">
            <v>0</v>
          </cell>
          <cell r="E917">
            <v>185.75</v>
          </cell>
          <cell r="F917">
            <v>0</v>
          </cell>
          <cell r="G917">
            <v>185.75</v>
          </cell>
          <cell r="H917">
            <v>185.75</v>
          </cell>
        </row>
        <row r="918">
          <cell r="B918" t="str">
            <v>530-6342-10</v>
          </cell>
          <cell r="C918" t="str">
            <v>5620 License/Permits</v>
          </cell>
          <cell r="D918">
            <v>0</v>
          </cell>
          <cell r="E918">
            <v>6652.8</v>
          </cell>
          <cell r="F918">
            <v>0</v>
          </cell>
          <cell r="G918">
            <v>6652.8</v>
          </cell>
          <cell r="H918">
            <v>6652.8</v>
          </cell>
        </row>
        <row r="919">
          <cell r="B919" t="str">
            <v>530-6500-10</v>
          </cell>
          <cell r="C919" t="str">
            <v>5620 EMPLOYEE - MEMBERSHIPS</v>
          </cell>
          <cell r="D919">
            <v>0</v>
          </cell>
          <cell r="E919">
            <v>578.29999999999995</v>
          </cell>
          <cell r="F919">
            <v>0</v>
          </cell>
          <cell r="G919">
            <v>578.29999999999995</v>
          </cell>
          <cell r="H919">
            <v>578.29999999999995</v>
          </cell>
        </row>
        <row r="920">
          <cell r="B920" t="str">
            <v>530-6520-10</v>
          </cell>
          <cell r="C920" t="str">
            <v>5620 EMPLOYEE - ADVERTISING</v>
          </cell>
          <cell r="D920">
            <v>0</v>
          </cell>
          <cell r="E920">
            <v>2958</v>
          </cell>
          <cell r="F920">
            <v>0</v>
          </cell>
          <cell r="G920">
            <v>2958</v>
          </cell>
          <cell r="H920">
            <v>2958</v>
          </cell>
        </row>
        <row r="921">
          <cell r="B921" t="str">
            <v>530-6540-10</v>
          </cell>
          <cell r="C921" t="str">
            <v>5620 EMPLOYEE TRAINING - COURSE FEES</v>
          </cell>
          <cell r="D921">
            <v>0</v>
          </cell>
          <cell r="E921">
            <v>11397.03</v>
          </cell>
          <cell r="F921">
            <v>0</v>
          </cell>
          <cell r="G921">
            <v>11397.03</v>
          </cell>
          <cell r="H921">
            <v>11397.03</v>
          </cell>
        </row>
        <row r="922">
          <cell r="B922" t="str">
            <v>530-6560-10</v>
          </cell>
          <cell r="C922" t="str">
            <v>5620 EMPLOYEE TRAINING - ACCOMMODATION &amp; MEALS</v>
          </cell>
          <cell r="D922">
            <v>0</v>
          </cell>
          <cell r="E922">
            <v>149</v>
          </cell>
          <cell r="F922">
            <v>0</v>
          </cell>
          <cell r="G922">
            <v>149</v>
          </cell>
          <cell r="H922">
            <v>149</v>
          </cell>
        </row>
        <row r="923">
          <cell r="B923" t="str">
            <v>530-6600-10</v>
          </cell>
          <cell r="C923" t="str">
            <v>5620 TRAVEL - CAR ALLOWANCE &amp; MILEAGE</v>
          </cell>
          <cell r="D923">
            <v>0</v>
          </cell>
          <cell r="E923">
            <v>1148.1199999999999</v>
          </cell>
          <cell r="F923">
            <v>0</v>
          </cell>
          <cell r="G923">
            <v>1148.1199999999999</v>
          </cell>
          <cell r="H923">
            <v>1148.1199999999999</v>
          </cell>
        </row>
        <row r="924">
          <cell r="B924" t="str">
            <v>530-6610-10</v>
          </cell>
          <cell r="C924" t="str">
            <v>5620 TRAVEL - CONFERENCE FEES</v>
          </cell>
          <cell r="D924">
            <v>0</v>
          </cell>
          <cell r="E924">
            <v>1298</v>
          </cell>
          <cell r="F924">
            <v>601.16</v>
          </cell>
          <cell r="G924">
            <v>696.84</v>
          </cell>
          <cell r="H924">
            <v>696.84</v>
          </cell>
        </row>
        <row r="925">
          <cell r="B925" t="str">
            <v>530-6620-10</v>
          </cell>
          <cell r="C925" t="str">
            <v>5605 Travel - Meals (Subsistence)</v>
          </cell>
          <cell r="D925">
            <v>0</v>
          </cell>
          <cell r="E925">
            <v>1231.93</v>
          </cell>
          <cell r="F925">
            <v>0.72</v>
          </cell>
          <cell r="G925">
            <v>1231.21</v>
          </cell>
          <cell r="H925">
            <v>1231.21</v>
          </cell>
        </row>
        <row r="926">
          <cell r="B926" t="str">
            <v>530-6650-10</v>
          </cell>
          <cell r="C926" t="str">
            <v>5620 COMMUNICATIONS - COURIER \ SECURITY PICKUP</v>
          </cell>
          <cell r="D926">
            <v>0</v>
          </cell>
          <cell r="E926">
            <v>32.08</v>
          </cell>
          <cell r="F926">
            <v>0</v>
          </cell>
          <cell r="G926">
            <v>32.08</v>
          </cell>
          <cell r="H926">
            <v>32.08</v>
          </cell>
        </row>
        <row r="927">
          <cell r="B927" t="str">
            <v>530-6700-10</v>
          </cell>
          <cell r="C927" t="str">
            <v>5620 COMMUNICATIONS - TELEPHONE, FAX &amp; PAGERS</v>
          </cell>
          <cell r="D927">
            <v>0</v>
          </cell>
          <cell r="E927">
            <v>1382.87</v>
          </cell>
          <cell r="F927">
            <v>0</v>
          </cell>
          <cell r="G927">
            <v>1382.87</v>
          </cell>
          <cell r="H927">
            <v>1382.87</v>
          </cell>
        </row>
        <row r="928">
          <cell r="B928" t="str">
            <v>530-6730-10</v>
          </cell>
          <cell r="C928" t="str">
            <v>5620 CORPORATE MEMBERSHIPS, LICENSES</v>
          </cell>
          <cell r="D928">
            <v>0</v>
          </cell>
          <cell r="E928">
            <v>2216.66</v>
          </cell>
          <cell r="F928">
            <v>0</v>
          </cell>
          <cell r="G928">
            <v>2216.66</v>
          </cell>
          <cell r="H928">
            <v>2216.66</v>
          </cell>
        </row>
        <row r="929">
          <cell r="B929" t="str">
            <v>530-6740-10</v>
          </cell>
          <cell r="C929" t="str">
            <v>5630 PROFESSIONAL - CONSULTING</v>
          </cell>
          <cell r="D929">
            <v>0</v>
          </cell>
          <cell r="E929">
            <v>20449.150000000001</v>
          </cell>
          <cell r="F929">
            <v>0</v>
          </cell>
          <cell r="G929">
            <v>20449.150000000001</v>
          </cell>
          <cell r="H929">
            <v>20449.150000000001</v>
          </cell>
        </row>
        <row r="930">
          <cell r="B930" t="str">
            <v>530-6907-10</v>
          </cell>
          <cell r="C930" t="str">
            <v>5615 Labour &amp; OH's Allocated TO Affiliates</v>
          </cell>
          <cell r="D930">
            <v>0</v>
          </cell>
          <cell r="E930">
            <v>0</v>
          </cell>
          <cell r="F930">
            <v>26587</v>
          </cell>
          <cell r="G930">
            <v>-26587</v>
          </cell>
          <cell r="H930">
            <v>-26587</v>
          </cell>
        </row>
        <row r="931">
          <cell r="B931" t="str">
            <v>610-6050-10</v>
          </cell>
          <cell r="C931" t="str">
            <v>5675 Facility - Subcontract</v>
          </cell>
          <cell r="D931">
            <v>0</v>
          </cell>
          <cell r="E931">
            <v>267905.26</v>
          </cell>
          <cell r="F931">
            <v>96454.51</v>
          </cell>
          <cell r="G931">
            <v>171450.75</v>
          </cell>
          <cell r="H931">
            <v>171450.75</v>
          </cell>
        </row>
        <row r="932">
          <cell r="B932" t="str">
            <v>610-6225-10</v>
          </cell>
          <cell r="C932" t="str">
            <v>5675 Benefits - Meal Allowance</v>
          </cell>
          <cell r="D932">
            <v>0</v>
          </cell>
          <cell r="E932">
            <v>2451.38</v>
          </cell>
          <cell r="F932">
            <v>0</v>
          </cell>
          <cell r="G932">
            <v>2451.38</v>
          </cell>
          <cell r="H932">
            <v>2451.38</v>
          </cell>
        </row>
        <row r="933">
          <cell r="B933" t="str">
            <v>610-6240-10</v>
          </cell>
          <cell r="C933" t="str">
            <v>5675 MATERIALS - INVENTORIED</v>
          </cell>
          <cell r="D933">
            <v>0</v>
          </cell>
          <cell r="E933">
            <v>1165.3</v>
          </cell>
          <cell r="F933">
            <v>0</v>
          </cell>
          <cell r="G933">
            <v>1165.3</v>
          </cell>
          <cell r="H933">
            <v>1165.3</v>
          </cell>
        </row>
        <row r="934">
          <cell r="B934" t="str">
            <v>610-6250-10</v>
          </cell>
          <cell r="C934" t="str">
            <v>5675 MATERIALS - CONSUMABLES</v>
          </cell>
          <cell r="D934">
            <v>0</v>
          </cell>
          <cell r="E934">
            <v>42973.13</v>
          </cell>
          <cell r="F934">
            <v>0</v>
          </cell>
          <cell r="G934">
            <v>42973.13</v>
          </cell>
          <cell r="H934">
            <v>42973.13</v>
          </cell>
        </row>
        <row r="935">
          <cell r="B935" t="str">
            <v>610-6270-10</v>
          </cell>
          <cell r="C935" t="str">
            <v>5675 VEHICLE - FUEL &amp; OIL</v>
          </cell>
          <cell r="D935">
            <v>0</v>
          </cell>
          <cell r="E935">
            <v>117313.44</v>
          </cell>
          <cell r="F935">
            <v>0</v>
          </cell>
          <cell r="G935">
            <v>117313.44</v>
          </cell>
          <cell r="H935">
            <v>117313.44</v>
          </cell>
        </row>
        <row r="936">
          <cell r="B936" t="str">
            <v>610-6280-10</v>
          </cell>
          <cell r="C936" t="str">
            <v>5675 VEHICLE - INSURANCE</v>
          </cell>
          <cell r="D936">
            <v>0</v>
          </cell>
          <cell r="E936">
            <v>26031.919999999998</v>
          </cell>
          <cell r="F936">
            <v>0</v>
          </cell>
          <cell r="G936">
            <v>26031.919999999998</v>
          </cell>
          <cell r="H936">
            <v>26031.919999999998</v>
          </cell>
        </row>
        <row r="937">
          <cell r="B937" t="str">
            <v>610-6285-10</v>
          </cell>
          <cell r="C937" t="str">
            <v>5675 Vehichles - Licenses</v>
          </cell>
          <cell r="D937">
            <v>0</v>
          </cell>
          <cell r="E937">
            <v>11350.44</v>
          </cell>
          <cell r="F937">
            <v>0</v>
          </cell>
          <cell r="G937">
            <v>11350.44</v>
          </cell>
          <cell r="H937">
            <v>11350.44</v>
          </cell>
        </row>
        <row r="938">
          <cell r="B938" t="str">
            <v>610-6290-10</v>
          </cell>
          <cell r="C938" t="str">
            <v>5675 VEHICLE - REPAIRS</v>
          </cell>
          <cell r="D938">
            <v>0</v>
          </cell>
          <cell r="E938">
            <v>232626.27</v>
          </cell>
          <cell r="F938">
            <v>17373.57</v>
          </cell>
          <cell r="G938">
            <v>215252.7</v>
          </cell>
          <cell r="H938">
            <v>215252.7</v>
          </cell>
        </row>
        <row r="939">
          <cell r="B939" t="str">
            <v>610-6310-10</v>
          </cell>
          <cell r="C939" t="str">
            <v>5675 SUPPLIES - OFFICE</v>
          </cell>
          <cell r="D939">
            <v>0</v>
          </cell>
          <cell r="E939">
            <v>2874.89</v>
          </cell>
          <cell r="F939">
            <v>800</v>
          </cell>
          <cell r="G939">
            <v>2074.89</v>
          </cell>
          <cell r="H939">
            <v>2074.89</v>
          </cell>
        </row>
        <row r="940">
          <cell r="B940" t="str">
            <v>610-6330-10</v>
          </cell>
          <cell r="C940" t="str">
            <v>5675 SUPPLIES - SAFETY</v>
          </cell>
          <cell r="D940">
            <v>0</v>
          </cell>
          <cell r="E940">
            <v>2008.39</v>
          </cell>
          <cell r="F940">
            <v>0</v>
          </cell>
          <cell r="G940">
            <v>2008.39</v>
          </cell>
          <cell r="H940">
            <v>2008.39</v>
          </cell>
        </row>
        <row r="941">
          <cell r="B941" t="str">
            <v>610-6340-10</v>
          </cell>
          <cell r="C941" t="str">
            <v>5675 SUPPLIES - STATIONARY</v>
          </cell>
          <cell r="D941">
            <v>0</v>
          </cell>
          <cell r="E941">
            <v>432.59</v>
          </cell>
          <cell r="F941">
            <v>0</v>
          </cell>
          <cell r="G941">
            <v>432.59</v>
          </cell>
          <cell r="H941">
            <v>432.59</v>
          </cell>
        </row>
        <row r="942">
          <cell r="B942" t="str">
            <v>610-6342-10</v>
          </cell>
          <cell r="C942" t="str">
            <v>Facilities-General- -Oshawa PUC Networks Inc.</v>
          </cell>
          <cell r="D942">
            <v>0</v>
          </cell>
          <cell r="E942">
            <v>989</v>
          </cell>
          <cell r="F942">
            <v>0</v>
          </cell>
          <cell r="G942">
            <v>989</v>
          </cell>
          <cell r="H942">
            <v>989</v>
          </cell>
        </row>
        <row r="943">
          <cell r="B943" t="str">
            <v>610-6360-10</v>
          </cell>
          <cell r="C943" t="str">
            <v>5675 UTILITIES - ELECTRIC</v>
          </cell>
          <cell r="D943">
            <v>0</v>
          </cell>
          <cell r="E943">
            <v>56633.71</v>
          </cell>
          <cell r="F943">
            <v>0</v>
          </cell>
          <cell r="G943">
            <v>56633.71</v>
          </cell>
          <cell r="H943">
            <v>56633.71</v>
          </cell>
        </row>
        <row r="944">
          <cell r="B944" t="str">
            <v>610-6370-10</v>
          </cell>
          <cell r="C944" t="str">
            <v>5675 UTILITIES - GAS</v>
          </cell>
          <cell r="D944">
            <v>0</v>
          </cell>
          <cell r="E944">
            <v>26731.46</v>
          </cell>
          <cell r="F944">
            <v>6700</v>
          </cell>
          <cell r="G944">
            <v>20031.46</v>
          </cell>
          <cell r="H944">
            <v>20031.46</v>
          </cell>
        </row>
        <row r="945">
          <cell r="B945" t="str">
            <v>610-6390-10</v>
          </cell>
          <cell r="C945" t="str">
            <v>5675 UTILITIES - WATER</v>
          </cell>
          <cell r="D945">
            <v>0</v>
          </cell>
          <cell r="E945">
            <v>9065.9500000000007</v>
          </cell>
          <cell r="F945">
            <v>3094.72</v>
          </cell>
          <cell r="G945">
            <v>5971.23</v>
          </cell>
          <cell r="H945">
            <v>5971.23</v>
          </cell>
        </row>
        <row r="946">
          <cell r="B946" t="str">
            <v>610-6420-10</v>
          </cell>
          <cell r="C946" t="str">
            <v>5675 RENT - TOOLS</v>
          </cell>
          <cell r="D946">
            <v>0</v>
          </cell>
          <cell r="E946">
            <v>2751.2</v>
          </cell>
          <cell r="F946">
            <v>0</v>
          </cell>
          <cell r="G946">
            <v>2751.2</v>
          </cell>
          <cell r="H946">
            <v>2751.2</v>
          </cell>
        </row>
        <row r="947">
          <cell r="B947" t="str">
            <v>610-6430-10</v>
          </cell>
          <cell r="C947" t="str">
            <v>5675 RENT - PROPERTY</v>
          </cell>
          <cell r="D947">
            <v>0</v>
          </cell>
          <cell r="E947">
            <v>844</v>
          </cell>
          <cell r="F947">
            <v>390</v>
          </cell>
          <cell r="G947">
            <v>454</v>
          </cell>
          <cell r="H947">
            <v>454</v>
          </cell>
        </row>
        <row r="948">
          <cell r="B948" t="str">
            <v>610-6440-10</v>
          </cell>
          <cell r="C948" t="str">
            <v>5675 RENT - VEHICLES &amp; MOBILE EQUIPMENT</v>
          </cell>
          <cell r="D948">
            <v>0</v>
          </cell>
          <cell r="E948">
            <v>13756</v>
          </cell>
          <cell r="F948">
            <v>0</v>
          </cell>
          <cell r="G948">
            <v>13756</v>
          </cell>
          <cell r="H948">
            <v>13756</v>
          </cell>
        </row>
        <row r="949">
          <cell r="B949" t="str">
            <v>610-6460-10</v>
          </cell>
          <cell r="C949" t="str">
            <v>5675 R &amp; M - OPUC EQUIPMENT / FACILITY</v>
          </cell>
          <cell r="D949">
            <v>0</v>
          </cell>
          <cell r="E949">
            <v>29778.17</v>
          </cell>
          <cell r="F949">
            <v>1290</v>
          </cell>
          <cell r="G949">
            <v>28488.17</v>
          </cell>
          <cell r="H949">
            <v>28488.17</v>
          </cell>
        </row>
        <row r="950">
          <cell r="B950" t="str">
            <v>610-6470-10</v>
          </cell>
          <cell r="C950" t="str">
            <v>5675 R &amp; M - CLEANING AND JANITORIAL</v>
          </cell>
          <cell r="D950">
            <v>0</v>
          </cell>
          <cell r="E950">
            <v>96903.64</v>
          </cell>
          <cell r="F950">
            <v>21900</v>
          </cell>
          <cell r="G950">
            <v>75003.64</v>
          </cell>
          <cell r="H950">
            <v>75003.64</v>
          </cell>
        </row>
        <row r="951">
          <cell r="B951" t="str">
            <v>610-6480-10</v>
          </cell>
          <cell r="C951" t="str">
            <v>5675 R &amp; M - GARBAGE REMOVAL</v>
          </cell>
          <cell r="D951">
            <v>0</v>
          </cell>
          <cell r="E951">
            <v>57839.86</v>
          </cell>
          <cell r="F951">
            <v>5000</v>
          </cell>
          <cell r="G951">
            <v>52839.86</v>
          </cell>
          <cell r="H951">
            <v>52839.86</v>
          </cell>
        </row>
        <row r="952">
          <cell r="B952" t="str">
            <v>610-6490-10</v>
          </cell>
          <cell r="C952" t="str">
            <v>5675 R &amp; M - UNIFORMS AND MAINTENANCE</v>
          </cell>
          <cell r="D952">
            <v>0</v>
          </cell>
          <cell r="E952">
            <v>875.92</v>
          </cell>
          <cell r="F952">
            <v>100</v>
          </cell>
          <cell r="G952">
            <v>775.92</v>
          </cell>
          <cell r="H952">
            <v>775.92</v>
          </cell>
        </row>
        <row r="953">
          <cell r="B953" t="str">
            <v>610-6600-10</v>
          </cell>
          <cell r="C953" t="str">
            <v>5675 TRAVEL - CAR ALLOWANCES &amp; MILEAGE</v>
          </cell>
          <cell r="D953">
            <v>0</v>
          </cell>
          <cell r="E953">
            <v>19.25</v>
          </cell>
          <cell r="F953">
            <v>0</v>
          </cell>
          <cell r="G953">
            <v>19.25</v>
          </cell>
          <cell r="H953">
            <v>19.25</v>
          </cell>
        </row>
        <row r="954">
          <cell r="B954" t="str">
            <v>610-6650-10</v>
          </cell>
          <cell r="C954" t="str">
            <v>5675 COMMUNICATIONS - COURIER \ SECURITY PICKUP</v>
          </cell>
          <cell r="D954">
            <v>0</v>
          </cell>
          <cell r="E954">
            <v>222.57</v>
          </cell>
          <cell r="F954">
            <v>40</v>
          </cell>
          <cell r="G954">
            <v>182.57</v>
          </cell>
          <cell r="H954">
            <v>182.57</v>
          </cell>
        </row>
        <row r="955">
          <cell r="B955" t="str">
            <v>610-6690-10</v>
          </cell>
          <cell r="C955" t="str">
            <v>5675 COMMUNICATIONS - PRINTING &amp; COPYING</v>
          </cell>
          <cell r="D955">
            <v>0</v>
          </cell>
          <cell r="E955">
            <v>14014.37</v>
          </cell>
          <cell r="F955">
            <v>0</v>
          </cell>
          <cell r="G955">
            <v>14014.37</v>
          </cell>
          <cell r="H955">
            <v>14014.37</v>
          </cell>
        </row>
        <row r="956">
          <cell r="B956" t="str">
            <v>610-6700-10</v>
          </cell>
          <cell r="C956" t="str">
            <v>5675 COMMUNICATIONS - TELEPHONE, FAX &amp; PAGERS</v>
          </cell>
          <cell r="D956">
            <v>0</v>
          </cell>
          <cell r="E956">
            <v>29750.34</v>
          </cell>
          <cell r="F956">
            <v>7641.37</v>
          </cell>
          <cell r="G956">
            <v>22108.97</v>
          </cell>
          <cell r="H956">
            <v>22108.97</v>
          </cell>
        </row>
        <row r="957">
          <cell r="B957" t="str">
            <v>610-6900-10</v>
          </cell>
          <cell r="C957" t="str">
            <v>5675 ALLOCATED MNTCE JOB PAYROLL/OVERHEAD OFFSET</v>
          </cell>
          <cell r="D957">
            <v>0</v>
          </cell>
          <cell r="E957">
            <v>55779.1</v>
          </cell>
          <cell r="F957">
            <v>0</v>
          </cell>
          <cell r="G957">
            <v>55779.1</v>
          </cell>
          <cell r="H957">
            <v>55779.1</v>
          </cell>
        </row>
        <row r="958">
          <cell r="B958" t="str">
            <v>620-6010-10</v>
          </cell>
          <cell r="C958" t="str">
            <v>5610 LABOUR - SALARIES</v>
          </cell>
          <cell r="D958">
            <v>0</v>
          </cell>
          <cell r="E958">
            <v>120308.52</v>
          </cell>
          <cell r="F958">
            <v>21385.52</v>
          </cell>
          <cell r="G958">
            <v>98923</v>
          </cell>
          <cell r="H958">
            <v>98923</v>
          </cell>
        </row>
        <row r="959">
          <cell r="B959" t="str">
            <v>620-6030-10</v>
          </cell>
          <cell r="C959" t="str">
            <v>5610 LABOUR - OVERTIME</v>
          </cell>
          <cell r="D959">
            <v>0</v>
          </cell>
          <cell r="E959">
            <v>52885.53</v>
          </cell>
          <cell r="F959">
            <v>10721.71</v>
          </cell>
          <cell r="G959">
            <v>42163.82</v>
          </cell>
          <cell r="H959">
            <v>42163.82</v>
          </cell>
        </row>
        <row r="960">
          <cell r="B960" t="str">
            <v>620-6070-10</v>
          </cell>
          <cell r="C960" t="str">
            <v>5610 LABOUR - VACATION</v>
          </cell>
          <cell r="D960">
            <v>0</v>
          </cell>
          <cell r="E960">
            <v>14075.23</v>
          </cell>
          <cell r="F960">
            <v>1526.19</v>
          </cell>
          <cell r="G960">
            <v>12549.04</v>
          </cell>
          <cell r="H960">
            <v>12549.04</v>
          </cell>
        </row>
        <row r="961">
          <cell r="B961" t="str">
            <v>620-6170-10</v>
          </cell>
          <cell r="C961" t="str">
            <v>5610 Benefits - Pension</v>
          </cell>
          <cell r="D961">
            <v>0</v>
          </cell>
          <cell r="E961">
            <v>17557.580000000002</v>
          </cell>
          <cell r="F961">
            <v>3532.7</v>
          </cell>
          <cell r="G961">
            <v>14024.88</v>
          </cell>
          <cell r="H961">
            <v>14024.88</v>
          </cell>
        </row>
        <row r="962">
          <cell r="B962" t="str">
            <v>620-6180-10</v>
          </cell>
          <cell r="C962" t="str">
            <v>5610 benefits - EHT</v>
          </cell>
          <cell r="D962">
            <v>0</v>
          </cell>
          <cell r="E962">
            <v>3898.11</v>
          </cell>
          <cell r="F962">
            <v>769.84</v>
          </cell>
          <cell r="G962">
            <v>3128.27</v>
          </cell>
          <cell r="H962">
            <v>3128.27</v>
          </cell>
        </row>
        <row r="963">
          <cell r="B963" t="str">
            <v>620-6190-10</v>
          </cell>
          <cell r="C963" t="str">
            <v>5610 Benefits - WSIB</v>
          </cell>
          <cell r="D963">
            <v>0</v>
          </cell>
          <cell r="E963">
            <v>1336.75</v>
          </cell>
          <cell r="F963">
            <v>328.35</v>
          </cell>
          <cell r="G963">
            <v>1008.4</v>
          </cell>
          <cell r="H963">
            <v>1008.4</v>
          </cell>
        </row>
        <row r="964">
          <cell r="B964" t="str">
            <v>620-6200-10</v>
          </cell>
          <cell r="C964" t="str">
            <v>5610 benefits - CPP</v>
          </cell>
          <cell r="D964">
            <v>0</v>
          </cell>
          <cell r="E964">
            <v>3986.97</v>
          </cell>
          <cell r="F964">
            <v>1205.3599999999999</v>
          </cell>
          <cell r="G964">
            <v>2781.61</v>
          </cell>
          <cell r="H964">
            <v>2781.61</v>
          </cell>
        </row>
        <row r="965">
          <cell r="B965" t="str">
            <v>620-6210-10</v>
          </cell>
          <cell r="C965" t="str">
            <v>5610 benefits - UIC</v>
          </cell>
          <cell r="D965">
            <v>0</v>
          </cell>
          <cell r="E965">
            <v>1593.58</v>
          </cell>
          <cell r="F965">
            <v>492.53</v>
          </cell>
          <cell r="G965">
            <v>1101.05</v>
          </cell>
          <cell r="H965">
            <v>1101.05</v>
          </cell>
        </row>
        <row r="966">
          <cell r="B966" t="str">
            <v>620-6220-10</v>
          </cell>
          <cell r="C966" t="str">
            <v>5610 Benefits - Medical</v>
          </cell>
          <cell r="D966">
            <v>0</v>
          </cell>
          <cell r="E966">
            <v>4875</v>
          </cell>
          <cell r="F966">
            <v>448</v>
          </cell>
          <cell r="G966">
            <v>4427</v>
          </cell>
          <cell r="H966">
            <v>4427</v>
          </cell>
        </row>
        <row r="967">
          <cell r="B967" t="str">
            <v>620-6310-10</v>
          </cell>
          <cell r="C967" t="str">
            <v>5610 SUPPLIES - OFFICE</v>
          </cell>
          <cell r="D967">
            <v>0</v>
          </cell>
          <cell r="E967">
            <v>138.18</v>
          </cell>
          <cell r="F967">
            <v>0</v>
          </cell>
          <cell r="G967">
            <v>138.18</v>
          </cell>
          <cell r="H967">
            <v>138.18</v>
          </cell>
        </row>
        <row r="968">
          <cell r="B968" t="str">
            <v>620-6330-10</v>
          </cell>
          <cell r="C968" t="str">
            <v>5610 SUPPLIES - SAFETY</v>
          </cell>
          <cell r="D968">
            <v>0</v>
          </cell>
          <cell r="E968">
            <v>132</v>
          </cell>
          <cell r="F968">
            <v>0</v>
          </cell>
          <cell r="G968">
            <v>132</v>
          </cell>
          <cell r="H968">
            <v>132</v>
          </cell>
        </row>
        <row r="969">
          <cell r="B969" t="str">
            <v>620-6600-10</v>
          </cell>
          <cell r="C969" t="str">
            <v>5610 TRAVEL - CAR ALLOWANCES &amp; MILEAGE</v>
          </cell>
          <cell r="D969">
            <v>0</v>
          </cell>
          <cell r="E969">
            <v>385.65</v>
          </cell>
          <cell r="F969">
            <v>0</v>
          </cell>
          <cell r="G969">
            <v>385.65</v>
          </cell>
          <cell r="H969">
            <v>385.65</v>
          </cell>
        </row>
        <row r="970">
          <cell r="B970" t="str">
            <v>620-6650-10</v>
          </cell>
          <cell r="C970" t="str">
            <v>5610 COMMUNICATIONS - COURIER \ SECURITY PICKUP</v>
          </cell>
          <cell r="D970">
            <v>0</v>
          </cell>
          <cell r="E970">
            <v>98.75</v>
          </cell>
          <cell r="F970">
            <v>0</v>
          </cell>
          <cell r="G970">
            <v>98.75</v>
          </cell>
          <cell r="H970">
            <v>98.75</v>
          </cell>
        </row>
        <row r="971">
          <cell r="B971" t="str">
            <v>620-6905-10</v>
          </cell>
          <cell r="C971" t="str">
            <v>5610 Allocated Recovery - Services</v>
          </cell>
          <cell r="D971">
            <v>0</v>
          </cell>
          <cell r="E971">
            <v>54022</v>
          </cell>
          <cell r="F971">
            <v>57678</v>
          </cell>
          <cell r="G971">
            <v>-3656</v>
          </cell>
          <cell r="H971">
            <v>-3656</v>
          </cell>
        </row>
        <row r="972">
          <cell r="B972" t="str">
            <v>620-6907-10</v>
          </cell>
          <cell r="C972" t="str">
            <v>5610 Labour &amp; OH's Allocated TO Affiliates</v>
          </cell>
          <cell r="D972">
            <v>0</v>
          </cell>
          <cell r="E972">
            <v>0</v>
          </cell>
          <cell r="F972">
            <v>30578</v>
          </cell>
          <cell r="G972">
            <v>-30578</v>
          </cell>
          <cell r="H972">
            <v>-30578</v>
          </cell>
        </row>
        <row r="973">
          <cell r="B973" t="str">
            <v>630-6050-10</v>
          </cell>
          <cell r="C973" t="str">
            <v>5012 LABOUR - SUBCONTRACT</v>
          </cell>
          <cell r="D973">
            <v>0</v>
          </cell>
          <cell r="E973">
            <v>75545.56</v>
          </cell>
          <cell r="F973">
            <v>29500</v>
          </cell>
          <cell r="G973">
            <v>46045.56</v>
          </cell>
          <cell r="H973">
            <v>46045.56</v>
          </cell>
        </row>
        <row r="974">
          <cell r="B974" t="str">
            <v>630-6460-10</v>
          </cell>
          <cell r="C974" t="str">
            <v>5110 R &amp; M - OPUC EQUIPMENT / FACILITY</v>
          </cell>
          <cell r="D974">
            <v>0</v>
          </cell>
          <cell r="E974">
            <v>6135</v>
          </cell>
          <cell r="F974">
            <v>0</v>
          </cell>
          <cell r="G974">
            <v>6135</v>
          </cell>
          <cell r="H974">
            <v>6135</v>
          </cell>
        </row>
        <row r="975">
          <cell r="B975" t="str">
            <v>650-4710-10</v>
          </cell>
          <cell r="C975" t="str">
            <v>5625 Allocated - Stores Operation Expense</v>
          </cell>
          <cell r="D975">
            <v>0</v>
          </cell>
          <cell r="E975">
            <v>11941.15</v>
          </cell>
          <cell r="F975">
            <v>210240.31</v>
          </cell>
          <cell r="G975">
            <v>-198299.16</v>
          </cell>
          <cell r="H975">
            <v>-198299.16</v>
          </cell>
        </row>
        <row r="976">
          <cell r="B976" t="str">
            <v>650-4800-10</v>
          </cell>
          <cell r="C976" t="str">
            <v>4325 BILLED JOBS (CLOSED) RECOVERY</v>
          </cell>
          <cell r="D976">
            <v>0</v>
          </cell>
          <cell r="E976">
            <v>18975.25</v>
          </cell>
          <cell r="F976">
            <v>0</v>
          </cell>
          <cell r="G976">
            <v>18975.25</v>
          </cell>
          <cell r="H976">
            <v>18975.25</v>
          </cell>
        </row>
        <row r="977">
          <cell r="B977" t="str">
            <v>650-6020-10</v>
          </cell>
          <cell r="C977" t="str">
            <v>5615 LABOUR - HOURLY</v>
          </cell>
          <cell r="D977">
            <v>0</v>
          </cell>
          <cell r="E977">
            <v>175270.66</v>
          </cell>
          <cell r="F977">
            <v>30578.880000000001</v>
          </cell>
          <cell r="G977">
            <v>144691.78</v>
          </cell>
          <cell r="H977">
            <v>144691.78</v>
          </cell>
        </row>
        <row r="978">
          <cell r="B978" t="str">
            <v>650-6030-10</v>
          </cell>
          <cell r="C978" t="str">
            <v>5615 LABOUR - OVERTIME</v>
          </cell>
          <cell r="D978">
            <v>0</v>
          </cell>
          <cell r="E978">
            <v>44093.95</v>
          </cell>
          <cell r="F978">
            <v>9590.94</v>
          </cell>
          <cell r="G978">
            <v>34503.01</v>
          </cell>
          <cell r="H978">
            <v>34503.01</v>
          </cell>
        </row>
        <row r="979">
          <cell r="B979" t="str">
            <v>650-6050-10</v>
          </cell>
          <cell r="C979" t="str">
            <v>5615 LABOUR - SUBCONTRACT</v>
          </cell>
          <cell r="D979">
            <v>0</v>
          </cell>
          <cell r="E979">
            <v>12801.92</v>
          </cell>
          <cell r="F979">
            <v>0</v>
          </cell>
          <cell r="G979">
            <v>12801.92</v>
          </cell>
          <cell r="H979">
            <v>12801.92</v>
          </cell>
        </row>
        <row r="980">
          <cell r="B980" t="str">
            <v>650-6060-10</v>
          </cell>
          <cell r="C980" t="str">
            <v>5615 LABOUR - TEMPORARY</v>
          </cell>
          <cell r="D980">
            <v>0</v>
          </cell>
          <cell r="E980">
            <v>34387.199999999997</v>
          </cell>
          <cell r="F980">
            <v>6649.6</v>
          </cell>
          <cell r="G980">
            <v>27737.599999999999</v>
          </cell>
          <cell r="H980">
            <v>27737.599999999999</v>
          </cell>
        </row>
        <row r="981">
          <cell r="B981" t="str">
            <v>650-6070-10</v>
          </cell>
          <cell r="C981" t="str">
            <v>5615 LABOUR - VACATION</v>
          </cell>
          <cell r="D981">
            <v>0</v>
          </cell>
          <cell r="E981">
            <v>7699.27</v>
          </cell>
          <cell r="F981">
            <v>1503.27</v>
          </cell>
          <cell r="G981">
            <v>6196</v>
          </cell>
          <cell r="H981">
            <v>6196</v>
          </cell>
        </row>
        <row r="982">
          <cell r="B982" t="str">
            <v>650-6120-10</v>
          </cell>
          <cell r="C982" t="str">
            <v>5615 Labour - Sick Leave</v>
          </cell>
          <cell r="D982">
            <v>0</v>
          </cell>
          <cell r="E982">
            <v>469.97</v>
          </cell>
          <cell r="F982">
            <v>0</v>
          </cell>
          <cell r="G982">
            <v>469.97</v>
          </cell>
          <cell r="H982">
            <v>469.97</v>
          </cell>
        </row>
        <row r="983">
          <cell r="B983" t="str">
            <v>650-6122-10</v>
          </cell>
          <cell r="C983" t="str">
            <v>5615 Labour - Family Leave</v>
          </cell>
          <cell r="D983">
            <v>0</v>
          </cell>
          <cell r="E983">
            <v>1889.08</v>
          </cell>
          <cell r="F983">
            <v>146.19999999999999</v>
          </cell>
          <cell r="G983">
            <v>1742.88</v>
          </cell>
          <cell r="H983">
            <v>1742.88</v>
          </cell>
        </row>
        <row r="984">
          <cell r="B984" t="str">
            <v>650-6170-10</v>
          </cell>
          <cell r="C984" t="str">
            <v>5615 Benefits - Pension</v>
          </cell>
          <cell r="D984">
            <v>0</v>
          </cell>
          <cell r="E984">
            <v>19287.919999999998</v>
          </cell>
          <cell r="F984">
            <v>3248.28</v>
          </cell>
          <cell r="G984">
            <v>16039.64</v>
          </cell>
          <cell r="H984">
            <v>16039.64</v>
          </cell>
        </row>
        <row r="985">
          <cell r="B985" t="str">
            <v>650-6180-10</v>
          </cell>
          <cell r="C985" t="str">
            <v>5615 Benefits - EHT</v>
          </cell>
          <cell r="D985">
            <v>0</v>
          </cell>
          <cell r="E985">
            <v>5085.09</v>
          </cell>
          <cell r="F985">
            <v>910.84</v>
          </cell>
          <cell r="G985">
            <v>4174.25</v>
          </cell>
          <cell r="H985">
            <v>4174.25</v>
          </cell>
        </row>
        <row r="986">
          <cell r="B986" t="str">
            <v>650-6190-10</v>
          </cell>
          <cell r="C986" t="str">
            <v>5615 Benefits WCB</v>
          </cell>
          <cell r="D986">
            <v>0</v>
          </cell>
          <cell r="E986">
            <v>2824.6</v>
          </cell>
          <cell r="F986">
            <v>509.15</v>
          </cell>
          <cell r="G986">
            <v>2315.4499999999998</v>
          </cell>
          <cell r="H986">
            <v>2315.4499999999998</v>
          </cell>
        </row>
        <row r="987">
          <cell r="B987" t="str">
            <v>650-6200-10</v>
          </cell>
          <cell r="C987" t="str">
            <v>5615 Benefits - CPP</v>
          </cell>
          <cell r="D987">
            <v>0</v>
          </cell>
          <cell r="E987">
            <v>8792.67</v>
          </cell>
          <cell r="F987">
            <v>1857.4</v>
          </cell>
          <cell r="G987">
            <v>6935.27</v>
          </cell>
          <cell r="H987">
            <v>6935.27</v>
          </cell>
        </row>
        <row r="988">
          <cell r="B988" t="str">
            <v>650-6210-10</v>
          </cell>
          <cell r="C988" t="str">
            <v>5615 Benefits - UIC</v>
          </cell>
          <cell r="D988">
            <v>0</v>
          </cell>
          <cell r="E988">
            <v>3642.29</v>
          </cell>
          <cell r="F988">
            <v>775.6</v>
          </cell>
          <cell r="G988">
            <v>2866.69</v>
          </cell>
          <cell r="H988">
            <v>2866.69</v>
          </cell>
        </row>
        <row r="989">
          <cell r="B989" t="str">
            <v>650-6220-10</v>
          </cell>
          <cell r="C989" t="str">
            <v>5615 Benefits - Medical</v>
          </cell>
          <cell r="D989">
            <v>0</v>
          </cell>
          <cell r="E989">
            <v>10216</v>
          </cell>
          <cell r="F989">
            <v>895</v>
          </cell>
          <cell r="G989">
            <v>9321</v>
          </cell>
          <cell r="H989">
            <v>9321</v>
          </cell>
        </row>
        <row r="990">
          <cell r="B990" t="str">
            <v>650-6225-10</v>
          </cell>
          <cell r="C990" t="str">
            <v>5615 Benefits - Meal Allowance</v>
          </cell>
          <cell r="D990">
            <v>0</v>
          </cell>
          <cell r="E990">
            <v>80.11</v>
          </cell>
          <cell r="F990">
            <v>0</v>
          </cell>
          <cell r="G990">
            <v>80.11</v>
          </cell>
          <cell r="H990">
            <v>80.11</v>
          </cell>
        </row>
        <row r="991">
          <cell r="B991" t="str">
            <v>650-6240-10</v>
          </cell>
          <cell r="C991" t="str">
            <v>5620 MATERIALS - INVENTORIED</v>
          </cell>
          <cell r="D991">
            <v>0</v>
          </cell>
          <cell r="E991">
            <v>234964.24</v>
          </cell>
          <cell r="F991">
            <v>357622.75</v>
          </cell>
          <cell r="G991">
            <v>-122658.51</v>
          </cell>
          <cell r="H991">
            <v>-122658.51</v>
          </cell>
        </row>
        <row r="992">
          <cell r="B992" t="str">
            <v>650-6241-10</v>
          </cell>
          <cell r="C992" t="str">
            <v>5620 Material Price Differences</v>
          </cell>
          <cell r="D992">
            <v>0</v>
          </cell>
          <cell r="E992">
            <v>202</v>
          </cell>
          <cell r="F992">
            <v>0</v>
          </cell>
          <cell r="G992">
            <v>202</v>
          </cell>
          <cell r="H992">
            <v>202</v>
          </cell>
        </row>
        <row r="993">
          <cell r="B993" t="str">
            <v>650-6250-10</v>
          </cell>
          <cell r="C993" t="str">
            <v>5620 MATERIALS - CONSUMABLES</v>
          </cell>
          <cell r="D993">
            <v>0</v>
          </cell>
          <cell r="E993">
            <v>474.52</v>
          </cell>
          <cell r="F993">
            <v>0</v>
          </cell>
          <cell r="G993">
            <v>474.52</v>
          </cell>
          <cell r="H993">
            <v>474.52</v>
          </cell>
        </row>
        <row r="994">
          <cell r="B994" t="str">
            <v>650-6320-10</v>
          </cell>
          <cell r="C994" t="str">
            <v>5620 SUPPLIES - COMPUTER</v>
          </cell>
          <cell r="D994">
            <v>0</v>
          </cell>
          <cell r="E994">
            <v>86.63</v>
          </cell>
          <cell r="F994">
            <v>0</v>
          </cell>
          <cell r="G994">
            <v>86.63</v>
          </cell>
          <cell r="H994">
            <v>86.63</v>
          </cell>
        </row>
        <row r="995">
          <cell r="B995" t="str">
            <v>650-6330-10</v>
          </cell>
          <cell r="C995" t="str">
            <v>5620 SUPPLIES - SAFETY</v>
          </cell>
          <cell r="D995">
            <v>0</v>
          </cell>
          <cell r="E995">
            <v>2499.2199999999998</v>
          </cell>
          <cell r="F995">
            <v>0</v>
          </cell>
          <cell r="G995">
            <v>2499.2199999999998</v>
          </cell>
          <cell r="H995">
            <v>2499.2199999999998</v>
          </cell>
        </row>
        <row r="996">
          <cell r="B996" t="str">
            <v>650-6340-10</v>
          </cell>
          <cell r="C996" t="str">
            <v>5620 SUPPLIES - STATIONARY</v>
          </cell>
          <cell r="D996">
            <v>0</v>
          </cell>
          <cell r="E996">
            <v>2127.06</v>
          </cell>
          <cell r="F996">
            <v>0</v>
          </cell>
          <cell r="G996">
            <v>2127.06</v>
          </cell>
          <cell r="H996">
            <v>2127.06</v>
          </cell>
        </row>
        <row r="997">
          <cell r="B997" t="str">
            <v>650-6440-10</v>
          </cell>
          <cell r="C997" t="str">
            <v>5620 RENT - VEHICLES &amp; MOBILE EQUIPMENT</v>
          </cell>
          <cell r="D997">
            <v>0</v>
          </cell>
          <cell r="E997">
            <v>760</v>
          </cell>
          <cell r="F997">
            <v>0</v>
          </cell>
          <cell r="G997">
            <v>760</v>
          </cell>
          <cell r="H997">
            <v>760</v>
          </cell>
        </row>
        <row r="998">
          <cell r="B998" t="str">
            <v>650-6460-10</v>
          </cell>
          <cell r="C998" t="str">
            <v>5620 R &amp; M - OPUC EQUIPMENT / FACILITY</v>
          </cell>
          <cell r="D998">
            <v>0</v>
          </cell>
          <cell r="E998">
            <v>1141.23</v>
          </cell>
          <cell r="F998">
            <v>0</v>
          </cell>
          <cell r="G998">
            <v>1141.23</v>
          </cell>
          <cell r="H998">
            <v>1141.23</v>
          </cell>
        </row>
        <row r="999">
          <cell r="B999" t="str">
            <v>650-6500-10</v>
          </cell>
          <cell r="C999" t="str">
            <v>5620 EMPLOYEE - MEMBERSHIPS</v>
          </cell>
          <cell r="D999">
            <v>0</v>
          </cell>
          <cell r="E999">
            <v>1230</v>
          </cell>
          <cell r="F999">
            <v>0</v>
          </cell>
          <cell r="G999">
            <v>1230</v>
          </cell>
          <cell r="H999">
            <v>1230</v>
          </cell>
        </row>
        <row r="1000">
          <cell r="B1000" t="str">
            <v>650-6620-10</v>
          </cell>
          <cell r="C1000" t="str">
            <v>5620 TRAVEL - MEALS</v>
          </cell>
          <cell r="D1000">
            <v>0</v>
          </cell>
          <cell r="E1000">
            <v>445.16</v>
          </cell>
          <cell r="F1000">
            <v>0</v>
          </cell>
          <cell r="G1000">
            <v>445.16</v>
          </cell>
          <cell r="H1000">
            <v>445.16</v>
          </cell>
        </row>
        <row r="1001">
          <cell r="B1001" t="str">
            <v>650-6650-10</v>
          </cell>
          <cell r="C1001" t="str">
            <v>5620 COMMUNICATIONS - COURIER \ SECURITY PICKUP</v>
          </cell>
          <cell r="D1001">
            <v>0</v>
          </cell>
          <cell r="E1001">
            <v>25</v>
          </cell>
          <cell r="F1001">
            <v>0</v>
          </cell>
          <cell r="G1001">
            <v>25</v>
          </cell>
          <cell r="H1001">
            <v>25</v>
          </cell>
        </row>
        <row r="1002">
          <cell r="B1002" t="str">
            <v>650-6700-10</v>
          </cell>
          <cell r="C1002" t="str">
            <v>5620 COMMUNICATIONS - TELEPHONE, FAX &amp; PAGERS</v>
          </cell>
          <cell r="D1002">
            <v>0</v>
          </cell>
          <cell r="E1002">
            <v>3398.62</v>
          </cell>
          <cell r="F1002">
            <v>0</v>
          </cell>
          <cell r="G1002">
            <v>3398.62</v>
          </cell>
          <cell r="H1002">
            <v>3398.62</v>
          </cell>
        </row>
        <row r="1003">
          <cell r="B1003" t="str">
            <v>650-6740-10</v>
          </cell>
          <cell r="C1003" t="str">
            <v>5630 Consulting</v>
          </cell>
          <cell r="D1003">
            <v>0</v>
          </cell>
          <cell r="E1003">
            <v>600</v>
          </cell>
          <cell r="F1003">
            <v>600</v>
          </cell>
          <cell r="G1003">
            <v>0</v>
          </cell>
          <cell r="H1003">
            <v>0</v>
          </cell>
        </row>
        <row r="1004">
          <cell r="B1004" t="str">
            <v>650-6820-10</v>
          </cell>
          <cell r="C1004" t="str">
            <v>5620 WRITE OFFS - INVENTORY</v>
          </cell>
          <cell r="D1004">
            <v>0</v>
          </cell>
          <cell r="E1004">
            <v>90556.79</v>
          </cell>
          <cell r="F1004">
            <v>217342.73</v>
          </cell>
          <cell r="G1004">
            <v>-126785.94</v>
          </cell>
          <cell r="H1004">
            <v>-126785.94</v>
          </cell>
        </row>
        <row r="1005">
          <cell r="B1005" t="str">
            <v>650-6900-10</v>
          </cell>
          <cell r="C1005" t="str">
            <v>5620 ALLOCATED MAINTENANCE JOB PAYROLL/OH OFFSET</v>
          </cell>
          <cell r="D1005">
            <v>0</v>
          </cell>
          <cell r="E1005">
            <v>20183.18</v>
          </cell>
          <cell r="F1005">
            <v>0</v>
          </cell>
          <cell r="G1005">
            <v>20183.18</v>
          </cell>
          <cell r="H1005">
            <v>20183.18</v>
          </cell>
        </row>
        <row r="1006">
          <cell r="B1006" t="str">
            <v>650-6901-10</v>
          </cell>
          <cell r="C1006" t="str">
            <v>5615 Allocate Payroll Maint Job Recovery</v>
          </cell>
          <cell r="D1006">
            <v>0</v>
          </cell>
          <cell r="E1006">
            <v>163986.60999999999</v>
          </cell>
          <cell r="F1006">
            <v>192242.34</v>
          </cell>
          <cell r="G1006">
            <v>-28255.73</v>
          </cell>
          <cell r="H1006">
            <v>-28255.73</v>
          </cell>
        </row>
        <row r="1007">
          <cell r="B1007" t="str">
            <v>650-6903-10</v>
          </cell>
          <cell r="C1007" t="str">
            <v>5615 Allocated WIP Job Payroll Recovery</v>
          </cell>
          <cell r="D1007">
            <v>0</v>
          </cell>
          <cell r="E1007">
            <v>22900.61</v>
          </cell>
          <cell r="F1007">
            <v>28745.17</v>
          </cell>
          <cell r="G1007">
            <v>-5844.56</v>
          </cell>
          <cell r="H1007">
            <v>-5844.56</v>
          </cell>
        </row>
        <row r="1008">
          <cell r="B1008" t="str">
            <v>650-6905-10</v>
          </cell>
          <cell r="C1008" t="str">
            <v>5615 Allocated Recovery - Services</v>
          </cell>
          <cell r="D1008">
            <v>0</v>
          </cell>
          <cell r="E1008">
            <v>6064</v>
          </cell>
          <cell r="F1008">
            <v>6064</v>
          </cell>
          <cell r="G1008">
            <v>0</v>
          </cell>
          <cell r="H1008">
            <v>0</v>
          </cell>
        </row>
        <row r="1009">
          <cell r="B1009" t="str">
            <v>650-6907-10</v>
          </cell>
          <cell r="C1009" t="str">
            <v>5615 Labour &amp; OH's Allocated TO Affiliates</v>
          </cell>
          <cell r="D1009">
            <v>0</v>
          </cell>
          <cell r="E1009">
            <v>0</v>
          </cell>
          <cell r="F1009">
            <v>16039</v>
          </cell>
          <cell r="G1009">
            <v>-16039</v>
          </cell>
          <cell r="H1009">
            <v>-16039</v>
          </cell>
        </row>
        <row r="1010">
          <cell r="B1010" t="str">
            <v>655-6010-10</v>
          </cell>
          <cell r="C1010" t="str">
            <v>5610 Labour - Salaries</v>
          </cell>
          <cell r="D1010">
            <v>0</v>
          </cell>
          <cell r="E1010">
            <v>108561.27</v>
          </cell>
          <cell r="F1010">
            <v>17681.07</v>
          </cell>
          <cell r="G1010">
            <v>90880.2</v>
          </cell>
          <cell r="H1010">
            <v>90880.2</v>
          </cell>
        </row>
        <row r="1011">
          <cell r="B1011" t="str">
            <v>655-6070-10</v>
          </cell>
          <cell r="C1011" t="str">
            <v>5610 Labour - Vacation</v>
          </cell>
          <cell r="D1011">
            <v>0</v>
          </cell>
          <cell r="E1011">
            <v>7989.87</v>
          </cell>
          <cell r="F1011">
            <v>2015.32</v>
          </cell>
          <cell r="G1011">
            <v>5974.55</v>
          </cell>
          <cell r="H1011">
            <v>5974.55</v>
          </cell>
        </row>
        <row r="1012">
          <cell r="B1012" t="str">
            <v>655-6170-10</v>
          </cell>
          <cell r="C1012" t="str">
            <v>5610 Benefits - Pension</v>
          </cell>
          <cell r="D1012">
            <v>0</v>
          </cell>
          <cell r="E1012">
            <v>14744.86</v>
          </cell>
          <cell r="F1012">
            <v>2976.29</v>
          </cell>
          <cell r="G1012">
            <v>11768.57</v>
          </cell>
          <cell r="H1012">
            <v>11768.57</v>
          </cell>
        </row>
        <row r="1013">
          <cell r="B1013" t="str">
            <v>655-6180-10</v>
          </cell>
          <cell r="C1013" t="str">
            <v>5610 Benefits - EHT</v>
          </cell>
          <cell r="D1013">
            <v>0</v>
          </cell>
          <cell r="E1013">
            <v>2493.75</v>
          </cell>
          <cell r="F1013">
            <v>486.43</v>
          </cell>
          <cell r="G1013">
            <v>2007.32</v>
          </cell>
          <cell r="H1013">
            <v>2007.32</v>
          </cell>
        </row>
        <row r="1014">
          <cell r="B1014" t="str">
            <v>655-6190-10</v>
          </cell>
          <cell r="C1014" t="str">
            <v>5610 Benefits - WCB</v>
          </cell>
          <cell r="D1014">
            <v>0</v>
          </cell>
          <cell r="E1014">
            <v>1267.27</v>
          </cell>
          <cell r="F1014">
            <v>258.64</v>
          </cell>
          <cell r="G1014">
            <v>1008.63</v>
          </cell>
          <cell r="H1014">
            <v>1008.63</v>
          </cell>
        </row>
        <row r="1015">
          <cell r="B1015" t="str">
            <v>655-6200-10</v>
          </cell>
          <cell r="C1015" t="str">
            <v>5610 Benefits - CPP</v>
          </cell>
          <cell r="D1015">
            <v>0</v>
          </cell>
          <cell r="E1015">
            <v>3680.86</v>
          </cell>
          <cell r="F1015">
            <v>905.6</v>
          </cell>
          <cell r="G1015">
            <v>2775.26</v>
          </cell>
          <cell r="H1015">
            <v>2775.26</v>
          </cell>
        </row>
        <row r="1016">
          <cell r="B1016" t="str">
            <v>655-6210-10</v>
          </cell>
          <cell r="C1016" t="str">
            <v>5610 Benefits - EI</v>
          </cell>
          <cell r="D1016">
            <v>0</v>
          </cell>
          <cell r="E1016">
            <v>1465.14</v>
          </cell>
          <cell r="F1016">
            <v>365.86</v>
          </cell>
          <cell r="G1016">
            <v>1099.28</v>
          </cell>
          <cell r="H1016">
            <v>1099.28</v>
          </cell>
        </row>
        <row r="1017">
          <cell r="B1017" t="str">
            <v>655-6220-10</v>
          </cell>
          <cell r="C1017" t="str">
            <v>5610 Benefits - Medical</v>
          </cell>
          <cell r="D1017">
            <v>0</v>
          </cell>
          <cell r="E1017">
            <v>4875</v>
          </cell>
          <cell r="F1017">
            <v>448</v>
          </cell>
          <cell r="G1017">
            <v>4427</v>
          </cell>
          <cell r="H1017">
            <v>4427</v>
          </cell>
        </row>
        <row r="1018">
          <cell r="B1018" t="str">
            <v>655-6540-10</v>
          </cell>
          <cell r="C1018" t="str">
            <v>5610 Employee Training - Course Fees</v>
          </cell>
          <cell r="D1018">
            <v>0</v>
          </cell>
          <cell r="E1018">
            <v>995</v>
          </cell>
          <cell r="F1018">
            <v>0</v>
          </cell>
          <cell r="G1018">
            <v>995</v>
          </cell>
          <cell r="H1018">
            <v>995</v>
          </cell>
        </row>
        <row r="1019">
          <cell r="B1019" t="str">
            <v>655-6905-10</v>
          </cell>
          <cell r="C1019" t="str">
            <v>5610 - Allocated Recovery Services</v>
          </cell>
          <cell r="D1019">
            <v>0</v>
          </cell>
          <cell r="E1019">
            <v>17189</v>
          </cell>
          <cell r="F1019">
            <v>15639</v>
          </cell>
          <cell r="G1019">
            <v>1550</v>
          </cell>
          <cell r="H1019">
            <v>1550</v>
          </cell>
        </row>
        <row r="1020">
          <cell r="B1020" t="str">
            <v>660-4720-10</v>
          </cell>
          <cell r="C1020" t="str">
            <v>5025 Allocated - Rolling Stock Expense</v>
          </cell>
          <cell r="D1020">
            <v>0</v>
          </cell>
          <cell r="E1020">
            <v>4986</v>
          </cell>
          <cell r="F1020">
            <v>820948.25</v>
          </cell>
          <cell r="G1020">
            <v>-815962.25</v>
          </cell>
          <cell r="H1020">
            <v>-815962.25</v>
          </cell>
        </row>
        <row r="1021">
          <cell r="B1021" t="str">
            <v>660-4800-10</v>
          </cell>
          <cell r="C1021" t="str">
            <v>4325 BILLED JOBS (CLOSED) RECOVERY</v>
          </cell>
          <cell r="D1021">
            <v>0</v>
          </cell>
          <cell r="E1021">
            <v>19533.919999999998</v>
          </cell>
          <cell r="F1021">
            <v>124056.93</v>
          </cell>
          <cell r="G1021">
            <v>-104523.01</v>
          </cell>
          <cell r="H1021">
            <v>-104523.01</v>
          </cell>
        </row>
        <row r="1022">
          <cell r="B1022" t="str">
            <v>660-4810-10</v>
          </cell>
          <cell r="C1022" t="str">
            <v>4330 BILLED JOBS (CLOSED) COSTS</v>
          </cell>
          <cell r="D1022">
            <v>0</v>
          </cell>
          <cell r="E1022">
            <v>166417.82</v>
          </cell>
          <cell r="F1022">
            <v>2315.84</v>
          </cell>
          <cell r="G1022">
            <v>164101.98000000001</v>
          </cell>
          <cell r="H1022">
            <v>164101.98000000001</v>
          </cell>
        </row>
        <row r="1023">
          <cell r="B1023" t="str">
            <v>660-6020-10</v>
          </cell>
          <cell r="C1023" t="str">
            <v>5020 LABOUR - HOURLY</v>
          </cell>
          <cell r="D1023">
            <v>0</v>
          </cell>
          <cell r="E1023">
            <v>2538898</v>
          </cell>
          <cell r="F1023">
            <v>429836.36</v>
          </cell>
          <cell r="G1023">
            <v>2109061.64</v>
          </cell>
          <cell r="H1023">
            <v>2109061.64</v>
          </cell>
        </row>
        <row r="1024">
          <cell r="B1024" t="str">
            <v>660-6030-10</v>
          </cell>
          <cell r="C1024" t="str">
            <v>5020 LABOUR - OVERTIME</v>
          </cell>
          <cell r="D1024">
            <v>0</v>
          </cell>
          <cell r="E1024">
            <v>817631.44</v>
          </cell>
          <cell r="F1024">
            <v>157038.72</v>
          </cell>
          <cell r="G1024">
            <v>660592.72</v>
          </cell>
          <cell r="H1024">
            <v>660592.72</v>
          </cell>
        </row>
        <row r="1025">
          <cell r="B1025" t="str">
            <v>660-6040-10</v>
          </cell>
          <cell r="C1025" t="str">
            <v>5020 LABOUR - STUDENT LABOUR</v>
          </cell>
          <cell r="D1025">
            <v>0</v>
          </cell>
          <cell r="E1025">
            <v>80023.67</v>
          </cell>
          <cell r="F1025">
            <v>13367.07</v>
          </cell>
          <cell r="G1025">
            <v>66656.600000000006</v>
          </cell>
          <cell r="H1025">
            <v>66656.600000000006</v>
          </cell>
        </row>
        <row r="1026">
          <cell r="B1026" t="str">
            <v>660-6050-10</v>
          </cell>
          <cell r="C1026" t="str">
            <v>5020 Distribution - Subcontract</v>
          </cell>
          <cell r="D1026">
            <v>0</v>
          </cell>
          <cell r="E1026">
            <v>722631.74</v>
          </cell>
          <cell r="F1026">
            <v>322676.63</v>
          </cell>
          <cell r="G1026">
            <v>399955.11</v>
          </cell>
          <cell r="H1026">
            <v>399955.11</v>
          </cell>
        </row>
        <row r="1027">
          <cell r="B1027" t="str">
            <v>660-6070-10</v>
          </cell>
          <cell r="C1027" t="str">
            <v>5020 LABOUR - VACATION</v>
          </cell>
          <cell r="D1027">
            <v>0</v>
          </cell>
          <cell r="E1027">
            <v>260460.27</v>
          </cell>
          <cell r="F1027">
            <v>54993.3</v>
          </cell>
          <cell r="G1027">
            <v>205466.97</v>
          </cell>
          <cell r="H1027">
            <v>205466.97</v>
          </cell>
        </row>
        <row r="1028">
          <cell r="B1028" t="str">
            <v>660-6120-10</v>
          </cell>
          <cell r="C1028" t="str">
            <v>5020 Labour - Sick Leave</v>
          </cell>
          <cell r="D1028">
            <v>0</v>
          </cell>
          <cell r="E1028">
            <v>98543.33</v>
          </cell>
          <cell r="F1028">
            <v>11488.44</v>
          </cell>
          <cell r="G1028">
            <v>87054.89</v>
          </cell>
          <cell r="H1028">
            <v>87054.89</v>
          </cell>
        </row>
        <row r="1029">
          <cell r="B1029" t="str">
            <v>660-6122-10</v>
          </cell>
          <cell r="C1029" t="str">
            <v>5020 Labour - Family Leave</v>
          </cell>
          <cell r="D1029">
            <v>0</v>
          </cell>
          <cell r="E1029">
            <v>21033.39</v>
          </cell>
          <cell r="F1029">
            <v>3544.85</v>
          </cell>
          <cell r="G1029">
            <v>17488.54</v>
          </cell>
          <cell r="H1029">
            <v>17488.54</v>
          </cell>
        </row>
        <row r="1030">
          <cell r="B1030" t="str">
            <v>660-6130-10</v>
          </cell>
          <cell r="C1030" t="str">
            <v>5020 LABOUR - STAND - BY</v>
          </cell>
          <cell r="D1030">
            <v>0</v>
          </cell>
          <cell r="E1030">
            <v>56718.31</v>
          </cell>
          <cell r="F1030">
            <v>9738.82</v>
          </cell>
          <cell r="G1030">
            <v>46979.49</v>
          </cell>
          <cell r="H1030">
            <v>46979.49</v>
          </cell>
        </row>
        <row r="1031">
          <cell r="B1031" t="str">
            <v>660-6145-10</v>
          </cell>
          <cell r="C1031" t="str">
            <v>5020 Labour - Bereavement</v>
          </cell>
          <cell r="D1031">
            <v>0</v>
          </cell>
          <cell r="E1031">
            <v>338.48</v>
          </cell>
          <cell r="F1031">
            <v>0</v>
          </cell>
          <cell r="G1031">
            <v>338.48</v>
          </cell>
          <cell r="H1031">
            <v>338.48</v>
          </cell>
        </row>
        <row r="1032">
          <cell r="B1032" t="str">
            <v>660-6170-10</v>
          </cell>
          <cell r="C1032" t="str">
            <v>5020 Benefits - Pension</v>
          </cell>
          <cell r="D1032">
            <v>0</v>
          </cell>
          <cell r="E1032">
            <v>333438.84000000003</v>
          </cell>
          <cell r="F1032">
            <v>56395.07</v>
          </cell>
          <cell r="G1032">
            <v>277043.77</v>
          </cell>
          <cell r="H1032">
            <v>277043.77</v>
          </cell>
        </row>
        <row r="1033">
          <cell r="B1033" t="str">
            <v>660-6180-10</v>
          </cell>
          <cell r="C1033" t="str">
            <v>5020 Benefits - EHT</v>
          </cell>
          <cell r="D1033">
            <v>0</v>
          </cell>
          <cell r="E1033">
            <v>75290.13</v>
          </cell>
          <cell r="F1033">
            <v>12469.23</v>
          </cell>
          <cell r="G1033">
            <v>62820.9</v>
          </cell>
          <cell r="H1033">
            <v>62820.9</v>
          </cell>
        </row>
        <row r="1034">
          <cell r="B1034" t="str">
            <v>660-6190-10</v>
          </cell>
          <cell r="C1034" t="str">
            <v>5020 Benefits - WCB</v>
          </cell>
          <cell r="D1034">
            <v>0</v>
          </cell>
          <cell r="E1034">
            <v>33466.36</v>
          </cell>
          <cell r="F1034">
            <v>5964.11</v>
          </cell>
          <cell r="G1034">
            <v>27502.25</v>
          </cell>
          <cell r="H1034">
            <v>27502.25</v>
          </cell>
        </row>
        <row r="1035">
          <cell r="B1035" t="str">
            <v>660-6200-10</v>
          </cell>
          <cell r="C1035" t="str">
            <v>5020 Benefits - CPP</v>
          </cell>
          <cell r="D1035">
            <v>0</v>
          </cell>
          <cell r="E1035">
            <v>102136.05</v>
          </cell>
          <cell r="F1035">
            <v>19750.75</v>
          </cell>
          <cell r="G1035">
            <v>82385.3</v>
          </cell>
          <cell r="H1035">
            <v>82385.3</v>
          </cell>
        </row>
        <row r="1036">
          <cell r="B1036" t="str">
            <v>660-6210-10</v>
          </cell>
          <cell r="C1036" t="str">
            <v>5020 Benefits - UIC</v>
          </cell>
          <cell r="D1036">
            <v>0</v>
          </cell>
          <cell r="E1036">
            <v>41101.019999999997</v>
          </cell>
          <cell r="F1036">
            <v>8012.55</v>
          </cell>
          <cell r="G1036">
            <v>33088.47</v>
          </cell>
          <cell r="H1036">
            <v>33088.47</v>
          </cell>
        </row>
        <row r="1037">
          <cell r="B1037" t="str">
            <v>660-6220-10</v>
          </cell>
          <cell r="C1037" t="str">
            <v>5020 Benefits - Medical</v>
          </cell>
          <cell r="D1037">
            <v>0</v>
          </cell>
          <cell r="E1037">
            <v>122863</v>
          </cell>
          <cell r="F1037">
            <v>11192</v>
          </cell>
          <cell r="G1037">
            <v>111671</v>
          </cell>
          <cell r="H1037">
            <v>111671</v>
          </cell>
        </row>
        <row r="1038">
          <cell r="B1038" t="str">
            <v>660-6225-10</v>
          </cell>
          <cell r="C1038" t="str">
            <v>5020 Benefits - Meal Allowance</v>
          </cell>
          <cell r="D1038">
            <v>0</v>
          </cell>
          <cell r="E1038">
            <v>516.54</v>
          </cell>
          <cell r="F1038">
            <v>0</v>
          </cell>
          <cell r="G1038">
            <v>516.54</v>
          </cell>
          <cell r="H1038">
            <v>516.54</v>
          </cell>
        </row>
        <row r="1039">
          <cell r="B1039" t="str">
            <v>660-6230-10</v>
          </cell>
          <cell r="C1039" t="str">
            <v>5020 BENEFITS - OTHER</v>
          </cell>
          <cell r="D1039">
            <v>0</v>
          </cell>
          <cell r="E1039">
            <v>999.33</v>
          </cell>
          <cell r="F1039">
            <v>0</v>
          </cell>
          <cell r="G1039">
            <v>999.33</v>
          </cell>
          <cell r="H1039">
            <v>999.33</v>
          </cell>
        </row>
        <row r="1040">
          <cell r="B1040" t="str">
            <v>660-6240-10</v>
          </cell>
          <cell r="C1040" t="str">
            <v>5025 MATERIALS - INVENTORIED</v>
          </cell>
          <cell r="D1040">
            <v>0</v>
          </cell>
          <cell r="E1040">
            <v>3210.49</v>
          </cell>
          <cell r="F1040">
            <v>0</v>
          </cell>
          <cell r="G1040">
            <v>3210.49</v>
          </cell>
          <cell r="H1040">
            <v>3210.49</v>
          </cell>
        </row>
        <row r="1041">
          <cell r="B1041" t="str">
            <v>660-6250-10</v>
          </cell>
          <cell r="C1041" t="str">
            <v>5025 MATERIALS - CONSUMABLES</v>
          </cell>
          <cell r="D1041">
            <v>0</v>
          </cell>
          <cell r="E1041">
            <v>58102.68</v>
          </cell>
          <cell r="F1041">
            <v>970.85</v>
          </cell>
          <cell r="G1041">
            <v>57131.83</v>
          </cell>
          <cell r="H1041">
            <v>57131.83</v>
          </cell>
        </row>
        <row r="1042">
          <cell r="B1042" t="str">
            <v>660-6260-10</v>
          </cell>
          <cell r="C1042" t="str">
            <v>5025 MATERIALS - TOOLS LESS THAN $500</v>
          </cell>
          <cell r="D1042">
            <v>0</v>
          </cell>
          <cell r="E1042">
            <v>91199.09</v>
          </cell>
          <cell r="F1042">
            <v>60.94</v>
          </cell>
          <cell r="G1042">
            <v>91138.15</v>
          </cell>
          <cell r="H1042">
            <v>91138.15</v>
          </cell>
        </row>
        <row r="1043">
          <cell r="B1043" t="str">
            <v>660-6310-10</v>
          </cell>
          <cell r="C1043" t="str">
            <v>5025 SUPPLIES - OFFICE</v>
          </cell>
          <cell r="D1043">
            <v>0</v>
          </cell>
          <cell r="E1043">
            <v>4256.24</v>
          </cell>
          <cell r="F1043">
            <v>110.8</v>
          </cell>
          <cell r="G1043">
            <v>4145.4399999999996</v>
          </cell>
          <cell r="H1043">
            <v>4145.4399999999996</v>
          </cell>
        </row>
        <row r="1044">
          <cell r="B1044" t="str">
            <v>660-6320-10</v>
          </cell>
          <cell r="C1044" t="str">
            <v>5025 SUPPLIES - COMPUTER</v>
          </cell>
          <cell r="D1044">
            <v>0</v>
          </cell>
          <cell r="E1044">
            <v>341.77</v>
          </cell>
          <cell r="F1044">
            <v>0</v>
          </cell>
          <cell r="G1044">
            <v>341.77</v>
          </cell>
          <cell r="H1044">
            <v>341.77</v>
          </cell>
        </row>
        <row r="1045">
          <cell r="B1045" t="str">
            <v>660-6330-10</v>
          </cell>
          <cell r="C1045" t="str">
            <v>5025 SUPPLIES - SAFETY</v>
          </cell>
          <cell r="D1045">
            <v>0</v>
          </cell>
          <cell r="E1045">
            <v>96104.16</v>
          </cell>
          <cell r="F1045">
            <v>0</v>
          </cell>
          <cell r="G1045">
            <v>96104.16</v>
          </cell>
          <cell r="H1045">
            <v>96104.16</v>
          </cell>
        </row>
        <row r="1046">
          <cell r="B1046" t="str">
            <v>660-6340-10</v>
          </cell>
          <cell r="C1046" t="str">
            <v>5025 SUPPLIES - STATIONARY</v>
          </cell>
          <cell r="D1046">
            <v>0</v>
          </cell>
          <cell r="E1046">
            <v>2960</v>
          </cell>
          <cell r="F1046">
            <v>0</v>
          </cell>
          <cell r="G1046">
            <v>2960</v>
          </cell>
          <cell r="H1046">
            <v>2960</v>
          </cell>
        </row>
        <row r="1047">
          <cell r="B1047" t="str">
            <v>660-6342-10</v>
          </cell>
          <cell r="C1047" t="str">
            <v>5025 Licenses / Permits</v>
          </cell>
          <cell r="D1047">
            <v>0</v>
          </cell>
          <cell r="E1047">
            <v>581.16</v>
          </cell>
          <cell r="F1047">
            <v>0</v>
          </cell>
          <cell r="G1047">
            <v>581.16</v>
          </cell>
          <cell r="H1047">
            <v>581.16</v>
          </cell>
        </row>
        <row r="1048">
          <cell r="B1048" t="str">
            <v>660-6440-10</v>
          </cell>
          <cell r="C1048" t="str">
            <v>5025 RENT - VEHICLES &amp; MOBILE EQUIPMENT</v>
          </cell>
          <cell r="D1048">
            <v>0</v>
          </cell>
          <cell r="E1048">
            <v>2699</v>
          </cell>
          <cell r="F1048">
            <v>0</v>
          </cell>
          <cell r="G1048">
            <v>2699</v>
          </cell>
          <cell r="H1048">
            <v>2699</v>
          </cell>
        </row>
        <row r="1049">
          <cell r="B1049" t="str">
            <v>660-6450-10</v>
          </cell>
          <cell r="C1049" t="str">
            <v>5025 R &amp; M - NON - OPUC EQUIPMENT / PROPERTY</v>
          </cell>
          <cell r="D1049">
            <v>0</v>
          </cell>
          <cell r="E1049">
            <v>44990.64</v>
          </cell>
          <cell r="F1049">
            <v>0</v>
          </cell>
          <cell r="G1049">
            <v>44990.64</v>
          </cell>
          <cell r="H1049">
            <v>44990.64</v>
          </cell>
        </row>
        <row r="1050">
          <cell r="B1050" t="str">
            <v>660-6460-10</v>
          </cell>
          <cell r="C1050" t="str">
            <v>5025 R &amp; M - OPUC EQUIPMENT / FACILITY</v>
          </cell>
          <cell r="D1050">
            <v>0</v>
          </cell>
          <cell r="E1050">
            <v>39911.43</v>
          </cell>
          <cell r="F1050">
            <v>0</v>
          </cell>
          <cell r="G1050">
            <v>39911.43</v>
          </cell>
          <cell r="H1050">
            <v>39911.43</v>
          </cell>
        </row>
        <row r="1051">
          <cell r="B1051" t="str">
            <v>660-6463-10</v>
          </cell>
          <cell r="C1051" t="str">
            <v>5620 Computer Software Mtce</v>
          </cell>
          <cell r="D1051">
            <v>0</v>
          </cell>
          <cell r="E1051">
            <v>23423.59</v>
          </cell>
          <cell r="F1051">
            <v>0</v>
          </cell>
          <cell r="G1051">
            <v>23423.59</v>
          </cell>
          <cell r="H1051">
            <v>23423.59</v>
          </cell>
        </row>
        <row r="1052">
          <cell r="B1052" t="str">
            <v>660-6500-10</v>
          </cell>
          <cell r="C1052" t="str">
            <v>5025 EMPLOYEE - MEMBERSHIPS</v>
          </cell>
          <cell r="D1052">
            <v>0</v>
          </cell>
          <cell r="E1052">
            <v>1264.8699999999999</v>
          </cell>
          <cell r="F1052">
            <v>0</v>
          </cell>
          <cell r="G1052">
            <v>1264.8699999999999</v>
          </cell>
          <cell r="H1052">
            <v>1264.8699999999999</v>
          </cell>
        </row>
        <row r="1053">
          <cell r="B1053" t="str">
            <v>660-6540-10</v>
          </cell>
          <cell r="C1053" t="str">
            <v>5025 EMPLOYEE TRAINING - COURSE FEES</v>
          </cell>
          <cell r="D1053">
            <v>0</v>
          </cell>
          <cell r="E1053">
            <v>23541.8</v>
          </cell>
          <cell r="F1053">
            <v>0</v>
          </cell>
          <cell r="G1053">
            <v>23541.8</v>
          </cell>
          <cell r="H1053">
            <v>23541.8</v>
          </cell>
        </row>
        <row r="1054">
          <cell r="B1054" t="str">
            <v>660-6560-10</v>
          </cell>
          <cell r="C1054" t="str">
            <v>5025 EMPLOYEE TRAINING - ACCOMMODATION &amp; MEALS</v>
          </cell>
          <cell r="D1054">
            <v>0</v>
          </cell>
          <cell r="E1054">
            <v>1165.1199999999999</v>
          </cell>
          <cell r="F1054">
            <v>0</v>
          </cell>
          <cell r="G1054">
            <v>1165.1199999999999</v>
          </cell>
          <cell r="H1054">
            <v>1165.1199999999999</v>
          </cell>
        </row>
        <row r="1055">
          <cell r="B1055" t="str">
            <v>660-6590-10</v>
          </cell>
          <cell r="C1055" t="str">
            <v>5025 TRAVEL - ACCOMMODATION</v>
          </cell>
          <cell r="D1055">
            <v>0</v>
          </cell>
          <cell r="E1055">
            <v>6679.89</v>
          </cell>
          <cell r="F1055">
            <v>0</v>
          </cell>
          <cell r="G1055">
            <v>6679.89</v>
          </cell>
          <cell r="H1055">
            <v>6679.89</v>
          </cell>
        </row>
        <row r="1056">
          <cell r="B1056" t="str">
            <v>660-6600-10</v>
          </cell>
          <cell r="C1056" t="str">
            <v>5025 TRAVEL - CAR ALLOWANCE &amp; MILEAGE</v>
          </cell>
          <cell r="D1056">
            <v>0</v>
          </cell>
          <cell r="E1056">
            <v>1807.92</v>
          </cell>
          <cell r="F1056">
            <v>0</v>
          </cell>
          <cell r="G1056">
            <v>1807.92</v>
          </cell>
          <cell r="H1056">
            <v>1807.92</v>
          </cell>
        </row>
        <row r="1057">
          <cell r="B1057" t="str">
            <v>660-6610-10</v>
          </cell>
          <cell r="C1057" t="str">
            <v>5025 TRAVEL - CONFERENCE FEES</v>
          </cell>
          <cell r="D1057">
            <v>0</v>
          </cell>
          <cell r="E1057">
            <v>2049</v>
          </cell>
          <cell r="F1057">
            <v>0</v>
          </cell>
          <cell r="G1057">
            <v>2049</v>
          </cell>
          <cell r="H1057">
            <v>2049</v>
          </cell>
        </row>
        <row r="1058">
          <cell r="B1058" t="str">
            <v>660-6620-10</v>
          </cell>
          <cell r="C1058" t="str">
            <v>5025 TRAVEL - MEALS</v>
          </cell>
          <cell r="D1058">
            <v>0</v>
          </cell>
          <cell r="E1058">
            <v>2942.36</v>
          </cell>
          <cell r="F1058">
            <v>0</v>
          </cell>
          <cell r="G1058">
            <v>2942.36</v>
          </cell>
          <cell r="H1058">
            <v>2942.36</v>
          </cell>
        </row>
        <row r="1059">
          <cell r="B1059" t="str">
            <v>660-6650-10</v>
          </cell>
          <cell r="C1059" t="str">
            <v>5025 COMMUNICATIONS - COURIER \ SECURITY PICKUP</v>
          </cell>
          <cell r="D1059">
            <v>0</v>
          </cell>
          <cell r="E1059">
            <v>2562.54</v>
          </cell>
          <cell r="F1059">
            <v>0</v>
          </cell>
          <cell r="G1059">
            <v>2562.54</v>
          </cell>
          <cell r="H1059">
            <v>2562.54</v>
          </cell>
        </row>
        <row r="1060">
          <cell r="B1060" t="str">
            <v>660-6660-10</v>
          </cell>
          <cell r="C1060" t="str">
            <v>5025 COMMUNICATIONS - OTHER</v>
          </cell>
          <cell r="D1060">
            <v>0</v>
          </cell>
          <cell r="E1060">
            <v>2231.94</v>
          </cell>
          <cell r="F1060">
            <v>0</v>
          </cell>
          <cell r="G1060">
            <v>2231.94</v>
          </cell>
          <cell r="H1060">
            <v>2231.94</v>
          </cell>
        </row>
        <row r="1061">
          <cell r="B1061" t="str">
            <v>660-6690-10</v>
          </cell>
          <cell r="C1061" t="str">
            <v>5025 COMMUNICATIONS - PRINTING &amp; COPYING</v>
          </cell>
          <cell r="D1061">
            <v>0</v>
          </cell>
          <cell r="E1061">
            <v>115</v>
          </cell>
          <cell r="F1061">
            <v>0</v>
          </cell>
          <cell r="G1061">
            <v>115</v>
          </cell>
          <cell r="H1061">
            <v>115</v>
          </cell>
        </row>
        <row r="1062">
          <cell r="B1062" t="str">
            <v>660-6700-10</v>
          </cell>
          <cell r="C1062" t="str">
            <v>5025 COMMUNICATIONS - TELEPHONE, FAX &amp; PAGERS</v>
          </cell>
          <cell r="D1062">
            <v>0</v>
          </cell>
          <cell r="E1062">
            <v>21896.03</v>
          </cell>
          <cell r="F1062">
            <v>975.61</v>
          </cell>
          <cell r="G1062">
            <v>20920.419999999998</v>
          </cell>
          <cell r="H1062">
            <v>20920.419999999998</v>
          </cell>
        </row>
        <row r="1063">
          <cell r="B1063" t="str">
            <v>660-6900-10</v>
          </cell>
          <cell r="C1063" t="str">
            <v>5020 Allocated Maintenance Job Payroll/OH Offset</v>
          </cell>
          <cell r="D1063">
            <v>0</v>
          </cell>
          <cell r="E1063">
            <v>1181002.52</v>
          </cell>
          <cell r="F1063">
            <v>5276.34</v>
          </cell>
          <cell r="G1063">
            <v>1175726.18</v>
          </cell>
          <cell r="H1063">
            <v>1175726.18</v>
          </cell>
        </row>
        <row r="1064">
          <cell r="B1064" t="str">
            <v>660-6901-10</v>
          </cell>
          <cell r="C1064" t="str">
            <v>5020 Allocated Payroll Maint Job Recovery</v>
          </cell>
          <cell r="D1064">
            <v>0</v>
          </cell>
          <cell r="E1064">
            <v>10412166.550000001</v>
          </cell>
          <cell r="F1064">
            <v>12063188.17</v>
          </cell>
          <cell r="G1064">
            <v>-1651021.62</v>
          </cell>
          <cell r="H1064">
            <v>-1651021.62</v>
          </cell>
        </row>
        <row r="1065">
          <cell r="B1065" t="str">
            <v>660-6902-10</v>
          </cell>
          <cell r="C1065" t="str">
            <v>5020 Allocated Maintenance Job Overhead Recovery</v>
          </cell>
          <cell r="D1065">
            <v>0</v>
          </cell>
          <cell r="E1065">
            <v>4090052.7</v>
          </cell>
          <cell r="F1065">
            <v>4882181.68</v>
          </cell>
          <cell r="G1065">
            <v>-792128.98</v>
          </cell>
          <cell r="H1065">
            <v>-792128.98</v>
          </cell>
        </row>
        <row r="1066">
          <cell r="B1066" t="str">
            <v>660-6903-10</v>
          </cell>
          <cell r="C1066" t="str">
            <v>5020 Allocated WIP Job Payroll Recovery</v>
          </cell>
          <cell r="D1066">
            <v>0</v>
          </cell>
          <cell r="E1066">
            <v>9220007.7899999991</v>
          </cell>
          <cell r="F1066">
            <v>10695329.18</v>
          </cell>
          <cell r="G1066">
            <v>-1475321.39</v>
          </cell>
          <cell r="H1066">
            <v>-1475321.39</v>
          </cell>
        </row>
        <row r="1067">
          <cell r="B1067" t="str">
            <v>660-6904-10</v>
          </cell>
          <cell r="C1067" t="str">
            <v>5020 Allocated WIP Job Overhead Recovery</v>
          </cell>
          <cell r="D1067">
            <v>0</v>
          </cell>
          <cell r="E1067">
            <v>4059429.75</v>
          </cell>
          <cell r="F1067">
            <v>4758035.62</v>
          </cell>
          <cell r="G1067">
            <v>-698605.87</v>
          </cell>
          <cell r="H1067">
            <v>-698605.87</v>
          </cell>
        </row>
        <row r="1068">
          <cell r="B1068" t="str">
            <v>675-6050-10</v>
          </cell>
          <cell r="C1068" t="str">
            <v>5114 Subcontract</v>
          </cell>
          <cell r="D1068">
            <v>0</v>
          </cell>
          <cell r="E1068">
            <v>15807.28</v>
          </cell>
          <cell r="F1068">
            <v>2449.5300000000002</v>
          </cell>
          <cell r="G1068">
            <v>13357.75</v>
          </cell>
          <cell r="H1068">
            <v>13357.75</v>
          </cell>
        </row>
        <row r="1069">
          <cell r="B1069" t="str">
            <v>675-6225-10</v>
          </cell>
          <cell r="C1069" t="str">
            <v>5114 Benefits - Meals</v>
          </cell>
          <cell r="D1069">
            <v>0</v>
          </cell>
          <cell r="E1069">
            <v>945.29</v>
          </cell>
          <cell r="F1069">
            <v>0</v>
          </cell>
          <cell r="G1069">
            <v>945.29</v>
          </cell>
          <cell r="H1069">
            <v>945.29</v>
          </cell>
        </row>
        <row r="1070">
          <cell r="B1070" t="str">
            <v>675-6240-10</v>
          </cell>
          <cell r="C1070" t="str">
            <v>5114 Materials - Inventoried</v>
          </cell>
          <cell r="D1070">
            <v>0</v>
          </cell>
          <cell r="E1070">
            <v>2351.19</v>
          </cell>
          <cell r="F1070">
            <v>40</v>
          </cell>
          <cell r="G1070">
            <v>2311.19</v>
          </cell>
          <cell r="H1070">
            <v>2311.19</v>
          </cell>
        </row>
        <row r="1071">
          <cell r="B1071" t="str">
            <v>675-6250-10</v>
          </cell>
          <cell r="C1071" t="str">
            <v>5114 Materials-Consumables</v>
          </cell>
          <cell r="D1071">
            <v>0</v>
          </cell>
          <cell r="E1071">
            <v>7419.46</v>
          </cell>
          <cell r="F1071">
            <v>0</v>
          </cell>
          <cell r="G1071">
            <v>7419.46</v>
          </cell>
          <cell r="H1071">
            <v>7419.46</v>
          </cell>
        </row>
        <row r="1072">
          <cell r="B1072" t="str">
            <v>675-6460-10</v>
          </cell>
          <cell r="C1072" t="str">
            <v>5114 R&amp;M - OPUC Equip</v>
          </cell>
          <cell r="D1072">
            <v>0</v>
          </cell>
          <cell r="E1072">
            <v>70</v>
          </cell>
          <cell r="F1072">
            <v>0</v>
          </cell>
          <cell r="G1072">
            <v>70</v>
          </cell>
          <cell r="H1072">
            <v>70</v>
          </cell>
        </row>
        <row r="1073">
          <cell r="B1073" t="str">
            <v>675-6900-10</v>
          </cell>
          <cell r="C1073" t="str">
            <v>5114 Allocated Mtce Job Payroll/OH</v>
          </cell>
          <cell r="D1073">
            <v>0</v>
          </cell>
          <cell r="E1073">
            <v>198533.8</v>
          </cell>
          <cell r="F1073">
            <v>0</v>
          </cell>
          <cell r="G1073">
            <v>198533.8</v>
          </cell>
          <cell r="H1073">
            <v>198533.8</v>
          </cell>
        </row>
        <row r="1074">
          <cell r="B1074" t="str">
            <v>690-6600-10</v>
          </cell>
          <cell r="C1074" t="str">
            <v>5025 TRAVEL - CAR ALLOWANCE &amp; MILEAGE</v>
          </cell>
          <cell r="D1074">
            <v>0</v>
          </cell>
          <cell r="E1074">
            <v>476.89</v>
          </cell>
          <cell r="F1074">
            <v>476.89</v>
          </cell>
          <cell r="G1074">
            <v>0</v>
          </cell>
          <cell r="H1074">
            <v>0</v>
          </cell>
        </row>
        <row r="1075">
          <cell r="B1075" t="str">
            <v>690-6650-10</v>
          </cell>
          <cell r="C1075" t="str">
            <v>5025 COMMUNICATIONS - COURIER \ SECURITY PICKUP</v>
          </cell>
          <cell r="D1075">
            <v>0</v>
          </cell>
          <cell r="E1075">
            <v>4.01</v>
          </cell>
          <cell r="F1075">
            <v>4.01</v>
          </cell>
          <cell r="G1075">
            <v>0</v>
          </cell>
          <cell r="H1075">
            <v>0</v>
          </cell>
        </row>
        <row r="1076">
          <cell r="B1076" t="str">
            <v>705-6030-10</v>
          </cell>
          <cell r="C1076" t="str">
            <v>5120 Labour - Overtime</v>
          </cell>
          <cell r="D1076">
            <v>0</v>
          </cell>
          <cell r="E1076">
            <v>979.65</v>
          </cell>
          <cell r="F1076">
            <v>0</v>
          </cell>
          <cell r="G1076">
            <v>979.65</v>
          </cell>
          <cell r="H1076">
            <v>979.65</v>
          </cell>
        </row>
        <row r="1077">
          <cell r="B1077" t="str">
            <v>705-6050-10</v>
          </cell>
          <cell r="C1077" t="str">
            <v>5120 Subcontract</v>
          </cell>
          <cell r="D1077">
            <v>0</v>
          </cell>
          <cell r="E1077">
            <v>174606.89</v>
          </cell>
          <cell r="F1077">
            <v>30000</v>
          </cell>
          <cell r="G1077">
            <v>144606.89000000001</v>
          </cell>
          <cell r="H1077">
            <v>144606.89000000001</v>
          </cell>
        </row>
        <row r="1078">
          <cell r="B1078" t="str">
            <v>705-6225-10</v>
          </cell>
          <cell r="C1078" t="str">
            <v>5120 Benefits - Meal Allowance</v>
          </cell>
          <cell r="D1078">
            <v>0</v>
          </cell>
          <cell r="E1078">
            <v>3092.2</v>
          </cell>
          <cell r="F1078">
            <v>0</v>
          </cell>
          <cell r="G1078">
            <v>3092.2</v>
          </cell>
          <cell r="H1078">
            <v>3092.2</v>
          </cell>
        </row>
        <row r="1079">
          <cell r="B1079" t="str">
            <v>705-6240-10</v>
          </cell>
          <cell r="C1079" t="str">
            <v>5120 Materials - Inventoried</v>
          </cell>
          <cell r="D1079">
            <v>0</v>
          </cell>
          <cell r="E1079">
            <v>46513.17</v>
          </cell>
          <cell r="F1079">
            <v>0</v>
          </cell>
          <cell r="G1079">
            <v>46513.17</v>
          </cell>
          <cell r="H1079">
            <v>46513.17</v>
          </cell>
        </row>
        <row r="1080">
          <cell r="B1080" t="str">
            <v>705-6250-10</v>
          </cell>
          <cell r="C1080" t="str">
            <v>5120 Materials - Consumables</v>
          </cell>
          <cell r="D1080">
            <v>0</v>
          </cell>
          <cell r="E1080">
            <v>64.7</v>
          </cell>
          <cell r="F1080">
            <v>0</v>
          </cell>
          <cell r="G1080">
            <v>64.7</v>
          </cell>
          <cell r="H1080">
            <v>64.7</v>
          </cell>
        </row>
        <row r="1081">
          <cell r="B1081" t="str">
            <v>705-6460-10</v>
          </cell>
          <cell r="C1081" t="str">
            <v>5120 R&amp;M - OPUC Equip</v>
          </cell>
          <cell r="D1081">
            <v>0</v>
          </cell>
          <cell r="E1081">
            <v>24904.63</v>
          </cell>
          <cell r="F1081">
            <v>0</v>
          </cell>
          <cell r="G1081">
            <v>24904.63</v>
          </cell>
          <cell r="H1081">
            <v>24904.63</v>
          </cell>
        </row>
        <row r="1082">
          <cell r="B1082" t="str">
            <v>705-6900-10</v>
          </cell>
          <cell r="C1082" t="str">
            <v>5120 Allocated Mtce Job Payroll/OH</v>
          </cell>
          <cell r="D1082">
            <v>0</v>
          </cell>
          <cell r="E1082">
            <v>178052.7</v>
          </cell>
          <cell r="F1082">
            <v>98.04</v>
          </cell>
          <cell r="G1082">
            <v>177954.66</v>
          </cell>
          <cell r="H1082">
            <v>177954.66</v>
          </cell>
        </row>
        <row r="1083">
          <cell r="B1083" t="str">
            <v>705-6910-10</v>
          </cell>
          <cell r="C1083" t="str">
            <v>5120 Allocated Mtce Payroll/OH</v>
          </cell>
          <cell r="D1083">
            <v>0</v>
          </cell>
          <cell r="E1083">
            <v>75666.28</v>
          </cell>
          <cell r="F1083">
            <v>0</v>
          </cell>
          <cell r="G1083">
            <v>75666.28</v>
          </cell>
          <cell r="H1083">
            <v>75666.28</v>
          </cell>
        </row>
        <row r="1084">
          <cell r="B1084" t="str">
            <v>710-6050-10</v>
          </cell>
          <cell r="C1084" t="str">
            <v>5040 LABOUR - SUBCONTRACT</v>
          </cell>
          <cell r="D1084">
            <v>0</v>
          </cell>
          <cell r="E1084">
            <v>32686.78</v>
          </cell>
          <cell r="F1084">
            <v>15000</v>
          </cell>
          <cell r="G1084">
            <v>17686.78</v>
          </cell>
          <cell r="H1084">
            <v>17686.78</v>
          </cell>
        </row>
        <row r="1085">
          <cell r="B1085" t="str">
            <v>710-6225-10</v>
          </cell>
          <cell r="C1085" t="str">
            <v>5040 BENEFITS - MEAL ALLOWANCE</v>
          </cell>
          <cell r="D1085">
            <v>0</v>
          </cell>
          <cell r="E1085">
            <v>160.22</v>
          </cell>
          <cell r="F1085">
            <v>0</v>
          </cell>
          <cell r="G1085">
            <v>160.22</v>
          </cell>
          <cell r="H1085">
            <v>160.22</v>
          </cell>
        </row>
        <row r="1086">
          <cell r="B1086" t="str">
            <v>710-6240-10</v>
          </cell>
          <cell r="C1086" t="str">
            <v>5045 MATERIALS - INVENTORIED</v>
          </cell>
          <cell r="D1086">
            <v>0</v>
          </cell>
          <cell r="E1086">
            <v>4972.93</v>
          </cell>
          <cell r="F1086">
            <v>1790.89</v>
          </cell>
          <cell r="G1086">
            <v>3182.04</v>
          </cell>
          <cell r="H1086">
            <v>3182.04</v>
          </cell>
        </row>
        <row r="1087">
          <cell r="B1087" t="str">
            <v>710-6900-10</v>
          </cell>
          <cell r="C1087" t="str">
            <v>5040 Allocated Maint Job Payroll/Overhead Offset</v>
          </cell>
          <cell r="D1087">
            <v>0</v>
          </cell>
          <cell r="E1087">
            <v>17876.04</v>
          </cell>
          <cell r="F1087">
            <v>0</v>
          </cell>
          <cell r="G1087">
            <v>17876.04</v>
          </cell>
          <cell r="H1087">
            <v>17876.04</v>
          </cell>
        </row>
        <row r="1088">
          <cell r="B1088" t="str">
            <v>715-6050-10</v>
          </cell>
          <cell r="C1088" t="str">
            <v>5145 Subcontract</v>
          </cell>
          <cell r="D1088">
            <v>0</v>
          </cell>
          <cell r="E1088">
            <v>73859.839999999997</v>
          </cell>
          <cell r="F1088">
            <v>255</v>
          </cell>
          <cell r="G1088">
            <v>73604.84</v>
          </cell>
          <cell r="H1088">
            <v>73604.84</v>
          </cell>
        </row>
        <row r="1089">
          <cell r="B1089" t="str">
            <v>715-6225-10</v>
          </cell>
          <cell r="C1089" t="str">
            <v>5145 Benefits - Meals</v>
          </cell>
          <cell r="D1089">
            <v>0</v>
          </cell>
          <cell r="E1089">
            <v>2034.75</v>
          </cell>
          <cell r="F1089">
            <v>0</v>
          </cell>
          <cell r="G1089">
            <v>2034.75</v>
          </cell>
          <cell r="H1089">
            <v>2034.75</v>
          </cell>
        </row>
        <row r="1090">
          <cell r="B1090" t="str">
            <v>715-6240-10</v>
          </cell>
          <cell r="C1090" t="str">
            <v>5145 Materials Inventoried</v>
          </cell>
          <cell r="D1090">
            <v>0</v>
          </cell>
          <cell r="E1090">
            <v>15597.45</v>
          </cell>
          <cell r="F1090">
            <v>281.8</v>
          </cell>
          <cell r="G1090">
            <v>15315.65</v>
          </cell>
          <cell r="H1090">
            <v>15315.65</v>
          </cell>
        </row>
        <row r="1091">
          <cell r="B1091" t="str">
            <v>715-6250-10</v>
          </cell>
          <cell r="C1091" t="str">
            <v>5145 Materials Consumables</v>
          </cell>
          <cell r="D1091">
            <v>0</v>
          </cell>
          <cell r="E1091">
            <v>6514.01</v>
          </cell>
          <cell r="F1091">
            <v>0</v>
          </cell>
          <cell r="G1091">
            <v>6514.01</v>
          </cell>
          <cell r="H1091">
            <v>6514.01</v>
          </cell>
        </row>
        <row r="1092">
          <cell r="B1092" t="str">
            <v>715-6900-10</v>
          </cell>
          <cell r="C1092" t="str">
            <v>5145 Allocated Mtce Job Payroll/OH</v>
          </cell>
          <cell r="D1092">
            <v>0</v>
          </cell>
          <cell r="E1092">
            <v>166804.72</v>
          </cell>
          <cell r="F1092">
            <v>728.35</v>
          </cell>
          <cell r="G1092">
            <v>166076.37</v>
          </cell>
          <cell r="H1092">
            <v>166076.37</v>
          </cell>
        </row>
        <row r="1093">
          <cell r="B1093" t="str">
            <v>715-6910-10</v>
          </cell>
          <cell r="C1093" t="str">
            <v>5155Allocated Mtce Job Payroll/OH</v>
          </cell>
          <cell r="D1093">
            <v>0</v>
          </cell>
          <cell r="E1093">
            <v>53728.05</v>
          </cell>
          <cell r="F1093">
            <v>0</v>
          </cell>
          <cell r="G1093">
            <v>53728.05</v>
          </cell>
          <cell r="H1093">
            <v>53728.05</v>
          </cell>
        </row>
        <row r="1094">
          <cell r="B1094" t="str">
            <v>740-4801-10</v>
          </cell>
          <cell r="C1094" t="str">
            <v>4325 Billed Jobs Interco Recovery (Fibre)</v>
          </cell>
          <cell r="D1094">
            <v>0</v>
          </cell>
          <cell r="E1094">
            <v>8195.24</v>
          </cell>
          <cell r="F1094">
            <v>29049.55</v>
          </cell>
          <cell r="G1094">
            <v>-20854.310000000001</v>
          </cell>
          <cell r="H1094">
            <v>-20854.310000000001</v>
          </cell>
        </row>
        <row r="1095">
          <cell r="B1095" t="str">
            <v>740-6020-10</v>
          </cell>
          <cell r="C1095" t="str">
            <v>5310 LABOUR - HOURLY</v>
          </cell>
          <cell r="D1095">
            <v>0</v>
          </cell>
          <cell r="E1095">
            <v>187247.24</v>
          </cell>
          <cell r="F1095">
            <v>31265.49</v>
          </cell>
          <cell r="G1095">
            <v>155981.75</v>
          </cell>
          <cell r="H1095">
            <v>155981.75</v>
          </cell>
        </row>
        <row r="1096">
          <cell r="B1096" t="str">
            <v>740-6030-10</v>
          </cell>
          <cell r="C1096" t="str">
            <v>5310 LABOUR - OVERTIME</v>
          </cell>
          <cell r="D1096">
            <v>0</v>
          </cell>
          <cell r="E1096">
            <v>5007.17</v>
          </cell>
          <cell r="F1096">
            <v>1134.6400000000001</v>
          </cell>
          <cell r="G1096">
            <v>3872.53</v>
          </cell>
          <cell r="H1096">
            <v>3872.53</v>
          </cell>
        </row>
        <row r="1097">
          <cell r="B1097" t="str">
            <v>740-6040-10</v>
          </cell>
          <cell r="C1097" t="str">
            <v>5310 LABOUR - STUDENT LABOUR</v>
          </cell>
          <cell r="D1097">
            <v>0</v>
          </cell>
          <cell r="E1097">
            <v>7025.34</v>
          </cell>
          <cell r="F1097">
            <v>1161.67</v>
          </cell>
          <cell r="G1097">
            <v>5863.67</v>
          </cell>
          <cell r="H1097">
            <v>5863.67</v>
          </cell>
        </row>
        <row r="1098">
          <cell r="B1098" t="str">
            <v>740-6050-10</v>
          </cell>
          <cell r="C1098" t="str">
            <v>5310 Subcontract-Meter Reading</v>
          </cell>
          <cell r="D1098">
            <v>0</v>
          </cell>
          <cell r="E1098">
            <v>158677.79</v>
          </cell>
          <cell r="F1098">
            <v>83820</v>
          </cell>
          <cell r="G1098">
            <v>74857.789999999994</v>
          </cell>
          <cell r="H1098">
            <v>74857.789999999994</v>
          </cell>
        </row>
        <row r="1099">
          <cell r="B1099" t="str">
            <v>740-6060-10</v>
          </cell>
          <cell r="C1099" t="str">
            <v>5310 LABOUR - TEMPORARY</v>
          </cell>
          <cell r="D1099">
            <v>0</v>
          </cell>
          <cell r="E1099">
            <v>45262.94</v>
          </cell>
          <cell r="F1099">
            <v>10574.2</v>
          </cell>
          <cell r="G1099">
            <v>34688.74</v>
          </cell>
          <cell r="H1099">
            <v>34688.74</v>
          </cell>
        </row>
        <row r="1100">
          <cell r="B1100" t="str">
            <v>740-6070-10</v>
          </cell>
          <cell r="C1100" t="str">
            <v>5310 LABOUR - VACATION</v>
          </cell>
          <cell r="D1100">
            <v>0</v>
          </cell>
          <cell r="E1100">
            <v>13866.13</v>
          </cell>
          <cell r="F1100">
            <v>2769.82</v>
          </cell>
          <cell r="G1100">
            <v>11096.31</v>
          </cell>
          <cell r="H1100">
            <v>11096.31</v>
          </cell>
        </row>
        <row r="1101">
          <cell r="B1101" t="str">
            <v>740-6120-10</v>
          </cell>
          <cell r="C1101" t="str">
            <v>5310 Labour - Sick Leave</v>
          </cell>
          <cell r="D1101">
            <v>0</v>
          </cell>
          <cell r="E1101">
            <v>5453.3</v>
          </cell>
          <cell r="F1101">
            <v>726.11</v>
          </cell>
          <cell r="G1101">
            <v>4727.1899999999996</v>
          </cell>
          <cell r="H1101">
            <v>4727.1899999999996</v>
          </cell>
        </row>
        <row r="1102">
          <cell r="B1102" t="str">
            <v>740-6122-10</v>
          </cell>
          <cell r="C1102" t="str">
            <v>5310 Labour - Family Leave</v>
          </cell>
          <cell r="D1102">
            <v>0</v>
          </cell>
          <cell r="E1102">
            <v>1855.22</v>
          </cell>
          <cell r="F1102">
            <v>708.97</v>
          </cell>
          <cell r="G1102">
            <v>1146.25</v>
          </cell>
          <cell r="H1102">
            <v>1146.25</v>
          </cell>
        </row>
        <row r="1103">
          <cell r="B1103" t="str">
            <v>740-6170-10</v>
          </cell>
          <cell r="C1103" t="str">
            <v>5310 Benefits - Pension</v>
          </cell>
          <cell r="D1103">
            <v>0</v>
          </cell>
          <cell r="E1103">
            <v>22627.82</v>
          </cell>
          <cell r="F1103">
            <v>3858.06</v>
          </cell>
          <cell r="G1103">
            <v>18769.759999999998</v>
          </cell>
          <cell r="H1103">
            <v>18769.759999999998</v>
          </cell>
        </row>
        <row r="1104">
          <cell r="B1104" t="str">
            <v>740-6180-10</v>
          </cell>
          <cell r="C1104" t="str">
            <v>5310 Benefits - EHT</v>
          </cell>
          <cell r="D1104">
            <v>0</v>
          </cell>
          <cell r="E1104">
            <v>5195.32</v>
          </cell>
          <cell r="F1104">
            <v>885.41</v>
          </cell>
          <cell r="G1104">
            <v>4309.91</v>
          </cell>
          <cell r="H1104">
            <v>4309.91</v>
          </cell>
        </row>
        <row r="1105">
          <cell r="B1105" t="str">
            <v>740-6190-10</v>
          </cell>
          <cell r="C1105" t="str">
            <v>5310 Benefits - WCB</v>
          </cell>
          <cell r="D1105">
            <v>0</v>
          </cell>
          <cell r="E1105">
            <v>2891.79</v>
          </cell>
          <cell r="F1105">
            <v>494.94</v>
          </cell>
          <cell r="G1105">
            <v>2396.85</v>
          </cell>
          <cell r="H1105">
            <v>2396.85</v>
          </cell>
        </row>
        <row r="1106">
          <cell r="B1106" t="str">
            <v>740-6200-10</v>
          </cell>
          <cell r="C1106" t="str">
            <v>5310 Benefits - CPP</v>
          </cell>
          <cell r="D1106">
            <v>0</v>
          </cell>
          <cell r="E1106">
            <v>9367.44</v>
          </cell>
          <cell r="F1106">
            <v>1796.87</v>
          </cell>
          <cell r="G1106">
            <v>7570.57</v>
          </cell>
          <cell r="H1106">
            <v>7570.57</v>
          </cell>
        </row>
        <row r="1107">
          <cell r="B1107" t="str">
            <v>740-6210-10</v>
          </cell>
          <cell r="C1107" t="str">
            <v>5310 Benefits - UIC</v>
          </cell>
          <cell r="D1107">
            <v>0</v>
          </cell>
          <cell r="E1107">
            <v>3958.03</v>
          </cell>
          <cell r="F1107">
            <v>756.88</v>
          </cell>
          <cell r="G1107">
            <v>3201.15</v>
          </cell>
          <cell r="H1107">
            <v>3201.15</v>
          </cell>
        </row>
        <row r="1108">
          <cell r="B1108" t="str">
            <v>740-6220-10</v>
          </cell>
          <cell r="C1108" t="str">
            <v>5310 Benefits - Medical</v>
          </cell>
          <cell r="D1108">
            <v>0</v>
          </cell>
          <cell r="E1108">
            <v>4875</v>
          </cell>
          <cell r="F1108">
            <v>448</v>
          </cell>
          <cell r="G1108">
            <v>4427</v>
          </cell>
          <cell r="H1108">
            <v>4427</v>
          </cell>
        </row>
        <row r="1109">
          <cell r="B1109" t="str">
            <v>740-6240-10</v>
          </cell>
          <cell r="C1109" t="str">
            <v>5310 MATERIALS - INVENTORIED</v>
          </cell>
          <cell r="D1109">
            <v>0</v>
          </cell>
          <cell r="E1109">
            <v>34.4</v>
          </cell>
          <cell r="F1109">
            <v>0</v>
          </cell>
          <cell r="G1109">
            <v>34.4</v>
          </cell>
          <cell r="H1109">
            <v>34.4</v>
          </cell>
        </row>
        <row r="1110">
          <cell r="B1110" t="str">
            <v>740-6250-10</v>
          </cell>
          <cell r="C1110" t="str">
            <v>5310 MATERIALS - CONSUMABLES</v>
          </cell>
          <cell r="D1110">
            <v>0</v>
          </cell>
          <cell r="E1110">
            <v>1223.46</v>
          </cell>
          <cell r="F1110">
            <v>0</v>
          </cell>
          <cell r="G1110">
            <v>1223.46</v>
          </cell>
          <cell r="H1110">
            <v>1223.46</v>
          </cell>
        </row>
        <row r="1111">
          <cell r="B1111" t="str">
            <v>740-6260-10</v>
          </cell>
          <cell r="C1111" t="str">
            <v>5310 MATERIALS - TOOLS LESS THAN $500</v>
          </cell>
          <cell r="D1111">
            <v>0</v>
          </cell>
          <cell r="E1111">
            <v>177.94</v>
          </cell>
          <cell r="F1111">
            <v>0</v>
          </cell>
          <cell r="G1111">
            <v>177.94</v>
          </cell>
          <cell r="H1111">
            <v>177.94</v>
          </cell>
        </row>
        <row r="1112">
          <cell r="B1112" t="str">
            <v>740-6270-10</v>
          </cell>
          <cell r="C1112" t="str">
            <v>5310 VEHICLE - FUEL &amp; OIL</v>
          </cell>
          <cell r="D1112">
            <v>0</v>
          </cell>
          <cell r="E1112">
            <v>17.7</v>
          </cell>
          <cell r="F1112">
            <v>0</v>
          </cell>
          <cell r="G1112">
            <v>17.7</v>
          </cell>
          <cell r="H1112">
            <v>17.7</v>
          </cell>
        </row>
        <row r="1113">
          <cell r="B1113" t="str">
            <v>740-6310-10</v>
          </cell>
          <cell r="C1113" t="str">
            <v>5310 SUPPLIES - OFFICE</v>
          </cell>
          <cell r="D1113">
            <v>0</v>
          </cell>
          <cell r="E1113">
            <v>125.43</v>
          </cell>
          <cell r="F1113">
            <v>0</v>
          </cell>
          <cell r="G1113">
            <v>125.43</v>
          </cell>
          <cell r="H1113">
            <v>125.43</v>
          </cell>
        </row>
        <row r="1114">
          <cell r="B1114" t="str">
            <v>740-6320-10</v>
          </cell>
          <cell r="C1114" t="str">
            <v>5310 SUPPLIES - COMPUTER</v>
          </cell>
          <cell r="D1114">
            <v>0</v>
          </cell>
          <cell r="E1114">
            <v>87.98</v>
          </cell>
          <cell r="F1114">
            <v>0</v>
          </cell>
          <cell r="G1114">
            <v>87.98</v>
          </cell>
          <cell r="H1114">
            <v>87.98</v>
          </cell>
        </row>
        <row r="1115">
          <cell r="B1115" t="str">
            <v>740-6330-10</v>
          </cell>
          <cell r="C1115" t="str">
            <v>5310 SUPPLIES - SAFETY</v>
          </cell>
          <cell r="D1115">
            <v>0</v>
          </cell>
          <cell r="E1115">
            <v>1264.8599999999999</v>
          </cell>
          <cell r="F1115">
            <v>0</v>
          </cell>
          <cell r="G1115">
            <v>1264.8599999999999</v>
          </cell>
          <cell r="H1115">
            <v>1264.8599999999999</v>
          </cell>
        </row>
        <row r="1116">
          <cell r="B1116" t="str">
            <v>740-6340-10</v>
          </cell>
          <cell r="C1116" t="str">
            <v>5310 SUPPLIES - STATIONARY</v>
          </cell>
          <cell r="D1116">
            <v>0</v>
          </cell>
          <cell r="E1116">
            <v>376.84</v>
          </cell>
          <cell r="F1116">
            <v>0</v>
          </cell>
          <cell r="G1116">
            <v>376.84</v>
          </cell>
          <cell r="H1116">
            <v>376.84</v>
          </cell>
        </row>
        <row r="1117">
          <cell r="B1117" t="str">
            <v>740-6342-10</v>
          </cell>
          <cell r="C1117" t="str">
            <v>5310 Licenses/Permits</v>
          </cell>
          <cell r="D1117">
            <v>0</v>
          </cell>
          <cell r="E1117">
            <v>41211.71</v>
          </cell>
          <cell r="F1117">
            <v>0</v>
          </cell>
          <cell r="G1117">
            <v>41211.71</v>
          </cell>
          <cell r="H1117">
            <v>41211.71</v>
          </cell>
        </row>
        <row r="1118">
          <cell r="B1118" t="str">
            <v>740-6460-10</v>
          </cell>
          <cell r="C1118" t="str">
            <v>5310 R &amp; M - OPUC EQUIPMENT / FACILITY</v>
          </cell>
          <cell r="D1118">
            <v>0</v>
          </cell>
          <cell r="E1118">
            <v>850</v>
          </cell>
          <cell r="F1118">
            <v>0</v>
          </cell>
          <cell r="G1118">
            <v>850</v>
          </cell>
          <cell r="H1118">
            <v>850</v>
          </cell>
        </row>
        <row r="1119">
          <cell r="B1119" t="str">
            <v>740-6463-10</v>
          </cell>
          <cell r="C1119" t="str">
            <v>5620 R&amp;M COMPUTER SOFTWARE MAINTENANCE FEES</v>
          </cell>
          <cell r="D1119">
            <v>0</v>
          </cell>
          <cell r="E1119">
            <v>109721.85</v>
          </cell>
          <cell r="F1119">
            <v>27439.35</v>
          </cell>
          <cell r="G1119">
            <v>82282.5</v>
          </cell>
          <cell r="H1119">
            <v>82282.5</v>
          </cell>
        </row>
        <row r="1120">
          <cell r="B1120" t="str">
            <v>740-6500-10</v>
          </cell>
          <cell r="C1120" t="str">
            <v>5310 EMPLOYEE - MEMBERSHIPS</v>
          </cell>
          <cell r="D1120">
            <v>0</v>
          </cell>
          <cell r="E1120">
            <v>436.6</v>
          </cell>
          <cell r="F1120">
            <v>0</v>
          </cell>
          <cell r="G1120">
            <v>436.6</v>
          </cell>
          <cell r="H1120">
            <v>436.6</v>
          </cell>
        </row>
        <row r="1121">
          <cell r="B1121" t="str">
            <v>740-6540-10</v>
          </cell>
          <cell r="C1121" t="str">
            <v>5310 EMPLOYEE TRAINING - COURSE FEES</v>
          </cell>
          <cell r="D1121">
            <v>0</v>
          </cell>
          <cell r="E1121">
            <v>292.76</v>
          </cell>
          <cell r="F1121">
            <v>0</v>
          </cell>
          <cell r="G1121">
            <v>292.76</v>
          </cell>
          <cell r="H1121">
            <v>292.76</v>
          </cell>
        </row>
        <row r="1122">
          <cell r="B1122" t="str">
            <v>740-6590-10</v>
          </cell>
          <cell r="C1122" t="str">
            <v>5310 Travel-Accomodations</v>
          </cell>
          <cell r="D1122">
            <v>0</v>
          </cell>
          <cell r="E1122">
            <v>446.16</v>
          </cell>
          <cell r="F1122">
            <v>0</v>
          </cell>
          <cell r="G1122">
            <v>446.16</v>
          </cell>
          <cell r="H1122">
            <v>446.16</v>
          </cell>
        </row>
        <row r="1123">
          <cell r="B1123" t="str">
            <v>740-6600-10</v>
          </cell>
          <cell r="C1123" t="str">
            <v>5310 Travel - Car Allowance &amp; Mileage</v>
          </cell>
          <cell r="D1123">
            <v>0</v>
          </cell>
          <cell r="E1123">
            <v>86.73</v>
          </cell>
          <cell r="F1123">
            <v>0</v>
          </cell>
          <cell r="G1123">
            <v>86.73</v>
          </cell>
          <cell r="H1123">
            <v>86.73</v>
          </cell>
        </row>
        <row r="1124">
          <cell r="B1124" t="str">
            <v>740-6620-10</v>
          </cell>
          <cell r="C1124" t="str">
            <v>5310 Travel - Meals (Subsistence)</v>
          </cell>
          <cell r="D1124">
            <v>0</v>
          </cell>
          <cell r="E1124">
            <v>452.76</v>
          </cell>
          <cell r="F1124">
            <v>0</v>
          </cell>
          <cell r="G1124">
            <v>452.76</v>
          </cell>
          <cell r="H1124">
            <v>452.76</v>
          </cell>
        </row>
        <row r="1125">
          <cell r="B1125" t="str">
            <v>740-6650-10</v>
          </cell>
          <cell r="C1125" t="str">
            <v>5310 COMMUNICATIONS - COURIER \ SECURITY PICKUP</v>
          </cell>
          <cell r="D1125">
            <v>0</v>
          </cell>
          <cell r="E1125">
            <v>34.229999999999997</v>
          </cell>
          <cell r="F1125">
            <v>0</v>
          </cell>
          <cell r="G1125">
            <v>34.229999999999997</v>
          </cell>
          <cell r="H1125">
            <v>34.229999999999997</v>
          </cell>
        </row>
        <row r="1126">
          <cell r="B1126" t="str">
            <v>740-6660-10</v>
          </cell>
          <cell r="C1126" t="str">
            <v>5310 COMMUNICATIONS - OTHER</v>
          </cell>
          <cell r="D1126">
            <v>0</v>
          </cell>
          <cell r="E1126">
            <v>1475.06</v>
          </cell>
          <cell r="F1126">
            <v>1344.18</v>
          </cell>
          <cell r="G1126">
            <v>130.88</v>
          </cell>
          <cell r="H1126">
            <v>130.88</v>
          </cell>
        </row>
        <row r="1127">
          <cell r="B1127" t="str">
            <v>740-6690-10</v>
          </cell>
          <cell r="C1127" t="str">
            <v>5310 COMMUNICATIONS - PRINTING &amp; COPYING</v>
          </cell>
          <cell r="D1127">
            <v>0</v>
          </cell>
          <cell r="E1127">
            <v>806.85</v>
          </cell>
          <cell r="F1127">
            <v>806.85</v>
          </cell>
          <cell r="G1127">
            <v>0</v>
          </cell>
          <cell r="H1127">
            <v>0</v>
          </cell>
        </row>
        <row r="1128">
          <cell r="B1128" t="str">
            <v>740-6700-10</v>
          </cell>
          <cell r="C1128" t="str">
            <v>5310 COMMUNICATIONS - TELEPHONE, FAX &amp; PAGERS</v>
          </cell>
          <cell r="D1128">
            <v>0</v>
          </cell>
          <cell r="E1128">
            <v>6184.71</v>
          </cell>
          <cell r="F1128">
            <v>0</v>
          </cell>
          <cell r="G1128">
            <v>6184.71</v>
          </cell>
          <cell r="H1128">
            <v>6184.71</v>
          </cell>
        </row>
        <row r="1129">
          <cell r="B1129" t="str">
            <v>740-6740-10</v>
          </cell>
          <cell r="C1129" t="str">
            <v>5310 Professional - Consulting</v>
          </cell>
          <cell r="D1129">
            <v>0</v>
          </cell>
          <cell r="E1129">
            <v>2590</v>
          </cell>
          <cell r="F1129">
            <v>2590</v>
          </cell>
          <cell r="G1129">
            <v>0</v>
          </cell>
          <cell r="H1129">
            <v>0</v>
          </cell>
        </row>
        <row r="1130">
          <cell r="B1130" t="str">
            <v>740-6900-10</v>
          </cell>
          <cell r="C1130" t="str">
            <v>5310 Allocated Mntce Job Payroll/Overhead Offset</v>
          </cell>
          <cell r="D1130">
            <v>0</v>
          </cell>
          <cell r="E1130">
            <v>102423.27</v>
          </cell>
          <cell r="F1130">
            <v>0</v>
          </cell>
          <cell r="G1130">
            <v>102423.27</v>
          </cell>
          <cell r="H1130">
            <v>102423.27</v>
          </cell>
        </row>
        <row r="1131">
          <cell r="B1131" t="str">
            <v>740-6901-10</v>
          </cell>
          <cell r="C1131" t="str">
            <v>5310 ALLOCATED MAINTENANCE JOB PAYROLL  RECOVERY</v>
          </cell>
          <cell r="D1131">
            <v>0</v>
          </cell>
          <cell r="E1131">
            <v>96051.43</v>
          </cell>
          <cell r="F1131">
            <v>114567.73</v>
          </cell>
          <cell r="G1131">
            <v>-18516.3</v>
          </cell>
          <cell r="H1131">
            <v>-18516.3</v>
          </cell>
        </row>
        <row r="1132">
          <cell r="B1132" t="str">
            <v>740-6902-10</v>
          </cell>
          <cell r="C1132" t="str">
            <v>5310 ALLOCATED MAINTENANCE JOB OVERHEAD RECOVERY</v>
          </cell>
          <cell r="D1132">
            <v>0</v>
          </cell>
          <cell r="E1132">
            <v>34473.599999999999</v>
          </cell>
          <cell r="F1132">
            <v>41904</v>
          </cell>
          <cell r="G1132">
            <v>-7430.4</v>
          </cell>
          <cell r="H1132">
            <v>-7430.4</v>
          </cell>
        </row>
        <row r="1133">
          <cell r="B1133" t="str">
            <v>740-6905-10</v>
          </cell>
          <cell r="C1133" t="str">
            <v>5310 Allocated WIP Recovery Services</v>
          </cell>
          <cell r="D1133">
            <v>0</v>
          </cell>
          <cell r="E1133">
            <v>13032</v>
          </cell>
          <cell r="F1133">
            <v>13032</v>
          </cell>
          <cell r="G1133">
            <v>0</v>
          </cell>
          <cell r="H1133">
            <v>0</v>
          </cell>
        </row>
        <row r="1134">
          <cell r="B1134" t="str">
            <v>740-6907-10</v>
          </cell>
          <cell r="C1134" t="str">
            <v>5310 Labour &amp; OH's Allocated TO Affiliates</v>
          </cell>
          <cell r="D1134">
            <v>0</v>
          </cell>
          <cell r="E1134">
            <v>0</v>
          </cell>
          <cell r="F1134">
            <v>20687</v>
          </cell>
          <cell r="G1134">
            <v>-20687</v>
          </cell>
          <cell r="H1134">
            <v>-20687</v>
          </cell>
        </row>
        <row r="1135">
          <cell r="B1135" t="str">
            <v>760-4800-10</v>
          </cell>
          <cell r="C1135" t="str">
            <v>4325 BILLED JOBS (CLOSED) RECOVERY</v>
          </cell>
          <cell r="D1135">
            <v>0</v>
          </cell>
          <cell r="E1135">
            <v>0</v>
          </cell>
          <cell r="F1135">
            <v>76424.210000000006</v>
          </cell>
          <cell r="G1135">
            <v>-76424.210000000006</v>
          </cell>
          <cell r="H1135">
            <v>-76424.210000000006</v>
          </cell>
        </row>
        <row r="1136">
          <cell r="B1136" t="str">
            <v>760-4810-10</v>
          </cell>
          <cell r="C1136" t="str">
            <v>4330 BILLED JOBS (CLOSED) COSTS</v>
          </cell>
          <cell r="D1136">
            <v>0</v>
          </cell>
          <cell r="E1136">
            <v>35480.379999999997</v>
          </cell>
          <cell r="F1136">
            <v>0</v>
          </cell>
          <cell r="G1136">
            <v>35480.379999999997</v>
          </cell>
          <cell r="H1136">
            <v>35480.379999999997</v>
          </cell>
        </row>
        <row r="1137">
          <cell r="B1137" t="str">
            <v>760-6020-10</v>
          </cell>
          <cell r="C1137" t="str">
            <v>5065 LABOUR - HOURLY</v>
          </cell>
          <cell r="D1137">
            <v>0</v>
          </cell>
          <cell r="E1137">
            <v>230481.06</v>
          </cell>
          <cell r="F1137">
            <v>41948.17</v>
          </cell>
          <cell r="G1137">
            <v>188532.89</v>
          </cell>
          <cell r="H1137">
            <v>188532.89</v>
          </cell>
        </row>
        <row r="1138">
          <cell r="B1138" t="str">
            <v>760-6030-10</v>
          </cell>
          <cell r="C1138" t="str">
            <v>5065 LABOUR - OVERTIME</v>
          </cell>
          <cell r="D1138">
            <v>0</v>
          </cell>
          <cell r="E1138">
            <v>42469.87</v>
          </cell>
          <cell r="F1138">
            <v>7117.19</v>
          </cell>
          <cell r="G1138">
            <v>35352.68</v>
          </cell>
          <cell r="H1138">
            <v>35352.68</v>
          </cell>
        </row>
        <row r="1139">
          <cell r="B1139" t="str">
            <v>760-6060-10</v>
          </cell>
          <cell r="C1139" t="str">
            <v>5065 LABOUR - TEMPORARY</v>
          </cell>
          <cell r="D1139">
            <v>0</v>
          </cell>
          <cell r="E1139">
            <v>7200</v>
          </cell>
          <cell r="F1139">
            <v>1401.6</v>
          </cell>
          <cell r="G1139">
            <v>5798.4</v>
          </cell>
          <cell r="H1139">
            <v>5798.4</v>
          </cell>
        </row>
        <row r="1140">
          <cell r="B1140" t="str">
            <v>760-6070-10</v>
          </cell>
          <cell r="C1140" t="str">
            <v>5065 LABOUR - VACATION</v>
          </cell>
          <cell r="D1140">
            <v>0</v>
          </cell>
          <cell r="E1140">
            <v>20900.21</v>
          </cell>
          <cell r="F1140">
            <v>3954.74</v>
          </cell>
          <cell r="G1140">
            <v>16945.47</v>
          </cell>
          <cell r="H1140">
            <v>16945.47</v>
          </cell>
        </row>
        <row r="1141">
          <cell r="B1141" t="str">
            <v>760-6120-10</v>
          </cell>
          <cell r="C1141" t="str">
            <v>5065 Labour - Sick Leave</v>
          </cell>
          <cell r="D1141">
            <v>0</v>
          </cell>
          <cell r="E1141">
            <v>2001.24</v>
          </cell>
          <cell r="F1141">
            <v>379.4</v>
          </cell>
          <cell r="G1141">
            <v>1621.84</v>
          </cell>
          <cell r="H1141">
            <v>1621.84</v>
          </cell>
        </row>
        <row r="1142">
          <cell r="B1142" t="str">
            <v>760-6122-10</v>
          </cell>
          <cell r="C1142" t="str">
            <v>5065 Labour - Family Leave</v>
          </cell>
          <cell r="D1142">
            <v>0</v>
          </cell>
          <cell r="E1142">
            <v>965.2</v>
          </cell>
          <cell r="F1142">
            <v>0</v>
          </cell>
          <cell r="G1142">
            <v>965.2</v>
          </cell>
          <cell r="H1142">
            <v>965.2</v>
          </cell>
        </row>
        <row r="1143">
          <cell r="B1143" t="str">
            <v>760-6145-10</v>
          </cell>
          <cell r="C1143" t="str">
            <v>5065 Labour - Bereavement</v>
          </cell>
          <cell r="D1143">
            <v>0</v>
          </cell>
          <cell r="E1143">
            <v>1945.6</v>
          </cell>
          <cell r="F1143">
            <v>0</v>
          </cell>
          <cell r="G1143">
            <v>1945.6</v>
          </cell>
          <cell r="H1143">
            <v>1945.6</v>
          </cell>
        </row>
        <row r="1144">
          <cell r="B1144" t="str">
            <v>760-6170-10</v>
          </cell>
          <cell r="C1144" t="str">
            <v>5065 Benefits - Pension</v>
          </cell>
          <cell r="D1144">
            <v>0</v>
          </cell>
          <cell r="E1144">
            <v>30344.31</v>
          </cell>
          <cell r="F1144">
            <v>5480.78</v>
          </cell>
          <cell r="G1144">
            <v>24863.53</v>
          </cell>
          <cell r="H1144">
            <v>24863.53</v>
          </cell>
        </row>
        <row r="1145">
          <cell r="B1145" t="str">
            <v>760-6180-10</v>
          </cell>
          <cell r="C1145" t="str">
            <v>5065 Benefits - EHT</v>
          </cell>
          <cell r="D1145">
            <v>0</v>
          </cell>
          <cell r="E1145">
            <v>5968.53</v>
          </cell>
          <cell r="F1145">
            <v>1067.8699999999999</v>
          </cell>
          <cell r="G1145">
            <v>4900.66</v>
          </cell>
          <cell r="H1145">
            <v>4900.66</v>
          </cell>
        </row>
        <row r="1146">
          <cell r="B1146" t="str">
            <v>760-6190-10</v>
          </cell>
          <cell r="C1146" t="str">
            <v>5065 Benefits - WSIB</v>
          </cell>
          <cell r="D1146">
            <v>0</v>
          </cell>
          <cell r="E1146">
            <v>2780.25</v>
          </cell>
          <cell r="F1146">
            <v>515.92999999999995</v>
          </cell>
          <cell r="G1146">
            <v>2264.3200000000002</v>
          </cell>
          <cell r="H1146">
            <v>2264.3200000000002</v>
          </cell>
        </row>
        <row r="1147">
          <cell r="B1147" t="str">
            <v>760-6200-10</v>
          </cell>
          <cell r="C1147" t="str">
            <v>5065 Benefits - CPP</v>
          </cell>
          <cell r="D1147">
            <v>0</v>
          </cell>
          <cell r="E1147">
            <v>8542.5499999999993</v>
          </cell>
          <cell r="F1147">
            <v>1881.93</v>
          </cell>
          <cell r="G1147">
            <v>6660.62</v>
          </cell>
          <cell r="H1147">
            <v>6660.62</v>
          </cell>
        </row>
        <row r="1148">
          <cell r="B1148" t="str">
            <v>760-6210-10</v>
          </cell>
          <cell r="C1148" t="str">
            <v>5065 Benefits - EI</v>
          </cell>
          <cell r="D1148">
            <v>0</v>
          </cell>
          <cell r="E1148">
            <v>3450.56</v>
          </cell>
          <cell r="F1148">
            <v>771.85</v>
          </cell>
          <cell r="G1148">
            <v>2678.71</v>
          </cell>
          <cell r="H1148">
            <v>2678.71</v>
          </cell>
        </row>
        <row r="1149">
          <cell r="B1149" t="str">
            <v>760-6220-10</v>
          </cell>
          <cell r="C1149" t="str">
            <v>5065 Benefits - Medical</v>
          </cell>
          <cell r="D1149">
            <v>0</v>
          </cell>
          <cell r="E1149">
            <v>24369</v>
          </cell>
          <cell r="F1149">
            <v>2238</v>
          </cell>
          <cell r="G1149">
            <v>22131</v>
          </cell>
          <cell r="H1149">
            <v>22131</v>
          </cell>
        </row>
        <row r="1150">
          <cell r="B1150" t="str">
            <v>760-6250-10</v>
          </cell>
          <cell r="C1150" t="str">
            <v>5065 MATERIALS - CONSUMABLES</v>
          </cell>
          <cell r="D1150">
            <v>0</v>
          </cell>
          <cell r="E1150">
            <v>144.19</v>
          </cell>
          <cell r="F1150">
            <v>0</v>
          </cell>
          <cell r="G1150">
            <v>144.19</v>
          </cell>
          <cell r="H1150">
            <v>144.19</v>
          </cell>
        </row>
        <row r="1151">
          <cell r="B1151" t="str">
            <v>760-6260-10</v>
          </cell>
          <cell r="C1151" t="str">
            <v>5065 MATERIALS - TOOLS LESS THAN $500</v>
          </cell>
          <cell r="D1151">
            <v>0</v>
          </cell>
          <cell r="E1151">
            <v>282.25</v>
          </cell>
          <cell r="F1151">
            <v>0</v>
          </cell>
          <cell r="G1151">
            <v>282.25</v>
          </cell>
          <cell r="H1151">
            <v>282.25</v>
          </cell>
        </row>
        <row r="1152">
          <cell r="B1152" t="str">
            <v>760-6330-10</v>
          </cell>
          <cell r="C1152" t="str">
            <v>5065 SUPPLIES - SAFETY</v>
          </cell>
          <cell r="D1152">
            <v>0</v>
          </cell>
          <cell r="E1152">
            <v>1971.81</v>
          </cell>
          <cell r="F1152">
            <v>0</v>
          </cell>
          <cell r="G1152">
            <v>1971.81</v>
          </cell>
          <cell r="H1152">
            <v>1971.81</v>
          </cell>
        </row>
        <row r="1153">
          <cell r="B1153" t="str">
            <v>760-6460-10</v>
          </cell>
          <cell r="C1153" t="str">
            <v>5065 R &amp; M - OPUC EQUIPMENT / FACILITY</v>
          </cell>
          <cell r="D1153">
            <v>0</v>
          </cell>
          <cell r="E1153">
            <v>3640</v>
          </cell>
          <cell r="F1153">
            <v>0</v>
          </cell>
          <cell r="G1153">
            <v>3640</v>
          </cell>
          <cell r="H1153">
            <v>3640</v>
          </cell>
        </row>
        <row r="1154">
          <cell r="B1154" t="str">
            <v>760-6540-10</v>
          </cell>
          <cell r="C1154" t="str">
            <v>5065 EMPLOYEE TRAINING - COURSE FEES</v>
          </cell>
          <cell r="D1154">
            <v>0</v>
          </cell>
          <cell r="E1154">
            <v>370.46</v>
          </cell>
          <cell r="F1154">
            <v>0</v>
          </cell>
          <cell r="G1154">
            <v>370.46</v>
          </cell>
          <cell r="H1154">
            <v>370.46</v>
          </cell>
        </row>
        <row r="1155">
          <cell r="B1155" t="str">
            <v>760-6600-10</v>
          </cell>
          <cell r="C1155" t="str">
            <v>5065 TRAVEL - CAR ALLOWANCE &amp; MILEAGE</v>
          </cell>
          <cell r="D1155">
            <v>0</v>
          </cell>
          <cell r="E1155">
            <v>33.369999999999997</v>
          </cell>
          <cell r="F1155">
            <v>0</v>
          </cell>
          <cell r="G1155">
            <v>33.369999999999997</v>
          </cell>
          <cell r="H1155">
            <v>33.369999999999997</v>
          </cell>
        </row>
        <row r="1156">
          <cell r="B1156" t="str">
            <v>760-6650-10</v>
          </cell>
          <cell r="C1156" t="str">
            <v>5065 COMMUNICATIONS - COURIER \ SECURITY PICKUP</v>
          </cell>
          <cell r="D1156">
            <v>0</v>
          </cell>
          <cell r="E1156">
            <v>14.32</v>
          </cell>
          <cell r="F1156">
            <v>0</v>
          </cell>
          <cell r="G1156">
            <v>14.32</v>
          </cell>
          <cell r="H1156">
            <v>14.32</v>
          </cell>
        </row>
        <row r="1157">
          <cell r="B1157" t="str">
            <v>760-6700-10</v>
          </cell>
          <cell r="C1157" t="str">
            <v>5065 COMMUNICATIONS - TELEPHONE, FAX &amp; PAGERS</v>
          </cell>
          <cell r="D1157">
            <v>0</v>
          </cell>
          <cell r="E1157">
            <v>46524.36</v>
          </cell>
          <cell r="F1157">
            <v>3368.25</v>
          </cell>
          <cell r="G1157">
            <v>43156.11</v>
          </cell>
          <cell r="H1157">
            <v>43156.11</v>
          </cell>
        </row>
        <row r="1158">
          <cell r="B1158" t="str">
            <v>760-6900-10</v>
          </cell>
          <cell r="C1158" t="str">
            <v>5065 ALLOCATED MNTCE JOB PAYROLL/OVERHEAD OFFSET</v>
          </cell>
          <cell r="D1158">
            <v>0</v>
          </cell>
          <cell r="E1158">
            <v>692290.58</v>
          </cell>
          <cell r="F1158">
            <v>622.59</v>
          </cell>
          <cell r="G1158">
            <v>691667.99</v>
          </cell>
          <cell r="H1158">
            <v>691667.99</v>
          </cell>
        </row>
        <row r="1159">
          <cell r="B1159" t="str">
            <v>760-6901-10</v>
          </cell>
          <cell r="C1159" t="str">
            <v>5065 ALLOCATED MAINTENANCE JOB PAYROLL  RECOVERY</v>
          </cell>
          <cell r="D1159">
            <v>0</v>
          </cell>
          <cell r="E1159">
            <v>1389088.74</v>
          </cell>
          <cell r="F1159">
            <v>1632401.58</v>
          </cell>
          <cell r="G1159">
            <v>-243312.84</v>
          </cell>
          <cell r="H1159">
            <v>-243312.84</v>
          </cell>
        </row>
        <row r="1160">
          <cell r="B1160" t="str">
            <v>760-6902-10</v>
          </cell>
          <cell r="C1160" t="str">
            <v>5065 ALLOCATED MAINTENANCE JOB OVERHEAD RECOVERY</v>
          </cell>
          <cell r="D1160">
            <v>0</v>
          </cell>
          <cell r="E1160">
            <v>733223.4</v>
          </cell>
          <cell r="F1160">
            <v>861743.73</v>
          </cell>
          <cell r="G1160">
            <v>-128520.33</v>
          </cell>
          <cell r="H1160">
            <v>-128520.33</v>
          </cell>
        </row>
        <row r="1161">
          <cell r="B1161" t="str">
            <v>760-6903-10</v>
          </cell>
          <cell r="C1161" t="str">
            <v>5065 ALLOCATED WIP JOB PAYROLL RECOVERY</v>
          </cell>
          <cell r="D1161">
            <v>0</v>
          </cell>
          <cell r="E1161">
            <v>66335.100000000006</v>
          </cell>
          <cell r="F1161">
            <v>74996.2</v>
          </cell>
          <cell r="G1161">
            <v>-8661.1</v>
          </cell>
          <cell r="H1161">
            <v>-8661.1</v>
          </cell>
        </row>
        <row r="1162">
          <cell r="B1162" t="str">
            <v>760-6904-10</v>
          </cell>
          <cell r="C1162" t="str">
            <v>5065 ALLOCATED WIP JOB OVERHEAD RECOVERY</v>
          </cell>
          <cell r="D1162">
            <v>0</v>
          </cell>
          <cell r="E1162">
            <v>19410.580000000002</v>
          </cell>
          <cell r="F1162">
            <v>21228.26</v>
          </cell>
          <cell r="G1162">
            <v>-1817.68</v>
          </cell>
          <cell r="H1162">
            <v>-1817.68</v>
          </cell>
        </row>
        <row r="1163">
          <cell r="B1163" t="str">
            <v>760-6905-10</v>
          </cell>
          <cell r="C1163" t="str">
            <v>5065 Allocated WIP Service Fibre</v>
          </cell>
          <cell r="D1163">
            <v>0</v>
          </cell>
          <cell r="E1163">
            <v>14224</v>
          </cell>
          <cell r="F1163">
            <v>14224</v>
          </cell>
          <cell r="G1163">
            <v>0</v>
          </cell>
          <cell r="H1163">
            <v>0</v>
          </cell>
        </row>
        <row r="1164">
          <cell r="B1164" t="str">
            <v>760-6907-10</v>
          </cell>
          <cell r="C1164" t="str">
            <v>5065 Labour &amp; OH's Allocated TO Affiliates</v>
          </cell>
          <cell r="D1164">
            <v>0</v>
          </cell>
          <cell r="E1164">
            <v>0</v>
          </cell>
          <cell r="F1164">
            <v>22578</v>
          </cell>
          <cell r="G1164">
            <v>-22578</v>
          </cell>
          <cell r="H1164">
            <v>-22578</v>
          </cell>
        </row>
        <row r="1165">
          <cell r="B1165" t="str">
            <v>800-6010-10</v>
          </cell>
          <cell r="C1165" t="str">
            <v>5610 Labour - Salaries</v>
          </cell>
          <cell r="D1165">
            <v>0</v>
          </cell>
          <cell r="E1165">
            <v>375270.83</v>
          </cell>
          <cell r="F1165">
            <v>63554.59</v>
          </cell>
          <cell r="G1165">
            <v>311716.24</v>
          </cell>
          <cell r="H1165">
            <v>311716.24</v>
          </cell>
        </row>
        <row r="1166">
          <cell r="B1166" t="str">
            <v>800-6060-10</v>
          </cell>
          <cell r="C1166" t="str">
            <v>5610 Labour - Temporary</v>
          </cell>
          <cell r="D1166">
            <v>0</v>
          </cell>
          <cell r="E1166">
            <v>38064.370000000003</v>
          </cell>
          <cell r="F1166">
            <v>6964.83</v>
          </cell>
          <cell r="G1166">
            <v>31099.54</v>
          </cell>
          <cell r="H1166">
            <v>31099.54</v>
          </cell>
        </row>
        <row r="1167">
          <cell r="B1167" t="str">
            <v>800-6070-10</v>
          </cell>
          <cell r="C1167" t="str">
            <v>5610 Labour - Vacation</v>
          </cell>
          <cell r="D1167">
            <v>0</v>
          </cell>
          <cell r="E1167">
            <v>28865.72</v>
          </cell>
          <cell r="F1167">
            <v>1970.78</v>
          </cell>
          <cell r="G1167">
            <v>26894.94</v>
          </cell>
          <cell r="H1167">
            <v>26894.94</v>
          </cell>
        </row>
        <row r="1168">
          <cell r="B1168" t="str">
            <v>800-6120-10</v>
          </cell>
          <cell r="C1168" t="str">
            <v>5610 Labour - Sick Time</v>
          </cell>
          <cell r="D1168">
            <v>0</v>
          </cell>
          <cell r="E1168">
            <v>1153.8499999999999</v>
          </cell>
          <cell r="F1168">
            <v>0</v>
          </cell>
          <cell r="G1168">
            <v>1153.8499999999999</v>
          </cell>
          <cell r="H1168">
            <v>1153.8499999999999</v>
          </cell>
        </row>
        <row r="1169">
          <cell r="B1169" t="str">
            <v>800-6122-10</v>
          </cell>
          <cell r="C1169" t="str">
            <v>5610 Labour - Family Leave</v>
          </cell>
          <cell r="D1169">
            <v>0</v>
          </cell>
          <cell r="E1169">
            <v>1500.02</v>
          </cell>
          <cell r="F1169">
            <v>346.16</v>
          </cell>
          <cell r="G1169">
            <v>1153.8599999999999</v>
          </cell>
          <cell r="H1169">
            <v>1153.8599999999999</v>
          </cell>
        </row>
        <row r="1170">
          <cell r="B1170" t="str">
            <v>800-6170-10</v>
          </cell>
          <cell r="C1170" t="str">
            <v>5610 Benefits - Pension</v>
          </cell>
          <cell r="D1170">
            <v>0</v>
          </cell>
          <cell r="E1170">
            <v>48714.18</v>
          </cell>
          <cell r="F1170">
            <v>9929.16</v>
          </cell>
          <cell r="G1170">
            <v>38785.019999999997</v>
          </cell>
          <cell r="H1170">
            <v>38785.019999999997</v>
          </cell>
        </row>
        <row r="1171">
          <cell r="B1171" t="str">
            <v>800-6180-10</v>
          </cell>
          <cell r="C1171" t="str">
            <v>5610 Benefits - EHT</v>
          </cell>
          <cell r="D1171">
            <v>0</v>
          </cell>
          <cell r="E1171">
            <v>9686.24</v>
          </cell>
          <cell r="F1171">
            <v>1960.27</v>
          </cell>
          <cell r="G1171">
            <v>7725.97</v>
          </cell>
          <cell r="H1171">
            <v>7725.97</v>
          </cell>
        </row>
        <row r="1172">
          <cell r="B1172" t="str">
            <v>800-6190-10</v>
          </cell>
          <cell r="C1172" t="str">
            <v>5610 Benefits - WCB</v>
          </cell>
          <cell r="D1172">
            <v>0</v>
          </cell>
          <cell r="E1172">
            <v>5183.29</v>
          </cell>
          <cell r="F1172">
            <v>1070.19</v>
          </cell>
          <cell r="G1172">
            <v>4113.1000000000004</v>
          </cell>
          <cell r="H1172">
            <v>4113.1000000000004</v>
          </cell>
        </row>
        <row r="1173">
          <cell r="B1173" t="str">
            <v>800-6200-10</v>
          </cell>
          <cell r="C1173" t="str">
            <v>5610 Benefits - CPP</v>
          </cell>
          <cell r="D1173">
            <v>0</v>
          </cell>
          <cell r="E1173">
            <v>19357.2</v>
          </cell>
          <cell r="F1173">
            <v>4375.7</v>
          </cell>
          <cell r="G1173">
            <v>14981.5</v>
          </cell>
          <cell r="H1173">
            <v>14981.5</v>
          </cell>
        </row>
        <row r="1174">
          <cell r="B1174" t="str">
            <v>800-6210-10</v>
          </cell>
          <cell r="C1174" t="str">
            <v>5610 Benefits - UIC</v>
          </cell>
          <cell r="D1174">
            <v>0</v>
          </cell>
          <cell r="E1174">
            <v>7936.16</v>
          </cell>
          <cell r="F1174">
            <v>1794.04</v>
          </cell>
          <cell r="G1174">
            <v>6142.12</v>
          </cell>
          <cell r="H1174">
            <v>6142.12</v>
          </cell>
        </row>
        <row r="1175">
          <cell r="B1175" t="str">
            <v>800-6220-10</v>
          </cell>
          <cell r="C1175" t="str">
            <v>5610 Benefits - Medical</v>
          </cell>
          <cell r="D1175">
            <v>0</v>
          </cell>
          <cell r="E1175">
            <v>14622</v>
          </cell>
          <cell r="F1175">
            <v>1343</v>
          </cell>
          <cell r="G1175">
            <v>13279</v>
          </cell>
          <cell r="H1175">
            <v>13279</v>
          </cell>
        </row>
        <row r="1176">
          <cell r="B1176" t="str">
            <v>800-6310-10</v>
          </cell>
          <cell r="C1176" t="str">
            <v>5610 Supplies - Office</v>
          </cell>
          <cell r="D1176">
            <v>0</v>
          </cell>
          <cell r="E1176">
            <v>3304.28</v>
          </cell>
          <cell r="F1176">
            <v>1624.09</v>
          </cell>
          <cell r="G1176">
            <v>1680.19</v>
          </cell>
          <cell r="H1176">
            <v>1680.19</v>
          </cell>
        </row>
        <row r="1177">
          <cell r="B1177" t="str">
            <v>800-6330-10</v>
          </cell>
          <cell r="C1177" t="str">
            <v>5610 Safety - Supplies</v>
          </cell>
          <cell r="D1177">
            <v>0</v>
          </cell>
          <cell r="E1177">
            <v>1854.7</v>
          </cell>
          <cell r="F1177">
            <v>0</v>
          </cell>
          <cell r="G1177">
            <v>1854.7</v>
          </cell>
          <cell r="H1177">
            <v>1854.7</v>
          </cell>
        </row>
        <row r="1178">
          <cell r="B1178" t="str">
            <v>800-6340-10</v>
          </cell>
          <cell r="C1178" t="str">
            <v>5610 Supplies - Stationary</v>
          </cell>
          <cell r="D1178">
            <v>0</v>
          </cell>
          <cell r="E1178">
            <v>695</v>
          </cell>
          <cell r="F1178">
            <v>0</v>
          </cell>
          <cell r="G1178">
            <v>695</v>
          </cell>
          <cell r="H1178">
            <v>695</v>
          </cell>
        </row>
        <row r="1179">
          <cell r="B1179" t="str">
            <v>800-6500-10</v>
          </cell>
          <cell r="C1179" t="str">
            <v>5610 Employee - Memberships</v>
          </cell>
          <cell r="D1179">
            <v>0</v>
          </cell>
          <cell r="E1179">
            <v>963.15</v>
          </cell>
          <cell r="F1179">
            <v>0</v>
          </cell>
          <cell r="G1179">
            <v>963.15</v>
          </cell>
          <cell r="H1179">
            <v>963.15</v>
          </cell>
        </row>
        <row r="1180">
          <cell r="B1180" t="str">
            <v>800-6540-10</v>
          </cell>
          <cell r="C1180" t="str">
            <v>5610 Training - Course Fees</v>
          </cell>
          <cell r="D1180">
            <v>0</v>
          </cell>
          <cell r="E1180">
            <v>4556.01</v>
          </cell>
          <cell r="F1180">
            <v>0</v>
          </cell>
          <cell r="G1180">
            <v>4556.01</v>
          </cell>
          <cell r="H1180">
            <v>4556.01</v>
          </cell>
        </row>
        <row r="1181">
          <cell r="B1181" t="str">
            <v>800-6590-10</v>
          </cell>
          <cell r="C1181" t="str">
            <v>5610 Travel - Accommodations</v>
          </cell>
          <cell r="D1181">
            <v>0</v>
          </cell>
          <cell r="E1181">
            <v>438</v>
          </cell>
          <cell r="F1181">
            <v>0</v>
          </cell>
          <cell r="G1181">
            <v>438</v>
          </cell>
          <cell r="H1181">
            <v>438</v>
          </cell>
        </row>
        <row r="1182">
          <cell r="B1182" t="str">
            <v>800-6600-10</v>
          </cell>
          <cell r="C1182" t="str">
            <v>5610 Travel - Mileage</v>
          </cell>
          <cell r="D1182">
            <v>0</v>
          </cell>
          <cell r="E1182">
            <v>1513.15</v>
          </cell>
          <cell r="F1182">
            <v>0</v>
          </cell>
          <cell r="G1182">
            <v>1513.15</v>
          </cell>
          <cell r="H1182">
            <v>1513.15</v>
          </cell>
        </row>
        <row r="1183">
          <cell r="B1183" t="str">
            <v>800-6610-10</v>
          </cell>
          <cell r="C1183" t="str">
            <v>5610 Travel - Conference Fees</v>
          </cell>
          <cell r="D1183">
            <v>0</v>
          </cell>
          <cell r="E1183">
            <v>5033.2700000000004</v>
          </cell>
          <cell r="F1183">
            <v>0</v>
          </cell>
          <cell r="G1183">
            <v>5033.2700000000004</v>
          </cell>
          <cell r="H1183">
            <v>5033.2700000000004</v>
          </cell>
        </row>
        <row r="1184">
          <cell r="B1184" t="str">
            <v>800-6620-10</v>
          </cell>
          <cell r="C1184" t="str">
            <v>5610 Travel - Meals (Subsistence)</v>
          </cell>
          <cell r="D1184">
            <v>0</v>
          </cell>
          <cell r="E1184">
            <v>227.89</v>
          </cell>
          <cell r="F1184">
            <v>0</v>
          </cell>
          <cell r="G1184">
            <v>227.89</v>
          </cell>
          <cell r="H1184">
            <v>227.89</v>
          </cell>
        </row>
        <row r="1185">
          <cell r="B1185" t="str">
            <v>800-6650-10</v>
          </cell>
          <cell r="C1185" t="str">
            <v>5610 Communications-Courier\Security Pickup</v>
          </cell>
          <cell r="D1185">
            <v>0</v>
          </cell>
          <cell r="E1185">
            <v>4.01</v>
          </cell>
          <cell r="F1185">
            <v>0</v>
          </cell>
          <cell r="G1185">
            <v>4.01</v>
          </cell>
          <cell r="H1185">
            <v>4.01</v>
          </cell>
        </row>
        <row r="1186">
          <cell r="B1186" t="str">
            <v>800-6700-10</v>
          </cell>
          <cell r="C1186" t="str">
            <v>5610 Telephone</v>
          </cell>
          <cell r="D1186">
            <v>0</v>
          </cell>
          <cell r="E1186">
            <v>1046.32</v>
          </cell>
          <cell r="F1186">
            <v>1.1299999999999999</v>
          </cell>
          <cell r="G1186">
            <v>1045.19</v>
          </cell>
          <cell r="H1186">
            <v>1045.19</v>
          </cell>
        </row>
        <row r="1187">
          <cell r="B1187" t="str">
            <v>800-6730-10</v>
          </cell>
          <cell r="C1187" t="str">
            <v>5610 Corporate Memberships &amp; Licenses</v>
          </cell>
          <cell r="D1187">
            <v>0</v>
          </cell>
          <cell r="E1187">
            <v>33049.08</v>
          </cell>
          <cell r="F1187">
            <v>0</v>
          </cell>
          <cell r="G1187">
            <v>33049.08</v>
          </cell>
          <cell r="H1187">
            <v>33049.08</v>
          </cell>
        </row>
        <row r="1188">
          <cell r="B1188" t="str">
            <v>800-6740-10</v>
          </cell>
          <cell r="C1188" t="str">
            <v>5610 Professional Consulting</v>
          </cell>
          <cell r="D1188">
            <v>0</v>
          </cell>
          <cell r="E1188">
            <v>3029.33</v>
          </cell>
          <cell r="F1188">
            <v>0</v>
          </cell>
          <cell r="G1188">
            <v>3029.33</v>
          </cell>
          <cell r="H1188">
            <v>3029.33</v>
          </cell>
        </row>
        <row r="1189">
          <cell r="B1189" t="str">
            <v>800-6907-10</v>
          </cell>
          <cell r="C1189" t="str">
            <v>5610 Labour &amp; OH's Allocated TO Affiliates</v>
          </cell>
          <cell r="D1189">
            <v>0</v>
          </cell>
          <cell r="E1189">
            <v>0</v>
          </cell>
          <cell r="F1189">
            <v>75013</v>
          </cell>
          <cell r="G1189">
            <v>-75013</v>
          </cell>
          <cell r="H1189">
            <v>-75013</v>
          </cell>
        </row>
        <row r="1190">
          <cell r="B1190" t="str">
            <v>800-6910-10</v>
          </cell>
          <cell r="C1190" t="str">
            <v>5610 Allocated Payroll Maintenance Recovery</v>
          </cell>
          <cell r="D1190">
            <v>0</v>
          </cell>
          <cell r="E1190">
            <v>0</v>
          </cell>
          <cell r="F1190">
            <v>68.459999999999994</v>
          </cell>
          <cell r="G1190">
            <v>-68.459999999999994</v>
          </cell>
          <cell r="H1190">
            <v>-68.459999999999994</v>
          </cell>
        </row>
        <row r="1191">
          <cell r="B1191" t="str">
            <v>810-6020-10</v>
          </cell>
          <cell r="C1191" t="str">
            <v>5085  Labour - Hourly</v>
          </cell>
          <cell r="D1191">
            <v>0</v>
          </cell>
          <cell r="E1191">
            <v>389655.59</v>
          </cell>
          <cell r="F1191">
            <v>66172.350000000006</v>
          </cell>
          <cell r="G1191">
            <v>323483.24</v>
          </cell>
          <cell r="H1191">
            <v>323483.24</v>
          </cell>
        </row>
        <row r="1192">
          <cell r="B1192" t="str">
            <v>810-6030-10</v>
          </cell>
          <cell r="C1192" t="str">
            <v>5085  Labour - Overtime</v>
          </cell>
          <cell r="D1192">
            <v>0</v>
          </cell>
          <cell r="E1192">
            <v>12943.62</v>
          </cell>
          <cell r="F1192">
            <v>1928.09</v>
          </cell>
          <cell r="G1192">
            <v>11015.53</v>
          </cell>
          <cell r="H1192">
            <v>11015.53</v>
          </cell>
        </row>
        <row r="1193">
          <cell r="B1193" t="str">
            <v>810-6040-10</v>
          </cell>
          <cell r="C1193" t="str">
            <v>5085  Labour - Student Labour</v>
          </cell>
          <cell r="D1193">
            <v>0</v>
          </cell>
          <cell r="E1193">
            <v>98501.57</v>
          </cell>
          <cell r="F1193">
            <v>17027.37</v>
          </cell>
          <cell r="G1193">
            <v>81474.2</v>
          </cell>
          <cell r="H1193">
            <v>81474.2</v>
          </cell>
        </row>
        <row r="1194">
          <cell r="B1194" t="str">
            <v>810-6060-10</v>
          </cell>
          <cell r="C1194" t="str">
            <v>5085 Labour - Temporary</v>
          </cell>
          <cell r="D1194">
            <v>0</v>
          </cell>
          <cell r="E1194">
            <v>3045</v>
          </cell>
          <cell r="F1194">
            <v>913.5</v>
          </cell>
          <cell r="G1194">
            <v>2131.5</v>
          </cell>
          <cell r="H1194">
            <v>2131.5</v>
          </cell>
        </row>
        <row r="1195">
          <cell r="B1195" t="str">
            <v>810-6070-10</v>
          </cell>
          <cell r="C1195" t="str">
            <v>5085 Labour - Vacation</v>
          </cell>
          <cell r="D1195">
            <v>0</v>
          </cell>
          <cell r="E1195">
            <v>37605.129999999997</v>
          </cell>
          <cell r="F1195">
            <v>6553.69</v>
          </cell>
          <cell r="G1195">
            <v>31051.439999999999</v>
          </cell>
          <cell r="H1195">
            <v>31051.439999999999</v>
          </cell>
        </row>
        <row r="1196">
          <cell r="B1196" t="str">
            <v>810-6120-10</v>
          </cell>
          <cell r="C1196" t="str">
            <v>5085 Labour - Sick Leave</v>
          </cell>
          <cell r="D1196">
            <v>0</v>
          </cell>
          <cell r="E1196">
            <v>4997.5200000000004</v>
          </cell>
          <cell r="F1196">
            <v>608.22</v>
          </cell>
          <cell r="G1196">
            <v>4389.3</v>
          </cell>
          <cell r="H1196">
            <v>4389.3</v>
          </cell>
        </row>
        <row r="1197">
          <cell r="B1197" t="str">
            <v>810-6122-10</v>
          </cell>
          <cell r="C1197" t="str">
            <v>5085 Labour - Family Leave</v>
          </cell>
          <cell r="D1197">
            <v>0</v>
          </cell>
          <cell r="E1197">
            <v>4026.88</v>
          </cell>
          <cell r="F1197">
            <v>1067.33</v>
          </cell>
          <cell r="G1197">
            <v>2959.55</v>
          </cell>
          <cell r="H1197">
            <v>2959.55</v>
          </cell>
        </row>
        <row r="1198">
          <cell r="B1198" t="str">
            <v>810-6170-10</v>
          </cell>
          <cell r="C1198" t="str">
            <v>5085 Benefits - Pension</v>
          </cell>
          <cell r="D1198">
            <v>0</v>
          </cell>
          <cell r="E1198">
            <v>55217.58</v>
          </cell>
          <cell r="F1198">
            <v>8230.5499999999993</v>
          </cell>
          <cell r="G1198">
            <v>46987.03</v>
          </cell>
          <cell r="H1198">
            <v>46987.03</v>
          </cell>
        </row>
        <row r="1199">
          <cell r="B1199" t="str">
            <v>810-6180-10</v>
          </cell>
          <cell r="C1199" t="str">
            <v>5085 Benefits - EHT</v>
          </cell>
          <cell r="D1199">
            <v>0</v>
          </cell>
          <cell r="E1199">
            <v>10768.48</v>
          </cell>
          <cell r="F1199">
            <v>1840.88</v>
          </cell>
          <cell r="G1199">
            <v>8927.6</v>
          </cell>
          <cell r="H1199">
            <v>8927.6</v>
          </cell>
        </row>
        <row r="1200">
          <cell r="B1200" t="str">
            <v>810-6190-10</v>
          </cell>
          <cell r="C1200" t="str">
            <v>5085 Benefits - WCB</v>
          </cell>
          <cell r="D1200">
            <v>0</v>
          </cell>
          <cell r="E1200">
            <v>5936.98</v>
          </cell>
          <cell r="F1200">
            <v>1029.01</v>
          </cell>
          <cell r="G1200">
            <v>4907.97</v>
          </cell>
          <cell r="H1200">
            <v>4907.97</v>
          </cell>
        </row>
        <row r="1201">
          <cell r="B1201" t="str">
            <v>810-6200-10</v>
          </cell>
          <cell r="C1201" t="str">
            <v>5085 Benefits - CPP</v>
          </cell>
          <cell r="D1201">
            <v>0</v>
          </cell>
          <cell r="E1201">
            <v>18605.830000000002</v>
          </cell>
          <cell r="F1201">
            <v>3724.34</v>
          </cell>
          <cell r="G1201">
            <v>14881.49</v>
          </cell>
          <cell r="H1201">
            <v>14881.49</v>
          </cell>
        </row>
        <row r="1202">
          <cell r="B1202" t="str">
            <v>810-6210-10</v>
          </cell>
          <cell r="C1202" t="str">
            <v>5085 Benefits - UIC</v>
          </cell>
          <cell r="D1202">
            <v>0</v>
          </cell>
          <cell r="E1202">
            <v>7796.52</v>
          </cell>
          <cell r="F1202">
            <v>1506.73</v>
          </cell>
          <cell r="G1202">
            <v>6289.79</v>
          </cell>
          <cell r="H1202">
            <v>6289.79</v>
          </cell>
        </row>
        <row r="1203">
          <cell r="B1203" t="str">
            <v>810-6220-10</v>
          </cell>
          <cell r="C1203" t="str">
            <v>5085 Benefits - Medical</v>
          </cell>
          <cell r="D1203">
            <v>0</v>
          </cell>
          <cell r="E1203">
            <v>17673.87</v>
          </cell>
          <cell r="F1203">
            <v>1791</v>
          </cell>
          <cell r="G1203">
            <v>15882.87</v>
          </cell>
          <cell r="H1203">
            <v>15882.87</v>
          </cell>
        </row>
        <row r="1204">
          <cell r="B1204" t="str">
            <v>810-6225-10</v>
          </cell>
          <cell r="C1204" t="str">
            <v>5085 Benefits - Meal Allowance</v>
          </cell>
          <cell r="D1204">
            <v>0</v>
          </cell>
          <cell r="E1204">
            <v>384.51</v>
          </cell>
          <cell r="F1204">
            <v>0</v>
          </cell>
          <cell r="G1204">
            <v>384.51</v>
          </cell>
          <cell r="H1204">
            <v>384.51</v>
          </cell>
        </row>
        <row r="1205">
          <cell r="B1205" t="str">
            <v>810-6230-10</v>
          </cell>
          <cell r="C1205" t="str">
            <v>5085 Benefits - Other</v>
          </cell>
          <cell r="D1205">
            <v>0</v>
          </cell>
          <cell r="E1205">
            <v>132.21</v>
          </cell>
          <cell r="F1205">
            <v>0</v>
          </cell>
          <cell r="G1205">
            <v>132.21</v>
          </cell>
          <cell r="H1205">
            <v>132.21</v>
          </cell>
        </row>
        <row r="1206">
          <cell r="B1206" t="str">
            <v>810-6240-10</v>
          </cell>
          <cell r="C1206" t="str">
            <v>5085 Materials - Inventoried</v>
          </cell>
          <cell r="D1206">
            <v>0</v>
          </cell>
          <cell r="E1206">
            <v>3016.65</v>
          </cell>
          <cell r="F1206">
            <v>0</v>
          </cell>
          <cell r="G1206">
            <v>3016.65</v>
          </cell>
          <cell r="H1206">
            <v>3016.65</v>
          </cell>
        </row>
        <row r="1207">
          <cell r="B1207" t="str">
            <v>810-6250-10</v>
          </cell>
          <cell r="C1207" t="str">
            <v>5085 Materials - Consumables</v>
          </cell>
          <cell r="D1207">
            <v>0</v>
          </cell>
          <cell r="E1207">
            <v>1035.3</v>
          </cell>
          <cell r="F1207">
            <v>0</v>
          </cell>
          <cell r="G1207">
            <v>1035.3</v>
          </cell>
          <cell r="H1207">
            <v>1035.3</v>
          </cell>
        </row>
        <row r="1208">
          <cell r="B1208" t="str">
            <v>810-6260-10</v>
          </cell>
          <cell r="C1208" t="str">
            <v>5085 Materials - Tools Less Than $500</v>
          </cell>
          <cell r="D1208">
            <v>0</v>
          </cell>
          <cell r="E1208">
            <v>28.4</v>
          </cell>
          <cell r="F1208">
            <v>0</v>
          </cell>
          <cell r="G1208">
            <v>28.4</v>
          </cell>
          <cell r="H1208">
            <v>28.4</v>
          </cell>
        </row>
        <row r="1209">
          <cell r="B1209" t="str">
            <v>810-6310-10</v>
          </cell>
          <cell r="C1209" t="str">
            <v>5085 Supplies - Office</v>
          </cell>
          <cell r="D1209">
            <v>0</v>
          </cell>
          <cell r="E1209">
            <v>3549.36</v>
          </cell>
          <cell r="F1209">
            <v>135.93</v>
          </cell>
          <cell r="G1209">
            <v>3413.43</v>
          </cell>
          <cell r="H1209">
            <v>3413.43</v>
          </cell>
        </row>
        <row r="1210">
          <cell r="B1210" t="str">
            <v>810-6320-10</v>
          </cell>
          <cell r="C1210" t="str">
            <v>5085 Supplies - Computer</v>
          </cell>
          <cell r="D1210">
            <v>0</v>
          </cell>
          <cell r="E1210">
            <v>2473.4</v>
          </cell>
          <cell r="F1210">
            <v>0</v>
          </cell>
          <cell r="G1210">
            <v>2473.4</v>
          </cell>
          <cell r="H1210">
            <v>2473.4</v>
          </cell>
        </row>
        <row r="1211">
          <cell r="B1211" t="str">
            <v>810-6330-10</v>
          </cell>
          <cell r="C1211" t="str">
            <v>5085 Supplies - Safety</v>
          </cell>
          <cell r="D1211">
            <v>0</v>
          </cell>
          <cell r="E1211">
            <v>1647.29</v>
          </cell>
          <cell r="F1211">
            <v>0</v>
          </cell>
          <cell r="G1211">
            <v>1647.29</v>
          </cell>
          <cell r="H1211">
            <v>1647.29</v>
          </cell>
        </row>
        <row r="1212">
          <cell r="B1212" t="str">
            <v>810-6340-10</v>
          </cell>
          <cell r="C1212" t="str">
            <v>5085 Supplies - Stationary</v>
          </cell>
          <cell r="D1212">
            <v>0</v>
          </cell>
          <cell r="E1212">
            <v>456.59</v>
          </cell>
          <cell r="F1212">
            <v>0</v>
          </cell>
          <cell r="G1212">
            <v>456.59</v>
          </cell>
          <cell r="H1212">
            <v>456.59</v>
          </cell>
        </row>
        <row r="1213">
          <cell r="B1213" t="str">
            <v>810-6342-10</v>
          </cell>
          <cell r="C1213" t="str">
            <v>5085 Licenses/Permits</v>
          </cell>
          <cell r="D1213">
            <v>0</v>
          </cell>
          <cell r="E1213">
            <v>220</v>
          </cell>
          <cell r="F1213">
            <v>0</v>
          </cell>
          <cell r="G1213">
            <v>220</v>
          </cell>
          <cell r="H1213">
            <v>220</v>
          </cell>
        </row>
        <row r="1214">
          <cell r="B1214" t="str">
            <v>810-6450-10</v>
          </cell>
          <cell r="C1214" t="str">
            <v>5085 R &amp; M - Non - OPUC Equipment/Property</v>
          </cell>
          <cell r="D1214">
            <v>0</v>
          </cell>
          <cell r="E1214">
            <v>17640</v>
          </cell>
          <cell r="F1214">
            <v>0</v>
          </cell>
          <cell r="G1214">
            <v>17640</v>
          </cell>
          <cell r="H1214">
            <v>17640</v>
          </cell>
        </row>
        <row r="1215">
          <cell r="B1215" t="str">
            <v>810-6460-10</v>
          </cell>
          <cell r="C1215" t="str">
            <v>5085 R &amp; M - OPUC Equipment/Facility</v>
          </cell>
          <cell r="D1215">
            <v>0</v>
          </cell>
          <cell r="E1215">
            <v>730.92</v>
          </cell>
          <cell r="F1215">
            <v>0</v>
          </cell>
          <cell r="G1215">
            <v>730.92</v>
          </cell>
          <cell r="H1215">
            <v>730.92</v>
          </cell>
        </row>
        <row r="1216">
          <cell r="B1216" t="str">
            <v>810-6463-10</v>
          </cell>
          <cell r="C1216" t="str">
            <v>5620 R&amp;M COMPUTER SOFTWARE MAINTENANCE FEES</v>
          </cell>
          <cell r="D1216">
            <v>0</v>
          </cell>
          <cell r="E1216">
            <v>3712.58</v>
          </cell>
          <cell r="F1216">
            <v>0</v>
          </cell>
          <cell r="G1216">
            <v>3712.58</v>
          </cell>
          <cell r="H1216">
            <v>3712.58</v>
          </cell>
        </row>
        <row r="1217">
          <cell r="B1217" t="str">
            <v>810-6490-10</v>
          </cell>
          <cell r="C1217" t="str">
            <v>5085 R &amp; M - Uniforms And Maintenance</v>
          </cell>
          <cell r="D1217">
            <v>0</v>
          </cell>
          <cell r="E1217">
            <v>237.36</v>
          </cell>
          <cell r="F1217">
            <v>0</v>
          </cell>
          <cell r="G1217">
            <v>237.36</v>
          </cell>
          <cell r="H1217">
            <v>237.36</v>
          </cell>
        </row>
        <row r="1218">
          <cell r="B1218" t="str">
            <v>810-6500-10</v>
          </cell>
          <cell r="C1218" t="str">
            <v>5085 Employee - Memberships</v>
          </cell>
          <cell r="D1218">
            <v>0</v>
          </cell>
          <cell r="E1218">
            <v>1785.73</v>
          </cell>
          <cell r="F1218">
            <v>0</v>
          </cell>
          <cell r="G1218">
            <v>1785.73</v>
          </cell>
          <cell r="H1218">
            <v>1785.73</v>
          </cell>
        </row>
        <row r="1219">
          <cell r="B1219" t="str">
            <v>810-6540-10</v>
          </cell>
          <cell r="C1219" t="str">
            <v>5085 Employee Training - Course Fees</v>
          </cell>
          <cell r="D1219">
            <v>0</v>
          </cell>
          <cell r="E1219">
            <v>12495</v>
          </cell>
          <cell r="F1219">
            <v>9075</v>
          </cell>
          <cell r="G1219">
            <v>3420</v>
          </cell>
          <cell r="H1219">
            <v>3420</v>
          </cell>
        </row>
        <row r="1220">
          <cell r="B1220" t="str">
            <v>810-6570-10</v>
          </cell>
          <cell r="C1220" t="str">
            <v>5085 Employee Training - Materials</v>
          </cell>
          <cell r="D1220">
            <v>0</v>
          </cell>
          <cell r="E1220">
            <v>210.72</v>
          </cell>
          <cell r="F1220">
            <v>0</v>
          </cell>
          <cell r="G1220">
            <v>210.72</v>
          </cell>
          <cell r="H1220">
            <v>210.72</v>
          </cell>
        </row>
        <row r="1221">
          <cell r="B1221" t="str">
            <v>810-6600-10</v>
          </cell>
          <cell r="C1221" t="str">
            <v>5085 Travel - Car Allowance &amp; Mileage</v>
          </cell>
          <cell r="D1221">
            <v>0</v>
          </cell>
          <cell r="E1221">
            <v>901.66</v>
          </cell>
          <cell r="F1221">
            <v>0</v>
          </cell>
          <cell r="G1221">
            <v>901.66</v>
          </cell>
          <cell r="H1221">
            <v>901.66</v>
          </cell>
        </row>
        <row r="1222">
          <cell r="B1222" t="str">
            <v>810-6610-10</v>
          </cell>
          <cell r="C1222" t="str">
            <v>5085 Travel - Conference Fees</v>
          </cell>
          <cell r="D1222">
            <v>0</v>
          </cell>
          <cell r="E1222">
            <v>2100</v>
          </cell>
          <cell r="F1222">
            <v>0</v>
          </cell>
          <cell r="G1222">
            <v>2100</v>
          </cell>
          <cell r="H1222">
            <v>2100</v>
          </cell>
        </row>
        <row r="1223">
          <cell r="B1223" t="str">
            <v>810-6620-10</v>
          </cell>
          <cell r="C1223" t="str">
            <v>5085 Travel - Meals (Subsistence)</v>
          </cell>
          <cell r="D1223">
            <v>0</v>
          </cell>
          <cell r="E1223">
            <v>578.87</v>
          </cell>
          <cell r="F1223">
            <v>0</v>
          </cell>
          <cell r="G1223">
            <v>578.87</v>
          </cell>
          <cell r="H1223">
            <v>578.87</v>
          </cell>
        </row>
        <row r="1224">
          <cell r="B1224" t="str">
            <v>810-6700-10</v>
          </cell>
          <cell r="C1224" t="str">
            <v>5085 COMMUNICATIONS - TELEPHONE, FAX &amp; PAGERS</v>
          </cell>
          <cell r="D1224">
            <v>0</v>
          </cell>
          <cell r="E1224">
            <v>6803.68</v>
          </cell>
          <cell r="F1224">
            <v>0</v>
          </cell>
          <cell r="G1224">
            <v>6803.68</v>
          </cell>
          <cell r="H1224">
            <v>6803.68</v>
          </cell>
        </row>
        <row r="1225">
          <cell r="B1225" t="str">
            <v>810-6900-10</v>
          </cell>
          <cell r="C1225" t="str">
            <v>5085 ALLOCATED MNTNCE JOB PAYROLL/OVERHEAD OFFSET</v>
          </cell>
          <cell r="D1225">
            <v>0</v>
          </cell>
          <cell r="E1225">
            <v>244106.29</v>
          </cell>
          <cell r="F1225">
            <v>0</v>
          </cell>
          <cell r="G1225">
            <v>244106.29</v>
          </cell>
          <cell r="H1225">
            <v>244106.29</v>
          </cell>
        </row>
        <row r="1226">
          <cell r="B1226" t="str">
            <v>810-6901-10</v>
          </cell>
          <cell r="C1226" t="str">
            <v>5085 ALLOCATED PAYROLL MAINT JOB RECOVERY</v>
          </cell>
          <cell r="D1226">
            <v>0</v>
          </cell>
          <cell r="E1226">
            <v>1380574.35</v>
          </cell>
          <cell r="F1226">
            <v>1624316.07</v>
          </cell>
          <cell r="G1226">
            <v>-243741.72</v>
          </cell>
          <cell r="H1226">
            <v>-243741.72</v>
          </cell>
        </row>
        <row r="1227">
          <cell r="B1227" t="str">
            <v>810-6902-10</v>
          </cell>
          <cell r="C1227" t="str">
            <v>5085 ALLOCATED MAINTENANCE JOB OVERHEAD RECOVERY</v>
          </cell>
          <cell r="D1227">
            <v>0</v>
          </cell>
          <cell r="E1227">
            <v>822038.07</v>
          </cell>
          <cell r="F1227">
            <v>966468.68</v>
          </cell>
          <cell r="G1227">
            <v>-144430.60999999999</v>
          </cell>
          <cell r="H1227">
            <v>-144430.60999999999</v>
          </cell>
        </row>
        <row r="1228">
          <cell r="B1228" t="str">
            <v>810-6903-10</v>
          </cell>
          <cell r="C1228" t="str">
            <v>5085 Allocated WIP Job Payroll Recovery</v>
          </cell>
          <cell r="D1228">
            <v>0</v>
          </cell>
          <cell r="E1228">
            <v>1182349.77</v>
          </cell>
          <cell r="F1228">
            <v>1405671.78</v>
          </cell>
          <cell r="G1228">
            <v>-223322.01</v>
          </cell>
          <cell r="H1228">
            <v>-223322.01</v>
          </cell>
        </row>
        <row r="1229">
          <cell r="B1229" t="str">
            <v>810-6904-10</v>
          </cell>
          <cell r="C1229" t="str">
            <v>5085 ALLOCATED WIP JOB OVERHEAD RECOVERY</v>
          </cell>
          <cell r="D1229">
            <v>0</v>
          </cell>
          <cell r="E1229">
            <v>701224.93</v>
          </cell>
          <cell r="F1229">
            <v>831514.39</v>
          </cell>
          <cell r="G1229">
            <v>-130289.46</v>
          </cell>
          <cell r="H1229">
            <v>-130289.46</v>
          </cell>
        </row>
        <row r="1230">
          <cell r="B1230" t="str">
            <v>820-6010-10</v>
          </cell>
          <cell r="C1230" t="str">
            <v>5005 Labour - Salaries</v>
          </cell>
          <cell r="D1230">
            <v>0</v>
          </cell>
          <cell r="E1230">
            <v>718885.5</v>
          </cell>
          <cell r="F1230">
            <v>129186.16</v>
          </cell>
          <cell r="G1230">
            <v>589699.34</v>
          </cell>
          <cell r="H1230">
            <v>589699.34</v>
          </cell>
        </row>
        <row r="1231">
          <cell r="B1231" t="str">
            <v>820-6030-10</v>
          </cell>
          <cell r="C1231" t="str">
            <v>5005 Labour - Overtime</v>
          </cell>
          <cell r="D1231">
            <v>0</v>
          </cell>
          <cell r="E1231">
            <v>933.52</v>
          </cell>
          <cell r="F1231">
            <v>109.83</v>
          </cell>
          <cell r="G1231">
            <v>823.69</v>
          </cell>
          <cell r="H1231">
            <v>823.69</v>
          </cell>
        </row>
        <row r="1232">
          <cell r="B1232" t="str">
            <v>820-6040-10</v>
          </cell>
          <cell r="C1232" t="str">
            <v>5005 Labour - Student Labour</v>
          </cell>
          <cell r="D1232">
            <v>0</v>
          </cell>
          <cell r="E1232">
            <v>1043.83</v>
          </cell>
          <cell r="F1232">
            <v>221.68</v>
          </cell>
          <cell r="G1232">
            <v>822.15</v>
          </cell>
          <cell r="H1232">
            <v>822.15</v>
          </cell>
        </row>
        <row r="1233">
          <cell r="B1233" t="str">
            <v>820-6060-10</v>
          </cell>
          <cell r="C1233" t="str">
            <v>5005 Labour - Temporary</v>
          </cell>
          <cell r="D1233">
            <v>0</v>
          </cell>
          <cell r="E1233">
            <v>26095.65</v>
          </cell>
          <cell r="F1233">
            <v>5541.9</v>
          </cell>
          <cell r="G1233">
            <v>20553.75</v>
          </cell>
          <cell r="H1233">
            <v>20553.75</v>
          </cell>
        </row>
        <row r="1234">
          <cell r="B1234" t="str">
            <v>820-6070-10</v>
          </cell>
          <cell r="C1234" t="str">
            <v>5005 Labour - Vacation</v>
          </cell>
          <cell r="D1234">
            <v>0</v>
          </cell>
          <cell r="E1234">
            <v>91461.89</v>
          </cell>
          <cell r="F1234">
            <v>12180.58</v>
          </cell>
          <cell r="G1234">
            <v>79281.31</v>
          </cell>
          <cell r="H1234">
            <v>79281.31</v>
          </cell>
        </row>
        <row r="1235">
          <cell r="B1235" t="str">
            <v>820-6120-10</v>
          </cell>
          <cell r="C1235" t="str">
            <v>5005 Labour - Sick Leave</v>
          </cell>
          <cell r="D1235">
            <v>0</v>
          </cell>
          <cell r="E1235">
            <v>20046.830000000002</v>
          </cell>
          <cell r="F1235">
            <v>2283.4899999999998</v>
          </cell>
          <cell r="G1235">
            <v>17763.34</v>
          </cell>
          <cell r="H1235">
            <v>17763.34</v>
          </cell>
        </row>
        <row r="1236">
          <cell r="B1236" t="str">
            <v>820-6122-10</v>
          </cell>
          <cell r="C1236" t="str">
            <v>5005 Labour - Family Leave</v>
          </cell>
          <cell r="D1236">
            <v>0</v>
          </cell>
          <cell r="E1236">
            <v>2152.7600000000002</v>
          </cell>
          <cell r="F1236">
            <v>301.27999999999997</v>
          </cell>
          <cell r="G1236">
            <v>1851.48</v>
          </cell>
          <cell r="H1236">
            <v>1851.48</v>
          </cell>
        </row>
        <row r="1237">
          <cell r="B1237" t="str">
            <v>820-6145-10</v>
          </cell>
          <cell r="C1237" t="str">
            <v>5005 Labour - Bereavement</v>
          </cell>
          <cell r="D1237">
            <v>0</v>
          </cell>
          <cell r="E1237">
            <v>288.45999999999998</v>
          </cell>
          <cell r="F1237">
            <v>173.08</v>
          </cell>
          <cell r="G1237">
            <v>115.38</v>
          </cell>
          <cell r="H1237">
            <v>115.38</v>
          </cell>
        </row>
        <row r="1238">
          <cell r="B1238" t="str">
            <v>820-6170-10</v>
          </cell>
          <cell r="C1238" t="str">
            <v>5005 Benefits - Pension</v>
          </cell>
          <cell r="D1238">
            <v>0</v>
          </cell>
          <cell r="E1238">
            <v>101005.65</v>
          </cell>
          <cell r="F1238">
            <v>17535.599999999999</v>
          </cell>
          <cell r="G1238">
            <v>83470.05</v>
          </cell>
          <cell r="H1238">
            <v>83470.05</v>
          </cell>
        </row>
        <row r="1239">
          <cell r="B1239" t="str">
            <v>820-6180-10</v>
          </cell>
          <cell r="C1239" t="str">
            <v>5005 Benefits - EHT</v>
          </cell>
          <cell r="D1239">
            <v>0</v>
          </cell>
          <cell r="E1239">
            <v>17622.14</v>
          </cell>
          <cell r="F1239">
            <v>3044.74</v>
          </cell>
          <cell r="G1239">
            <v>14577.4</v>
          </cell>
          <cell r="H1239">
            <v>14577.4</v>
          </cell>
        </row>
        <row r="1240">
          <cell r="B1240" t="str">
            <v>820-6190-10</v>
          </cell>
          <cell r="C1240" t="str">
            <v>5005 Benefits - WCB</v>
          </cell>
          <cell r="D1240">
            <v>0</v>
          </cell>
          <cell r="E1240">
            <v>8758.4699999999993</v>
          </cell>
          <cell r="F1240">
            <v>1565.42</v>
          </cell>
          <cell r="G1240">
            <v>7193.05</v>
          </cell>
          <cell r="H1240">
            <v>7193.05</v>
          </cell>
        </row>
        <row r="1241">
          <cell r="B1241" t="str">
            <v>820-6200-10</v>
          </cell>
          <cell r="C1241" t="str">
            <v>5005 Benefits - CPP</v>
          </cell>
          <cell r="D1241">
            <v>0</v>
          </cell>
          <cell r="E1241">
            <v>28781.13</v>
          </cell>
          <cell r="F1241">
            <v>5635.49</v>
          </cell>
          <cell r="G1241">
            <v>23145.64</v>
          </cell>
          <cell r="H1241">
            <v>23145.64</v>
          </cell>
        </row>
        <row r="1242">
          <cell r="B1242" t="str">
            <v>820-6210-10</v>
          </cell>
          <cell r="C1242" t="str">
            <v>5005 Benefits - UIC</v>
          </cell>
          <cell r="D1242">
            <v>0</v>
          </cell>
          <cell r="E1242">
            <v>11541.44</v>
          </cell>
          <cell r="F1242">
            <v>2277.56</v>
          </cell>
          <cell r="G1242">
            <v>9263.8799999999992</v>
          </cell>
          <cell r="H1242">
            <v>9263.8799999999992</v>
          </cell>
        </row>
        <row r="1243">
          <cell r="B1243" t="str">
            <v>820-6220-10</v>
          </cell>
          <cell r="C1243" t="str">
            <v>5005 Benefits - Medical</v>
          </cell>
          <cell r="D1243">
            <v>0</v>
          </cell>
          <cell r="E1243">
            <v>33643</v>
          </cell>
          <cell r="F1243">
            <v>3133</v>
          </cell>
          <cell r="G1243">
            <v>30510</v>
          </cell>
          <cell r="H1243">
            <v>30510</v>
          </cell>
        </row>
        <row r="1244">
          <cell r="B1244" t="str">
            <v>820-6330-10</v>
          </cell>
          <cell r="C1244" t="str">
            <v>5005 Supplies - Safety</v>
          </cell>
          <cell r="D1244">
            <v>0</v>
          </cell>
          <cell r="E1244">
            <v>341.94</v>
          </cell>
          <cell r="F1244">
            <v>0</v>
          </cell>
          <cell r="G1244">
            <v>341.94</v>
          </cell>
          <cell r="H1244">
            <v>341.94</v>
          </cell>
        </row>
        <row r="1245">
          <cell r="B1245" t="str">
            <v>820-6600-10</v>
          </cell>
          <cell r="C1245" t="str">
            <v>5005 Travel - Mileage</v>
          </cell>
          <cell r="D1245">
            <v>0</v>
          </cell>
          <cell r="E1245">
            <v>57.89</v>
          </cell>
          <cell r="F1245">
            <v>0</v>
          </cell>
          <cell r="G1245">
            <v>57.89</v>
          </cell>
          <cell r="H1245">
            <v>57.89</v>
          </cell>
        </row>
        <row r="1246">
          <cell r="B1246" t="str">
            <v>820-6620-10</v>
          </cell>
          <cell r="C1246" t="str">
            <v>5005 Travel - Meals (Subsistence)</v>
          </cell>
          <cell r="D1246">
            <v>0</v>
          </cell>
          <cell r="E1246">
            <v>69.489999999999995</v>
          </cell>
          <cell r="F1246">
            <v>0</v>
          </cell>
          <cell r="G1246">
            <v>69.489999999999995</v>
          </cell>
          <cell r="H1246">
            <v>69.489999999999995</v>
          </cell>
        </row>
        <row r="1247">
          <cell r="B1247" t="str">
            <v>820-6650-10</v>
          </cell>
          <cell r="C1247" t="str">
            <v>5005 Communications - Courier</v>
          </cell>
          <cell r="D1247">
            <v>0</v>
          </cell>
          <cell r="E1247">
            <v>4.01</v>
          </cell>
          <cell r="F1247">
            <v>0</v>
          </cell>
          <cell r="G1247">
            <v>4.01</v>
          </cell>
          <cell r="H1247">
            <v>4.01</v>
          </cell>
        </row>
        <row r="1248">
          <cell r="B1248" t="str">
            <v>820-6700-10</v>
          </cell>
          <cell r="C1248" t="str">
            <v>5005 Telephone, Fax &amp; Pagers</v>
          </cell>
          <cell r="D1248">
            <v>0</v>
          </cell>
          <cell r="E1248">
            <v>3659.28</v>
          </cell>
          <cell r="F1248">
            <v>0</v>
          </cell>
          <cell r="G1248">
            <v>3659.28</v>
          </cell>
          <cell r="H1248">
            <v>3659.28</v>
          </cell>
        </row>
        <row r="1249">
          <cell r="B1249" t="str">
            <v>820-6730-10</v>
          </cell>
          <cell r="C1249" t="str">
            <v>5005 Corporate Memberships &amp; Licenses</v>
          </cell>
          <cell r="D1249">
            <v>0</v>
          </cell>
          <cell r="E1249">
            <v>180</v>
          </cell>
          <cell r="F1249">
            <v>0</v>
          </cell>
          <cell r="G1249">
            <v>180</v>
          </cell>
          <cell r="H1249">
            <v>180</v>
          </cell>
        </row>
        <row r="1250">
          <cell r="B1250" t="str">
            <v>820-6901-10</v>
          </cell>
          <cell r="C1250" t="str">
            <v>5005 Recovery</v>
          </cell>
          <cell r="D1250">
            <v>0</v>
          </cell>
          <cell r="E1250">
            <v>49701.75</v>
          </cell>
          <cell r="F1250">
            <v>71409.990000000005</v>
          </cell>
          <cell r="G1250">
            <v>-21708.240000000002</v>
          </cell>
          <cell r="H1250">
            <v>-21708.240000000002</v>
          </cell>
        </row>
        <row r="1251">
          <cell r="B1251" t="str">
            <v>820-6902-10</v>
          </cell>
          <cell r="C1251" t="str">
            <v>5005 ALLOCATED MAINTENANCE JOB OVERHEAD RECOVERY</v>
          </cell>
          <cell r="D1251">
            <v>0</v>
          </cell>
          <cell r="E1251">
            <v>29821.05</v>
          </cell>
          <cell r="F1251">
            <v>33796.35</v>
          </cell>
          <cell r="G1251">
            <v>-3975.3</v>
          </cell>
          <cell r="H1251">
            <v>-3975.3</v>
          </cell>
        </row>
        <row r="1252">
          <cell r="B1252" t="str">
            <v>820-6903-10</v>
          </cell>
          <cell r="C1252" t="str">
            <v>5005 WIP Recovery</v>
          </cell>
          <cell r="D1252">
            <v>0</v>
          </cell>
          <cell r="E1252">
            <v>90216</v>
          </cell>
          <cell r="F1252">
            <v>102621.75</v>
          </cell>
          <cell r="G1252">
            <v>-12405.75</v>
          </cell>
          <cell r="H1252">
            <v>-12405.75</v>
          </cell>
        </row>
        <row r="1253">
          <cell r="B1253" t="str">
            <v>820-6904-10</v>
          </cell>
          <cell r="C1253" t="str">
            <v>5005 ALLOCATED OVERHEAD WIP JOB RECOVERY</v>
          </cell>
          <cell r="D1253">
            <v>0</v>
          </cell>
          <cell r="E1253">
            <v>54129.599999999999</v>
          </cell>
          <cell r="F1253">
            <v>61573.05</v>
          </cell>
          <cell r="G1253">
            <v>-7443.45</v>
          </cell>
          <cell r="H1253">
            <v>-7443.45</v>
          </cell>
        </row>
        <row r="1254">
          <cell r="B1254" t="str">
            <v>820-6905-10</v>
          </cell>
          <cell r="C1254" t="str">
            <v>5620 Allocated Recovery - Services</v>
          </cell>
          <cell r="D1254">
            <v>0</v>
          </cell>
          <cell r="E1254">
            <v>143303</v>
          </cell>
          <cell r="F1254">
            <v>143303</v>
          </cell>
          <cell r="G1254">
            <v>0</v>
          </cell>
          <cell r="H1254">
            <v>0</v>
          </cell>
        </row>
        <row r="1255">
          <cell r="B1255" t="str">
            <v>820-6907-10</v>
          </cell>
          <cell r="C1255" t="str">
            <v>5005 Labour &amp; OH's Allocated TO Affiliates</v>
          </cell>
          <cell r="D1255">
            <v>0</v>
          </cell>
          <cell r="E1255">
            <v>0</v>
          </cell>
          <cell r="F1255">
            <v>24521</v>
          </cell>
          <cell r="G1255">
            <v>-24521</v>
          </cell>
          <cell r="H1255">
            <v>-24521</v>
          </cell>
        </row>
        <row r="1256">
          <cell r="B1256" t="str">
            <v>Grand Totals:</v>
          </cell>
          <cell r="C1256">
            <v>1247</v>
          </cell>
          <cell r="D1256">
            <v>0</v>
          </cell>
          <cell r="E1256">
            <v>2571780657.9400001</v>
          </cell>
          <cell r="F1256">
            <v>2571780657.9400001</v>
          </cell>
          <cell r="G1256">
            <v>0</v>
          </cell>
          <cell r="H125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7">
          <cell r="A7" t="str">
            <v>100-1000-10</v>
          </cell>
        </row>
      </sheetData>
      <sheetData sheetId="32" refreshError="1"/>
      <sheetData sheetId="33" refreshError="1"/>
      <sheetData sheetId="34" refreshError="1"/>
      <sheetData sheetId="35">
        <row r="18">
          <cell r="A18" t="str">
            <v>100-1545-10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 Data"/>
      <sheetName val="FA Continuity Schedule 2017"/>
      <sheetName val="Analysis"/>
      <sheetName val="1 BS Board Mar.15.18"/>
      <sheetName val="1P&amp;L Budget Mar.15.18"/>
      <sheetName val="TB Networks YE 2017 ran Mar.15"/>
      <sheetName val="1 BS Board Mar.10.18"/>
      <sheetName val="1P&amp;L Budget YE 2017"/>
      <sheetName val="TB Networks YE 2017 ran Mar.10"/>
      <sheetName val="1BS BOARD Mar.21.17"/>
      <sheetName val="TB NETWORKS Mar.21.17"/>
      <sheetName val="1P&amp;L BUDGET"/>
      <sheetName val="Reconcile FA to GL"/>
      <sheetName val="Summary of entries"/>
      <sheetName val="FA 2 GL Ran Mar.21"/>
      <sheetName val="FA To GL Reconciliation Mar.16"/>
      <sheetName val="pivot FA Data 2016"/>
      <sheetName val="Pivot Depr Exp GL Data 2016"/>
      <sheetName val="Pivot Enhanc Rev"/>
      <sheetName val="Pivot 2070"/>
      <sheetName val="Sheet2"/>
      <sheetName val="Compare JE Lists"/>
      <sheetName val="1BS BOARD Mar.17.17"/>
      <sheetName val="TB NETWORKS Mar17.17"/>
      <sheetName val="1BS BOARD Mar.16.2017"/>
      <sheetName val="TB NETWORKS Mar.16.2017"/>
      <sheetName val="1BS BOARD Ran Mar.23.16"/>
      <sheetName val="TB YE2015 Ran Mar.23.16"/>
      <sheetName val="Ann GL Trans 2015 FA ran Mar.4 "/>
      <sheetName val="Sheet1"/>
    </sheetNames>
    <sheetDataSet>
      <sheetData sheetId="0">
        <row r="1">
          <cell r="A1" t="str">
            <v>YEAR1</v>
          </cell>
        </row>
      </sheetData>
      <sheetData sheetId="1"/>
      <sheetData sheetId="2"/>
      <sheetData sheetId="3">
        <row r="26">
          <cell r="C26">
            <v>231394437</v>
          </cell>
        </row>
      </sheetData>
      <sheetData sheetId="4">
        <row r="90">
          <cell r="F90">
            <v>4875787</v>
          </cell>
        </row>
      </sheetData>
      <sheetData sheetId="5">
        <row r="9">
          <cell r="B9" t="str">
            <v>100-1001-10</v>
          </cell>
          <cell r="C9" t="str">
            <v>1005 TD Bank Accounts</v>
          </cell>
          <cell r="D9">
            <v>-631723625.70000005</v>
          </cell>
          <cell r="E9">
            <v>18746339.379999999</v>
          </cell>
          <cell r="F9">
            <v>198246955.28999999</v>
          </cell>
          <cell r="G9">
            <v>-179500615.91</v>
          </cell>
          <cell r="H9">
            <v>-811224241.61000001</v>
          </cell>
        </row>
        <row r="10">
          <cell r="B10" t="str">
            <v>100-1002-10</v>
          </cell>
          <cell r="C10" t="str">
            <v>1005 TD Bank Clearing Acct</v>
          </cell>
          <cell r="D10">
            <v>640969272.25</v>
          </cell>
          <cell r="E10">
            <v>440713251.05000001</v>
          </cell>
          <cell r="F10">
            <v>267118094.75999999</v>
          </cell>
          <cell r="G10">
            <v>173595156.28999999</v>
          </cell>
          <cell r="H10">
            <v>814564428.53999996</v>
          </cell>
        </row>
        <row r="11">
          <cell r="B11" t="str">
            <v>100-1003-10</v>
          </cell>
          <cell r="C11" t="str">
            <v>1005 TD-Ontario Price Credit</v>
          </cell>
          <cell r="D11">
            <v>1.75</v>
          </cell>
          <cell r="E11">
            <v>0</v>
          </cell>
          <cell r="F11">
            <v>0</v>
          </cell>
          <cell r="G11">
            <v>0</v>
          </cell>
          <cell r="H11">
            <v>1.75</v>
          </cell>
        </row>
        <row r="12">
          <cell r="B12" t="str">
            <v>100-1004-10</v>
          </cell>
          <cell r="C12" t="str">
            <v>1005 TD US Bank Account</v>
          </cell>
          <cell r="D12">
            <v>17663.78</v>
          </cell>
          <cell r="E12">
            <v>261172.85</v>
          </cell>
          <cell r="F12">
            <v>288976.24</v>
          </cell>
          <cell r="G12">
            <v>-27803.39</v>
          </cell>
          <cell r="H12">
            <v>-10139.61</v>
          </cell>
        </row>
        <row r="13">
          <cell r="B13" t="str">
            <v>100-1060-10</v>
          </cell>
          <cell r="C13" t="str">
            <v>1010 Petty Cash</v>
          </cell>
          <cell r="D13">
            <v>1400</v>
          </cell>
          <cell r="E13">
            <v>0</v>
          </cell>
          <cell r="F13">
            <v>0</v>
          </cell>
          <cell r="G13">
            <v>0</v>
          </cell>
          <cell r="H13">
            <v>1400</v>
          </cell>
        </row>
        <row r="14">
          <cell r="B14" t="str">
            <v>100-1061-10</v>
          </cell>
          <cell r="C14" t="str">
            <v>1010 Petty Cash (US $)</v>
          </cell>
          <cell r="D14">
            <v>610.86</v>
          </cell>
          <cell r="E14">
            <v>0</v>
          </cell>
          <cell r="F14">
            <v>0</v>
          </cell>
          <cell r="G14">
            <v>0</v>
          </cell>
          <cell r="H14">
            <v>610.86</v>
          </cell>
        </row>
        <row r="15">
          <cell r="B15" t="str">
            <v>100-1065-10</v>
          </cell>
          <cell r="C15" t="str">
            <v>1040 Other special deposits</v>
          </cell>
          <cell r="D15">
            <v>0</v>
          </cell>
          <cell r="E15">
            <v>0</v>
          </cell>
          <cell r="F15">
            <v>1378750</v>
          </cell>
          <cell r="G15">
            <v>-1378750</v>
          </cell>
          <cell r="H15">
            <v>-1378750</v>
          </cell>
        </row>
        <row r="16">
          <cell r="B16" t="str">
            <v>100-1080-10</v>
          </cell>
          <cell r="C16" t="str">
            <v>1100 Accounts Rec.-Electrical Energy</v>
          </cell>
          <cell r="D16">
            <v>11459226.640000001</v>
          </cell>
          <cell r="E16">
            <v>219986414</v>
          </cell>
          <cell r="F16">
            <v>220802139.16</v>
          </cell>
          <cell r="G16">
            <v>-815725.16</v>
          </cell>
          <cell r="H16">
            <v>10643501.48</v>
          </cell>
        </row>
        <row r="17">
          <cell r="B17" t="str">
            <v>100-1081-10</v>
          </cell>
          <cell r="C17" t="str">
            <v>1100 Accounts Receivable - Retailers</v>
          </cell>
          <cell r="D17">
            <v>-114535.56</v>
          </cell>
          <cell r="E17">
            <v>1905985.11</v>
          </cell>
          <cell r="F17">
            <v>1874357.61</v>
          </cell>
          <cell r="G17">
            <v>31627.5</v>
          </cell>
          <cell r="H17">
            <v>-82908.06</v>
          </cell>
        </row>
        <row r="18">
          <cell r="B18" t="str">
            <v>100-1082-10</v>
          </cell>
          <cell r="C18" t="str">
            <v>1100 Accounts Rec.-Harris/GP Timing Diffs</v>
          </cell>
          <cell r="D18">
            <v>47989.69</v>
          </cell>
          <cell r="E18">
            <v>451083.95</v>
          </cell>
          <cell r="F18">
            <v>429312.08</v>
          </cell>
          <cell r="G18">
            <v>21771.87</v>
          </cell>
          <cell r="H18">
            <v>69761.56</v>
          </cell>
        </row>
        <row r="19">
          <cell r="B19" t="str">
            <v>100-1090-10</v>
          </cell>
          <cell r="C19" t="str">
            <v>1200 Due from -Oshawa Power &amp; Utilities Corp</v>
          </cell>
          <cell r="D19">
            <v>-6495247.8799999999</v>
          </cell>
          <cell r="E19">
            <v>126209.79</v>
          </cell>
          <cell r="F19">
            <v>22500</v>
          </cell>
          <cell r="G19">
            <v>103709.79</v>
          </cell>
          <cell r="H19">
            <v>-6391538.0899999999</v>
          </cell>
        </row>
        <row r="20">
          <cell r="B20" t="str">
            <v>100-1091-10</v>
          </cell>
          <cell r="C20" t="str">
            <v>1200 Due from Oshawa PUC Services</v>
          </cell>
          <cell r="D20">
            <v>-958943.12</v>
          </cell>
          <cell r="E20">
            <v>6496.01</v>
          </cell>
          <cell r="F20">
            <v>0</v>
          </cell>
          <cell r="G20">
            <v>6496.01</v>
          </cell>
          <cell r="H20">
            <v>-952447.11</v>
          </cell>
        </row>
        <row r="21">
          <cell r="B21" t="str">
            <v>100-1092-10</v>
          </cell>
          <cell r="C21" t="str">
            <v>1200 Due from PUC Energy Services</v>
          </cell>
          <cell r="D21">
            <v>160073.65</v>
          </cell>
          <cell r="E21">
            <v>2038176.06</v>
          </cell>
          <cell r="F21">
            <v>1146.0899999999999</v>
          </cell>
          <cell r="G21">
            <v>2037029.97</v>
          </cell>
          <cell r="H21">
            <v>2197103.62</v>
          </cell>
        </row>
        <row r="22">
          <cell r="B22" t="str">
            <v>100-1093-10</v>
          </cell>
          <cell r="C22" t="str">
            <v>1200 Due from 2252112 Ontario Inc</v>
          </cell>
          <cell r="D22">
            <v>404301.35</v>
          </cell>
          <cell r="E22">
            <v>11520.27</v>
          </cell>
          <cell r="F22">
            <v>0</v>
          </cell>
          <cell r="G22">
            <v>11520.27</v>
          </cell>
          <cell r="H22">
            <v>415821.62</v>
          </cell>
        </row>
        <row r="23">
          <cell r="B23" t="str">
            <v>100-1110-10</v>
          </cell>
          <cell r="C23" t="str">
            <v>1105 Accounts Rec-Sundry</v>
          </cell>
          <cell r="D23">
            <v>-123998.32</v>
          </cell>
          <cell r="E23">
            <v>4429416.41</v>
          </cell>
          <cell r="F23">
            <v>4660458.78</v>
          </cell>
          <cell r="G23">
            <v>-231042.37</v>
          </cell>
          <cell r="H23">
            <v>-355040.69</v>
          </cell>
        </row>
        <row r="24">
          <cell r="B24" t="str">
            <v>100-1115-10</v>
          </cell>
          <cell r="C24" t="str">
            <v>1110 Late Payment Penalty Clearing Account</v>
          </cell>
          <cell r="D24">
            <v>-2968.88</v>
          </cell>
          <cell r="E24">
            <v>6.84</v>
          </cell>
          <cell r="F24">
            <v>6.84</v>
          </cell>
          <cell r="G24">
            <v>0</v>
          </cell>
          <cell r="H24">
            <v>-2968.88</v>
          </cell>
        </row>
        <row r="25">
          <cell r="B25" t="str">
            <v>100-1120-10</v>
          </cell>
          <cell r="C25" t="str">
            <v>1104 Accounts Rec-Recoverable Work</v>
          </cell>
          <cell r="D25">
            <v>2579884.17</v>
          </cell>
          <cell r="E25">
            <v>8450830.1500000004</v>
          </cell>
          <cell r="F25">
            <v>7112644.9299999997</v>
          </cell>
          <cell r="G25">
            <v>1338185.22</v>
          </cell>
          <cell r="H25">
            <v>3918069.39</v>
          </cell>
        </row>
        <row r="26">
          <cell r="B26" t="str">
            <v>100-1131-10</v>
          </cell>
          <cell r="C26" t="str">
            <v>2290 Input Tax Credit - HST</v>
          </cell>
          <cell r="D26">
            <v>1887403.93</v>
          </cell>
          <cell r="E26">
            <v>24215469.219999999</v>
          </cell>
          <cell r="F26">
            <v>24546221.620000001</v>
          </cell>
          <cell r="G26">
            <v>-330752.40000000002</v>
          </cell>
          <cell r="H26">
            <v>1556651.53</v>
          </cell>
        </row>
        <row r="27">
          <cell r="B27" t="str">
            <v>100-1133-10</v>
          </cell>
          <cell r="C27" t="str">
            <v>2290 Restricted Input Tax Credit</v>
          </cell>
          <cell r="D27">
            <v>-1165.71</v>
          </cell>
          <cell r="E27">
            <v>12727.26</v>
          </cell>
          <cell r="F27">
            <v>11825.72</v>
          </cell>
          <cell r="G27">
            <v>901.54</v>
          </cell>
          <cell r="H27">
            <v>-264.17</v>
          </cell>
        </row>
        <row r="28">
          <cell r="B28" t="str">
            <v>100-1140-10</v>
          </cell>
          <cell r="C28" t="str">
            <v>1130 Allowance for Doubtful Accounts</v>
          </cell>
          <cell r="D28">
            <v>-565615.41</v>
          </cell>
          <cell r="E28">
            <v>621362.64</v>
          </cell>
          <cell r="F28">
            <v>914688.92</v>
          </cell>
          <cell r="G28">
            <v>-293326.28000000003</v>
          </cell>
          <cell r="H28">
            <v>-858941.69</v>
          </cell>
        </row>
        <row r="29">
          <cell r="B29" t="str">
            <v>100-1141-10</v>
          </cell>
          <cell r="C29" t="str">
            <v>1130 Refund Write offs</v>
          </cell>
          <cell r="D29">
            <v>60207.63</v>
          </cell>
          <cell r="E29">
            <v>60207.63</v>
          </cell>
          <cell r="F29">
            <v>120415.26</v>
          </cell>
          <cell r="G29">
            <v>-60207.63</v>
          </cell>
          <cell r="H29">
            <v>0</v>
          </cell>
        </row>
        <row r="30">
          <cell r="B30" t="str">
            <v>100-1145-10</v>
          </cell>
          <cell r="C30" t="str">
            <v>1140 Interest &amp; Dividends Rec'ble</v>
          </cell>
          <cell r="D30">
            <v>6819.15</v>
          </cell>
          <cell r="E30">
            <v>66832.36</v>
          </cell>
          <cell r="F30">
            <v>66995.97</v>
          </cell>
          <cell r="G30">
            <v>-163.61000000000001</v>
          </cell>
          <cell r="H30">
            <v>6655.54</v>
          </cell>
        </row>
        <row r="31">
          <cell r="B31" t="str">
            <v>100-1170-10</v>
          </cell>
          <cell r="C31" t="str">
            <v>2055 Open Jobs-Billings</v>
          </cell>
          <cell r="D31">
            <v>-1353719.29</v>
          </cell>
          <cell r="E31">
            <v>7522471.6100000003</v>
          </cell>
          <cell r="F31">
            <v>9792292.25</v>
          </cell>
          <cell r="G31">
            <v>-2269820.64</v>
          </cell>
          <cell r="H31">
            <v>-3623539.93</v>
          </cell>
        </row>
        <row r="32">
          <cell r="B32" t="str">
            <v>100-1172-10</v>
          </cell>
          <cell r="C32" t="str">
            <v>1340 Non Capital Open Jobs-Billings</v>
          </cell>
          <cell r="D32">
            <v>-799977.06</v>
          </cell>
          <cell r="E32">
            <v>133174.79</v>
          </cell>
          <cell r="F32">
            <v>156812.13</v>
          </cell>
          <cell r="G32">
            <v>-23637.34</v>
          </cell>
          <cell r="H32">
            <v>-823614.4</v>
          </cell>
        </row>
        <row r="33">
          <cell r="B33" t="str">
            <v>100-1175-10</v>
          </cell>
          <cell r="C33" t="str">
            <v>1120 Unbilled Estimate Revenue</v>
          </cell>
          <cell r="D33">
            <v>14040747.24</v>
          </cell>
          <cell r="E33">
            <v>243117244.91999999</v>
          </cell>
          <cell r="F33">
            <v>247231091.81</v>
          </cell>
          <cell r="G33">
            <v>-4113846.89</v>
          </cell>
          <cell r="H33">
            <v>9926900.3499999996</v>
          </cell>
        </row>
        <row r="34">
          <cell r="B34" t="str">
            <v>100-1176-10</v>
          </cell>
          <cell r="C34" t="str">
            <v>1120 Unbilled Readings Revenue</v>
          </cell>
          <cell r="D34">
            <v>0.63</v>
          </cell>
          <cell r="E34">
            <v>0</v>
          </cell>
          <cell r="F34">
            <v>0</v>
          </cell>
          <cell r="G34">
            <v>0</v>
          </cell>
          <cell r="H34">
            <v>0.63</v>
          </cell>
        </row>
        <row r="35">
          <cell r="B35" t="str">
            <v>100-1177-10</v>
          </cell>
          <cell r="C35" t="str">
            <v>1120 Unbilled Distribution Revenues</v>
          </cell>
          <cell r="D35">
            <v>2159868.29</v>
          </cell>
          <cell r="E35">
            <v>8014074.0499999998</v>
          </cell>
          <cell r="F35">
            <v>7933077.3499999996</v>
          </cell>
          <cell r="G35">
            <v>80996.7</v>
          </cell>
          <cell r="H35">
            <v>2240864.9900000002</v>
          </cell>
        </row>
        <row r="36">
          <cell r="B36" t="str">
            <v>100-1180-10</v>
          </cell>
          <cell r="C36" t="str">
            <v>1180 Prepaid Expenses</v>
          </cell>
          <cell r="D36">
            <v>235012.9</v>
          </cell>
          <cell r="E36">
            <v>820367.25</v>
          </cell>
          <cell r="F36">
            <v>731031.76</v>
          </cell>
          <cell r="G36">
            <v>89335.49</v>
          </cell>
          <cell r="H36">
            <v>324348.39</v>
          </cell>
        </row>
        <row r="37">
          <cell r="B37" t="str">
            <v>100-1182-10</v>
          </cell>
          <cell r="C37" t="str">
            <v>1180 Prepaid Insurance</v>
          </cell>
          <cell r="D37">
            <v>33288.71</v>
          </cell>
          <cell r="E37">
            <v>732129.93</v>
          </cell>
          <cell r="F37">
            <v>439271.9</v>
          </cell>
          <cell r="G37">
            <v>292858.03000000003</v>
          </cell>
          <cell r="H37">
            <v>326146.74</v>
          </cell>
        </row>
        <row r="38">
          <cell r="B38" t="str">
            <v>100-1190-10</v>
          </cell>
          <cell r="C38" t="str">
            <v>1330 Inventory</v>
          </cell>
          <cell r="D38">
            <v>1710970.36</v>
          </cell>
          <cell r="E38">
            <v>3137378.23</v>
          </cell>
          <cell r="F38">
            <v>2918309.38</v>
          </cell>
          <cell r="G38">
            <v>219068.85</v>
          </cell>
          <cell r="H38">
            <v>1930039.21</v>
          </cell>
        </row>
        <row r="39">
          <cell r="B39" t="str">
            <v>100-1191-10</v>
          </cell>
          <cell r="C39" t="str">
            <v>1330 Inventory - Spare Transformers</v>
          </cell>
          <cell r="D39">
            <v>-1478079.29</v>
          </cell>
          <cell r="E39">
            <v>626838</v>
          </cell>
          <cell r="F39">
            <v>1007577.02</v>
          </cell>
          <cell r="G39">
            <v>-380739.02</v>
          </cell>
          <cell r="H39">
            <v>-1858818.31</v>
          </cell>
        </row>
        <row r="40">
          <cell r="B40" t="str">
            <v>100-1194-10</v>
          </cell>
          <cell r="C40" t="str">
            <v>1330 Inventory - Spare Transformers (Reserve)</v>
          </cell>
          <cell r="D40">
            <v>-221255.43</v>
          </cell>
          <cell r="E40">
            <v>371255.43</v>
          </cell>
          <cell r="F40">
            <v>150000</v>
          </cell>
          <cell r="G40">
            <v>221255.43</v>
          </cell>
          <cell r="H40">
            <v>0</v>
          </cell>
        </row>
        <row r="41">
          <cell r="B41" t="str">
            <v>100-1200-10</v>
          </cell>
          <cell r="C41" t="str">
            <v>1330 Inventory-Reels</v>
          </cell>
          <cell r="D41">
            <v>77767.710000000006</v>
          </cell>
          <cell r="E41">
            <v>47732.18</v>
          </cell>
          <cell r="F41">
            <v>82699.58</v>
          </cell>
          <cell r="G41">
            <v>-34967.4</v>
          </cell>
          <cell r="H41">
            <v>42800.31</v>
          </cell>
        </row>
        <row r="42">
          <cell r="B42" t="str">
            <v>100-1250-10</v>
          </cell>
          <cell r="C42" t="str">
            <v>1340 Work In Process - Billable</v>
          </cell>
          <cell r="D42">
            <v>788287.24</v>
          </cell>
          <cell r="E42">
            <v>139869.98000000001</v>
          </cell>
          <cell r="F42">
            <v>160673.94</v>
          </cell>
          <cell r="G42">
            <v>-20803.96</v>
          </cell>
          <cell r="H42">
            <v>767483.28</v>
          </cell>
        </row>
        <row r="43">
          <cell r="B43" t="str">
            <v>100-1251-10</v>
          </cell>
          <cell r="C43" t="str">
            <v>2055 Work In Process - Meter Services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100-1253-10</v>
          </cell>
          <cell r="C44" t="str">
            <v>2055 Work In Process - Energy</v>
          </cell>
          <cell r="D44">
            <v>-0.01</v>
          </cell>
          <cell r="E44">
            <v>0</v>
          </cell>
          <cell r="F44">
            <v>0</v>
          </cell>
          <cell r="G44">
            <v>0</v>
          </cell>
          <cell r="H44">
            <v>-0.01</v>
          </cell>
        </row>
        <row r="45">
          <cell r="B45" t="str">
            <v>100-1255-10</v>
          </cell>
          <cell r="C45" t="str">
            <v>2055 Work In Process - Capital Jobs Fixed Assets</v>
          </cell>
          <cell r="D45">
            <v>6253815.4199999999</v>
          </cell>
          <cell r="E45">
            <v>49340634.850000001</v>
          </cell>
          <cell r="F45">
            <v>44197276.329999998</v>
          </cell>
          <cell r="G45">
            <v>5143358.5199999996</v>
          </cell>
          <cell r="H45">
            <v>11397173.939999999</v>
          </cell>
        </row>
        <row r="46">
          <cell r="B46" t="str">
            <v>100-1256-10</v>
          </cell>
          <cell r="C46" t="str">
            <v>2055 Work in Process - Other</v>
          </cell>
          <cell r="D46">
            <v>0</v>
          </cell>
          <cell r="E46">
            <v>19840</v>
          </cell>
          <cell r="F46">
            <v>19840</v>
          </cell>
          <cell r="G46">
            <v>0</v>
          </cell>
          <cell r="H46">
            <v>0</v>
          </cell>
        </row>
        <row r="47">
          <cell r="B47" t="str">
            <v>100-1257-10</v>
          </cell>
          <cell r="C47" t="str">
            <v>2055 Work In Process - MicroFit</v>
          </cell>
          <cell r="D47">
            <v>35890.81</v>
          </cell>
          <cell r="E47">
            <v>0</v>
          </cell>
          <cell r="F47">
            <v>0</v>
          </cell>
          <cell r="G47">
            <v>0</v>
          </cell>
          <cell r="H47">
            <v>35890.81</v>
          </cell>
        </row>
        <row r="48">
          <cell r="B48" t="str">
            <v>100-1258-10</v>
          </cell>
          <cell r="C48" t="str">
            <v>2055 Work In Process - TC Jobs</v>
          </cell>
          <cell r="D48">
            <v>212662.34</v>
          </cell>
          <cell r="E48">
            <v>130801.05</v>
          </cell>
          <cell r="F48">
            <v>93736.47</v>
          </cell>
          <cell r="G48">
            <v>37064.58</v>
          </cell>
          <cell r="H48">
            <v>249726.92</v>
          </cell>
        </row>
        <row r="49">
          <cell r="B49" t="str">
            <v>100-1259-10</v>
          </cell>
          <cell r="C49" t="str">
            <v>2055 Work In Process - Digin Contributions</v>
          </cell>
          <cell r="D49">
            <v>-584150</v>
          </cell>
          <cell r="E49">
            <v>1750</v>
          </cell>
          <cell r="F49">
            <v>154514.72</v>
          </cell>
          <cell r="G49">
            <v>-152764.72</v>
          </cell>
          <cell r="H49">
            <v>-736914.72</v>
          </cell>
        </row>
        <row r="50">
          <cell r="B50" t="str">
            <v>100-1301-10</v>
          </cell>
          <cell r="C50" t="str">
            <v>1565 C&amp;DM Exp. &amp; Recoveries</v>
          </cell>
          <cell r="D50">
            <v>-0.02</v>
          </cell>
          <cell r="E50">
            <v>0</v>
          </cell>
          <cell r="F50">
            <v>0</v>
          </cell>
          <cell r="G50">
            <v>0</v>
          </cell>
          <cell r="H50">
            <v>-0.02</v>
          </cell>
        </row>
        <row r="51">
          <cell r="B51" t="str">
            <v>100-1302-10</v>
          </cell>
          <cell r="C51" t="str">
            <v>1566 CDM Regulatory Asset</v>
          </cell>
          <cell r="D51">
            <v>0.02</v>
          </cell>
          <cell r="E51">
            <v>0</v>
          </cell>
          <cell r="F51">
            <v>0</v>
          </cell>
          <cell r="G51">
            <v>0</v>
          </cell>
          <cell r="H51">
            <v>0.02</v>
          </cell>
        </row>
        <row r="52">
          <cell r="B52" t="str">
            <v>100-1303-10</v>
          </cell>
          <cell r="C52" t="str">
            <v>1508 OEB Cost Assessment Variance</v>
          </cell>
          <cell r="D52">
            <v>87009.45</v>
          </cell>
          <cell r="E52">
            <v>115346</v>
          </cell>
          <cell r="F52">
            <v>0</v>
          </cell>
          <cell r="G52">
            <v>115346</v>
          </cell>
          <cell r="H52">
            <v>202355.45</v>
          </cell>
        </row>
        <row r="53">
          <cell r="B53" t="str">
            <v>100-1305-10</v>
          </cell>
          <cell r="C53" t="str">
            <v>1595 Recovery of Regulatory Assets - GA</v>
          </cell>
          <cell r="D53">
            <v>238567.78</v>
          </cell>
          <cell r="E53">
            <v>7443.8</v>
          </cell>
          <cell r="F53">
            <v>1170881.93</v>
          </cell>
          <cell r="G53">
            <v>-1163438.1299999999</v>
          </cell>
          <cell r="H53">
            <v>-924870.35</v>
          </cell>
        </row>
        <row r="54">
          <cell r="B54" t="str">
            <v>100-1307-10</v>
          </cell>
          <cell r="C54" t="str">
            <v>1595 Regulatory Asset Recovery Account</v>
          </cell>
          <cell r="D54">
            <v>499806.93</v>
          </cell>
          <cell r="E54">
            <v>0</v>
          </cell>
          <cell r="F54">
            <v>0</v>
          </cell>
          <cell r="G54">
            <v>0</v>
          </cell>
          <cell r="H54">
            <v>499806.93</v>
          </cell>
        </row>
        <row r="55">
          <cell r="B55" t="str">
            <v>100-1309-10</v>
          </cell>
          <cell r="C55" t="str">
            <v>1180 Deferral Acct (Fibre,Financing)</v>
          </cell>
          <cell r="D55">
            <v>353266.76</v>
          </cell>
          <cell r="E55">
            <v>0</v>
          </cell>
          <cell r="F55">
            <v>30279.96</v>
          </cell>
          <cell r="G55">
            <v>-30279.96</v>
          </cell>
          <cell r="H55">
            <v>322986.8</v>
          </cell>
        </row>
        <row r="56">
          <cell r="B56" t="str">
            <v>100-1311-10</v>
          </cell>
          <cell r="C56" t="str">
            <v>1190 Negate IBR Direct</v>
          </cell>
          <cell r="D56">
            <v>-6.1</v>
          </cell>
          <cell r="E56">
            <v>0</v>
          </cell>
          <cell r="F56">
            <v>0</v>
          </cell>
          <cell r="G56">
            <v>0</v>
          </cell>
          <cell r="H56">
            <v>-6.1</v>
          </cell>
        </row>
        <row r="57">
          <cell r="B57" t="str">
            <v>100-1313-10</v>
          </cell>
          <cell r="C57" t="str">
            <v>1190 Negate IBR OESC</v>
          </cell>
          <cell r="D57">
            <v>1133.32</v>
          </cell>
          <cell r="E57">
            <v>0</v>
          </cell>
          <cell r="F57">
            <v>0</v>
          </cell>
          <cell r="G57">
            <v>0</v>
          </cell>
          <cell r="H57">
            <v>1133.32</v>
          </cell>
        </row>
        <row r="58">
          <cell r="B58" t="str">
            <v>100-1321-10</v>
          </cell>
          <cell r="C58" t="str">
            <v>1595 Disp &amp; Recovery of Reg Balances -Reg Interest</v>
          </cell>
          <cell r="D58">
            <v>98335.48</v>
          </cell>
          <cell r="E58">
            <v>62232.1</v>
          </cell>
          <cell r="F58">
            <v>24954.51</v>
          </cell>
          <cell r="G58">
            <v>37277.589999999997</v>
          </cell>
          <cell r="H58">
            <v>135613.07</v>
          </cell>
        </row>
        <row r="59">
          <cell r="B59" t="str">
            <v>100-1322-10</v>
          </cell>
          <cell r="C59" t="str">
            <v>1580 RSVA - WMS Variance</v>
          </cell>
          <cell r="D59">
            <v>-2873150.33</v>
          </cell>
          <cell r="E59">
            <v>7551398.6900000004</v>
          </cell>
          <cell r="F59">
            <v>6735046.5099999998</v>
          </cell>
          <cell r="G59">
            <v>816352.18</v>
          </cell>
          <cell r="H59">
            <v>-2056798.15</v>
          </cell>
        </row>
        <row r="60">
          <cell r="B60" t="str">
            <v>100-1323-10</v>
          </cell>
          <cell r="C60" t="str">
            <v>1588 RSVA - Power Purchased</v>
          </cell>
          <cell r="D60">
            <v>-127699.24</v>
          </cell>
          <cell r="E60">
            <v>31003766.559999999</v>
          </cell>
          <cell r="F60">
            <v>29632680.329999998</v>
          </cell>
          <cell r="G60">
            <v>1371086.23</v>
          </cell>
          <cell r="H60">
            <v>1243386.99</v>
          </cell>
        </row>
        <row r="61">
          <cell r="B61" t="str">
            <v>100-1324-10</v>
          </cell>
          <cell r="C61" t="str">
            <v>1584 RSVA - Network Variance</v>
          </cell>
          <cell r="D61">
            <v>2455901.66</v>
          </cell>
          <cell r="E61">
            <v>3160479.18</v>
          </cell>
          <cell r="F61">
            <v>4638489.26</v>
          </cell>
          <cell r="G61">
            <v>-1478010.08</v>
          </cell>
          <cell r="H61">
            <v>977891.58</v>
          </cell>
        </row>
        <row r="62">
          <cell r="B62" t="str">
            <v>100-1325-10</v>
          </cell>
          <cell r="C62" t="str">
            <v>1586 RSVA - Connection Variance</v>
          </cell>
          <cell r="D62">
            <v>-1279678.77</v>
          </cell>
          <cell r="E62">
            <v>3203404.57</v>
          </cell>
          <cell r="F62">
            <v>3050903.65</v>
          </cell>
          <cell r="G62">
            <v>152500.92000000001</v>
          </cell>
          <cell r="H62">
            <v>-1127177.8500000001</v>
          </cell>
        </row>
        <row r="63">
          <cell r="B63" t="str">
            <v>100-1326-10</v>
          </cell>
          <cell r="C63" t="str">
            <v>1582 RSVA - One Time Variance</v>
          </cell>
          <cell r="D63">
            <v>-1</v>
          </cell>
          <cell r="E63">
            <v>0</v>
          </cell>
          <cell r="F63">
            <v>0</v>
          </cell>
          <cell r="G63">
            <v>0</v>
          </cell>
          <cell r="H63">
            <v>-1</v>
          </cell>
        </row>
        <row r="64">
          <cell r="B64" t="str">
            <v>100-1328-10</v>
          </cell>
          <cell r="C64" t="str">
            <v>1595 Recovery of Regulatory Assets</v>
          </cell>
          <cell r="D64">
            <v>1716378</v>
          </cell>
          <cell r="E64">
            <v>5401.23</v>
          </cell>
          <cell r="F64">
            <v>2552062.7400000002</v>
          </cell>
          <cell r="G64">
            <v>-2546661.5099999998</v>
          </cell>
          <cell r="H64">
            <v>-830283.51</v>
          </cell>
        </row>
        <row r="65">
          <cell r="B65" t="str">
            <v>100-1331-10</v>
          </cell>
          <cell r="C65" t="str">
            <v>1588 RSVA - Power (RPP Billing Diff FP v WAP)</v>
          </cell>
          <cell r="D65">
            <v>-35.340000000000003</v>
          </cell>
          <cell r="E65">
            <v>0</v>
          </cell>
          <cell r="F65">
            <v>0</v>
          </cell>
          <cell r="G65">
            <v>0</v>
          </cell>
          <cell r="H65">
            <v>-35.340000000000003</v>
          </cell>
        </row>
        <row r="66">
          <cell r="B66" t="str">
            <v>100-1332-10</v>
          </cell>
          <cell r="C66" t="str">
            <v>1589 RSVAGA</v>
          </cell>
          <cell r="D66">
            <v>0.22</v>
          </cell>
          <cell r="E66">
            <v>0</v>
          </cell>
          <cell r="F66">
            <v>0</v>
          </cell>
          <cell r="G66">
            <v>0</v>
          </cell>
          <cell r="H66">
            <v>0.22</v>
          </cell>
        </row>
        <row r="67">
          <cell r="B67" t="str">
            <v>100-1333-10</v>
          </cell>
          <cell r="C67" t="str">
            <v>1580 RSVA WMS : Regulatory Interest</v>
          </cell>
          <cell r="D67">
            <v>-32466.37</v>
          </cell>
          <cell r="E67">
            <v>106092.51</v>
          </cell>
          <cell r="F67">
            <v>82778.42</v>
          </cell>
          <cell r="G67">
            <v>23314.09</v>
          </cell>
          <cell r="H67">
            <v>-9152.2800000000007</v>
          </cell>
        </row>
        <row r="68">
          <cell r="B68" t="str">
            <v>100-1335-10</v>
          </cell>
          <cell r="C68" t="str">
            <v>1584 RSVA NW - Regulatory Interest</v>
          </cell>
          <cell r="D68">
            <v>27065.45</v>
          </cell>
          <cell r="E68">
            <v>58271.85</v>
          </cell>
          <cell r="F68">
            <v>80825.81</v>
          </cell>
          <cell r="G68">
            <v>-22553.96</v>
          </cell>
          <cell r="H68">
            <v>4511.49</v>
          </cell>
        </row>
        <row r="69">
          <cell r="B69" t="str">
            <v>100-1336-10</v>
          </cell>
          <cell r="C69" t="str">
            <v>1586 RSVA CN - Regulatory Interest</v>
          </cell>
          <cell r="D69">
            <v>-15052.21</v>
          </cell>
          <cell r="E69">
            <v>48039.23</v>
          </cell>
          <cell r="F69">
            <v>41716.51</v>
          </cell>
          <cell r="G69">
            <v>6322.72</v>
          </cell>
          <cell r="H69">
            <v>-8729.49</v>
          </cell>
        </row>
        <row r="70">
          <cell r="B70" t="str">
            <v>100-1337-10</v>
          </cell>
          <cell r="C70" t="str">
            <v>1588 RSVA Power - Regulatory Interest</v>
          </cell>
          <cell r="D70">
            <v>-1164.06</v>
          </cell>
          <cell r="E70">
            <v>9351.0300000000007</v>
          </cell>
          <cell r="F70">
            <v>8019.55</v>
          </cell>
          <cell r="G70">
            <v>1331.48</v>
          </cell>
          <cell r="H70">
            <v>167.42</v>
          </cell>
        </row>
        <row r="71">
          <cell r="B71" t="str">
            <v>100-1338-10</v>
          </cell>
          <cell r="C71" t="str">
            <v>1589 RSVAGA - Regulatory Interest</v>
          </cell>
          <cell r="D71">
            <v>-21678.87</v>
          </cell>
          <cell r="E71">
            <v>46299.44</v>
          </cell>
          <cell r="F71">
            <v>27980.69</v>
          </cell>
          <cell r="G71">
            <v>18318.75</v>
          </cell>
          <cell r="H71">
            <v>-3360.12</v>
          </cell>
        </row>
        <row r="72">
          <cell r="B72" t="str">
            <v>100-1339-10</v>
          </cell>
          <cell r="C72" t="str">
            <v>1508 Balance for future disposition (EB 2009 0240)</v>
          </cell>
          <cell r="D72">
            <v>-0.03</v>
          </cell>
          <cell r="E72">
            <v>0</v>
          </cell>
          <cell r="F72">
            <v>0</v>
          </cell>
          <cell r="G72">
            <v>0</v>
          </cell>
          <cell r="H72">
            <v>-0.03</v>
          </cell>
        </row>
        <row r="73">
          <cell r="B73" t="str">
            <v>100-1340-10</v>
          </cell>
          <cell r="C73" t="str">
            <v>1100 Retail Sales Diff - Direct</v>
          </cell>
          <cell r="D73">
            <v>0</v>
          </cell>
          <cell r="E73">
            <v>139205.18</v>
          </cell>
          <cell r="F73">
            <v>139205.18</v>
          </cell>
          <cell r="G73">
            <v>0</v>
          </cell>
          <cell r="H73">
            <v>0</v>
          </cell>
        </row>
        <row r="74">
          <cell r="B74" t="str">
            <v>100-1342-10</v>
          </cell>
          <cell r="C74" t="str">
            <v>1100 Retail Sales Diff. - OESC</v>
          </cell>
          <cell r="D74">
            <v>15.15</v>
          </cell>
          <cell r="E74">
            <v>624349.78</v>
          </cell>
          <cell r="F74">
            <v>624349.78</v>
          </cell>
          <cell r="G74">
            <v>0</v>
          </cell>
          <cell r="H74">
            <v>15.15</v>
          </cell>
        </row>
        <row r="75">
          <cell r="B75" t="str">
            <v>TRIAL BALANCE SUMMARY FOR 2017</v>
          </cell>
          <cell r="C75">
            <v>43174</v>
          </cell>
          <cell r="D75">
            <v>0.36275462962962962</v>
          </cell>
          <cell r="E75" t="str">
            <v>Page:</v>
          </cell>
          <cell r="F75">
            <v>2</v>
          </cell>
          <cell r="G75" t="str">
            <v>User Date:</v>
          </cell>
          <cell r="H75">
            <v>43174</v>
          </cell>
        </row>
        <row r="77">
          <cell r="B77" t="str">
            <v>Account</v>
          </cell>
          <cell r="C77" t="str">
            <v>Description</v>
          </cell>
          <cell r="D77" t="str">
            <v>Beginning Balance</v>
          </cell>
          <cell r="E77" t="str">
            <v>Credit</v>
          </cell>
          <cell r="F77" t="str">
            <v>Net Change</v>
          </cell>
          <cell r="G77" t="str">
            <v>Ending Balance</v>
          </cell>
          <cell r="H77" t="str">
            <v>Debit</v>
          </cell>
        </row>
        <row r="78">
          <cell r="B78" t="str">
            <v>100-1344-10</v>
          </cell>
          <cell r="C78" t="str">
            <v>1100 AR Offset - OPG</v>
          </cell>
          <cell r="D78">
            <v>0</v>
          </cell>
          <cell r="E78">
            <v>237994.39</v>
          </cell>
          <cell r="F78">
            <v>237994.39</v>
          </cell>
          <cell r="G78">
            <v>0</v>
          </cell>
          <cell r="H78">
            <v>0</v>
          </cell>
        </row>
        <row r="79">
          <cell r="B79" t="str">
            <v>100-1346-10</v>
          </cell>
          <cell r="C79" t="str">
            <v>1100 Retail Sales Diff - CORE/ Constellation</v>
          </cell>
          <cell r="D79">
            <v>61.12</v>
          </cell>
          <cell r="E79">
            <v>862084.06</v>
          </cell>
          <cell r="F79">
            <v>862084.06</v>
          </cell>
          <cell r="G79">
            <v>0</v>
          </cell>
          <cell r="H79">
            <v>61.12</v>
          </cell>
        </row>
        <row r="80">
          <cell r="B80" t="str">
            <v>100-1347-10</v>
          </cell>
          <cell r="C80" t="str">
            <v>1460 Deferred Charges (2015 CostOfService)</v>
          </cell>
          <cell r="D80">
            <v>737282.17</v>
          </cell>
          <cell r="E80">
            <v>0</v>
          </cell>
          <cell r="F80">
            <v>249738.96</v>
          </cell>
          <cell r="G80">
            <v>-249738.96</v>
          </cell>
          <cell r="H80">
            <v>487543.21</v>
          </cell>
        </row>
        <row r="81">
          <cell r="B81" t="str">
            <v>100-1348-10</v>
          </cell>
          <cell r="C81" t="str">
            <v>1460 Deferred Charges (2018/2019 RateApp Update)</v>
          </cell>
          <cell r="D81">
            <v>0</v>
          </cell>
          <cell r="E81">
            <v>918.5</v>
          </cell>
          <cell r="F81">
            <v>0</v>
          </cell>
          <cell r="G81">
            <v>918.5</v>
          </cell>
          <cell r="H81">
            <v>918.5</v>
          </cell>
        </row>
        <row r="82">
          <cell r="B82" t="str">
            <v>100-1349-10</v>
          </cell>
          <cell r="C82" t="str">
            <v>1100 RPP Final Variance</v>
          </cell>
          <cell r="D82">
            <v>0</v>
          </cell>
          <cell r="E82">
            <v>4900.26</v>
          </cell>
          <cell r="F82">
            <v>4900.26</v>
          </cell>
          <cell r="G82">
            <v>0</v>
          </cell>
          <cell r="H82">
            <v>0</v>
          </cell>
        </row>
        <row r="83">
          <cell r="B83" t="str">
            <v>100-1351-10</v>
          </cell>
          <cell r="C83" t="str">
            <v>1521 MEI Special Purpose Charge Variance Account</v>
          </cell>
          <cell r="D83">
            <v>1.02</v>
          </cell>
          <cell r="E83">
            <v>0</v>
          </cell>
          <cell r="F83">
            <v>0</v>
          </cell>
          <cell r="G83">
            <v>0</v>
          </cell>
          <cell r="H83">
            <v>1.02</v>
          </cell>
        </row>
        <row r="84">
          <cell r="B84" t="str">
            <v>100-1352-10</v>
          </cell>
          <cell r="C84" t="str">
            <v>1508 Other Reg Assets :Regulatory Interest</v>
          </cell>
          <cell r="D84">
            <v>-3199.29</v>
          </cell>
          <cell r="E84">
            <v>555.11</v>
          </cell>
          <cell r="F84">
            <v>1319.84</v>
          </cell>
          <cell r="G84">
            <v>-764.73</v>
          </cell>
          <cell r="H84">
            <v>-3964.02</v>
          </cell>
        </row>
        <row r="85">
          <cell r="B85" t="str">
            <v>100-1354-10</v>
          </cell>
          <cell r="C85" t="str">
            <v>1595 Recovery of Reg Assets :Regulatory Interest</v>
          </cell>
          <cell r="D85">
            <v>-4586.3599999999997</v>
          </cell>
          <cell r="E85">
            <v>0</v>
          </cell>
          <cell r="F85">
            <v>0</v>
          </cell>
          <cell r="G85">
            <v>0</v>
          </cell>
          <cell r="H85">
            <v>-4586.3599999999997</v>
          </cell>
        </row>
        <row r="86">
          <cell r="B86" t="str">
            <v>100-1356-10</v>
          </cell>
          <cell r="C86" t="str">
            <v>1521 SPC Carrying Charges</v>
          </cell>
          <cell r="D86">
            <v>1.39</v>
          </cell>
          <cell r="E86">
            <v>0</v>
          </cell>
          <cell r="F86">
            <v>0</v>
          </cell>
          <cell r="G86">
            <v>0</v>
          </cell>
          <cell r="H86">
            <v>1.39</v>
          </cell>
        </row>
        <row r="87">
          <cell r="B87" t="str">
            <v>100-1357-10</v>
          </cell>
          <cell r="C87" t="str">
            <v>1595 EB-2011-0073 Principal Balances Disposed</v>
          </cell>
          <cell r="D87">
            <v>1042579</v>
          </cell>
          <cell r="E87">
            <v>0</v>
          </cell>
          <cell r="F87">
            <v>0</v>
          </cell>
          <cell r="G87">
            <v>0</v>
          </cell>
          <cell r="H87">
            <v>1042579</v>
          </cell>
        </row>
        <row r="88">
          <cell r="B88" t="str">
            <v>100-1359-10</v>
          </cell>
          <cell r="C88" t="str">
            <v>1555 Smart Meters Cap &amp; Recovery :Reg Interest</v>
          </cell>
          <cell r="D88">
            <v>-79.290000000000006</v>
          </cell>
          <cell r="E88">
            <v>59.29</v>
          </cell>
          <cell r="F88">
            <v>155.22999999999999</v>
          </cell>
          <cell r="G88">
            <v>-95.94</v>
          </cell>
          <cell r="H88">
            <v>-175.23</v>
          </cell>
        </row>
        <row r="89">
          <cell r="B89" t="str">
            <v>100-1360-10</v>
          </cell>
          <cell r="C89" t="str">
            <v>1595 EB-2011-0073 Interest Balances Disposed</v>
          </cell>
          <cell r="D89">
            <v>-10719</v>
          </cell>
          <cell r="E89">
            <v>0</v>
          </cell>
          <cell r="F89">
            <v>0</v>
          </cell>
          <cell r="G89">
            <v>0</v>
          </cell>
          <cell r="H89">
            <v>-10719</v>
          </cell>
        </row>
        <row r="90">
          <cell r="B90" t="str">
            <v>100-1362-10</v>
          </cell>
          <cell r="C90" t="str">
            <v>1551 SME Charge - Variance</v>
          </cell>
          <cell r="D90">
            <v>-35309.129999999997</v>
          </cell>
          <cell r="E90">
            <v>158078.57999999999</v>
          </cell>
          <cell r="F90">
            <v>143941.42000000001</v>
          </cell>
          <cell r="G90">
            <v>14137.16</v>
          </cell>
          <cell r="H90">
            <v>-21171.97</v>
          </cell>
        </row>
        <row r="91">
          <cell r="B91" t="str">
            <v>100-1363-10</v>
          </cell>
          <cell r="C91" t="str">
            <v>1551 SME - Regulatory Interest</v>
          </cell>
          <cell r="D91">
            <v>-983.41</v>
          </cell>
          <cell r="E91">
            <v>2118.5</v>
          </cell>
          <cell r="F91">
            <v>1720.64</v>
          </cell>
          <cell r="G91">
            <v>397.86</v>
          </cell>
          <cell r="H91">
            <v>-585.54999999999995</v>
          </cell>
        </row>
        <row r="92">
          <cell r="B92" t="str">
            <v>100-1370-10</v>
          </cell>
          <cell r="C92" t="str">
            <v>1595 Shared Tax Savings due RatePayers</v>
          </cell>
          <cell r="D92">
            <v>1620</v>
          </cell>
          <cell r="E92">
            <v>0</v>
          </cell>
          <cell r="F92">
            <v>0</v>
          </cell>
          <cell r="G92">
            <v>0</v>
          </cell>
          <cell r="H92">
            <v>1620</v>
          </cell>
        </row>
        <row r="93">
          <cell r="B93" t="str">
            <v>100-1371-10</v>
          </cell>
          <cell r="C93" t="str">
            <v>1595 Recovery of Reg Assets Grp 2</v>
          </cell>
          <cell r="D93">
            <v>226581.73</v>
          </cell>
          <cell r="E93">
            <v>660.49</v>
          </cell>
          <cell r="F93">
            <v>85477.95</v>
          </cell>
          <cell r="G93">
            <v>-84817.46</v>
          </cell>
          <cell r="H93">
            <v>141764.26999999999</v>
          </cell>
        </row>
        <row r="94">
          <cell r="B94" t="str">
            <v>100-1372-10</v>
          </cell>
          <cell r="C94" t="str">
            <v>1595 Recovery of Foregone Revenue</v>
          </cell>
          <cell r="D94">
            <v>46812.68</v>
          </cell>
          <cell r="E94">
            <v>145.16999999999999</v>
          </cell>
          <cell r="F94">
            <v>57837.14</v>
          </cell>
          <cell r="G94">
            <v>-57691.97</v>
          </cell>
          <cell r="H94">
            <v>-10879.29</v>
          </cell>
        </row>
        <row r="95">
          <cell r="B95" t="str">
            <v>100-1373-10</v>
          </cell>
          <cell r="C95" t="str">
            <v>1508 OPEB Deferral Acocunt</v>
          </cell>
          <cell r="D95">
            <v>975347.92</v>
          </cell>
          <cell r="E95">
            <v>413178</v>
          </cell>
          <cell r="F95">
            <v>0</v>
          </cell>
          <cell r="G95">
            <v>413178</v>
          </cell>
          <cell r="H95">
            <v>1388525.92</v>
          </cell>
        </row>
        <row r="96">
          <cell r="B96" t="str">
            <v>100-1376-10</v>
          </cell>
          <cell r="C96" t="str">
            <v>1555 Smart Meter Capital VA</v>
          </cell>
          <cell r="D96">
            <v>-7997.88</v>
          </cell>
          <cell r="E96">
            <v>12.23</v>
          </cell>
          <cell r="F96">
            <v>8.7200000000000006</v>
          </cell>
          <cell r="G96">
            <v>3.51</v>
          </cell>
          <cell r="H96">
            <v>-7994.37</v>
          </cell>
        </row>
        <row r="97">
          <cell r="B97" t="str">
            <v>100-1377-10</v>
          </cell>
          <cell r="C97" t="str">
            <v>1556 Smart Meter OM&amp;A VA</v>
          </cell>
          <cell r="D97">
            <v>-0.15</v>
          </cell>
          <cell r="E97">
            <v>0</v>
          </cell>
          <cell r="F97">
            <v>0</v>
          </cell>
          <cell r="G97">
            <v>0</v>
          </cell>
          <cell r="H97">
            <v>-0.15</v>
          </cell>
        </row>
        <row r="98">
          <cell r="B98" t="str">
            <v>100-1378-10</v>
          </cell>
          <cell r="C98" t="str">
            <v>1555 - Recovery of Stranded Meters Cost</v>
          </cell>
          <cell r="D98">
            <v>-46125.98</v>
          </cell>
          <cell r="E98">
            <v>154.57</v>
          </cell>
          <cell r="F98">
            <v>133.44999999999999</v>
          </cell>
          <cell r="G98">
            <v>21.12</v>
          </cell>
          <cell r="H98">
            <v>-46104.86</v>
          </cell>
        </row>
        <row r="99">
          <cell r="B99" t="str">
            <v>100-1379-10</v>
          </cell>
          <cell r="C99" t="str">
            <v>1589 RSVAGA</v>
          </cell>
          <cell r="D99">
            <v>-634987.4</v>
          </cell>
          <cell r="E99">
            <v>26503424.870000001</v>
          </cell>
          <cell r="F99">
            <v>23298239.420000002</v>
          </cell>
          <cell r="G99">
            <v>3205185.45</v>
          </cell>
          <cell r="H99">
            <v>2570198.0499999998</v>
          </cell>
        </row>
        <row r="100">
          <cell r="B100" t="str">
            <v>100-1380-10</v>
          </cell>
          <cell r="C100" t="str">
            <v>1589 RSVAGA V-DE</v>
          </cell>
          <cell r="D100">
            <v>-0.06</v>
          </cell>
          <cell r="E100">
            <v>0</v>
          </cell>
          <cell r="F100">
            <v>0</v>
          </cell>
          <cell r="G100">
            <v>0</v>
          </cell>
          <cell r="H100">
            <v>-0.06</v>
          </cell>
        </row>
        <row r="101">
          <cell r="B101" t="str">
            <v>100-1383-10</v>
          </cell>
          <cell r="C101" t="str">
            <v>1589 RSVAGA V - OE</v>
          </cell>
          <cell r="D101">
            <v>311.18</v>
          </cell>
          <cell r="E101">
            <v>0</v>
          </cell>
          <cell r="F101">
            <v>0</v>
          </cell>
          <cell r="G101">
            <v>0</v>
          </cell>
          <cell r="H101">
            <v>311.18</v>
          </cell>
        </row>
        <row r="102">
          <cell r="B102" t="str">
            <v>100-1391-10</v>
          </cell>
          <cell r="C102" t="str">
            <v>1508 IFRS Implementation Costs</v>
          </cell>
          <cell r="D102">
            <v>0.12</v>
          </cell>
          <cell r="E102">
            <v>0</v>
          </cell>
          <cell r="F102">
            <v>0</v>
          </cell>
          <cell r="G102">
            <v>0</v>
          </cell>
          <cell r="H102">
            <v>0.12</v>
          </cell>
        </row>
        <row r="103">
          <cell r="B103" t="str">
            <v>100-1392-10</v>
          </cell>
          <cell r="C103" t="str">
            <v>1508 OESP Payments</v>
          </cell>
          <cell r="D103">
            <v>4220</v>
          </cell>
          <cell r="E103">
            <v>2008052.2</v>
          </cell>
          <cell r="F103">
            <v>2012271.61</v>
          </cell>
          <cell r="G103">
            <v>-4219.41</v>
          </cell>
          <cell r="H103">
            <v>0.59</v>
          </cell>
        </row>
        <row r="104">
          <cell r="B104" t="str">
            <v>100-1393-10</v>
          </cell>
          <cell r="C104" t="str">
            <v>1508 Ont Clean Energy Benefit Payments</v>
          </cell>
          <cell r="D104">
            <v>0</v>
          </cell>
          <cell r="E104">
            <v>8804.09</v>
          </cell>
          <cell r="F104">
            <v>8792.5</v>
          </cell>
          <cell r="G104">
            <v>11.59</v>
          </cell>
          <cell r="H104">
            <v>11.59</v>
          </cell>
        </row>
        <row r="105">
          <cell r="B105" t="str">
            <v>100-1394-10</v>
          </cell>
          <cell r="C105" t="str">
            <v>1508 Ontario Rebate for Electricity Consumers</v>
          </cell>
          <cell r="D105">
            <v>0</v>
          </cell>
          <cell r="E105">
            <v>14762758.49</v>
          </cell>
          <cell r="F105">
            <v>14762758.289999999</v>
          </cell>
          <cell r="G105">
            <v>0.2</v>
          </cell>
          <cell r="H105">
            <v>0.2</v>
          </cell>
        </row>
        <row r="106">
          <cell r="B106" t="str">
            <v>100-1395-10</v>
          </cell>
          <cell r="C106" t="str">
            <v>2220 Deferred Rate Impact Amounts</v>
          </cell>
          <cell r="D106">
            <v>-46.37</v>
          </cell>
          <cell r="E106">
            <v>0</v>
          </cell>
          <cell r="F106">
            <v>0</v>
          </cell>
          <cell r="G106">
            <v>0</v>
          </cell>
          <cell r="H106">
            <v>-46.37</v>
          </cell>
        </row>
        <row r="107">
          <cell r="B107" t="str">
            <v>100-1396-10</v>
          </cell>
          <cell r="C107" t="str">
            <v>1508 Dep'n Exp Deferral Acct</v>
          </cell>
          <cell r="D107">
            <v>7.0000000000000007E-2</v>
          </cell>
          <cell r="E107">
            <v>0</v>
          </cell>
          <cell r="F107">
            <v>0</v>
          </cell>
          <cell r="G107">
            <v>0</v>
          </cell>
          <cell r="H107">
            <v>7.0000000000000007E-2</v>
          </cell>
        </row>
        <row r="108">
          <cell r="B108" t="str">
            <v>100-1398-10</v>
          </cell>
          <cell r="C108" t="str">
            <v>2350 Offset of Future Tax Provision</v>
          </cell>
          <cell r="D108">
            <v>-5494353.96</v>
          </cell>
          <cell r="E108">
            <v>0</v>
          </cell>
          <cell r="F108">
            <v>0</v>
          </cell>
          <cell r="G108">
            <v>0</v>
          </cell>
          <cell r="H108">
            <v>-5494353.96</v>
          </cell>
        </row>
        <row r="109">
          <cell r="B109" t="str">
            <v>100-1400-10</v>
          </cell>
          <cell r="C109" t="str">
            <v>1805 Land</v>
          </cell>
          <cell r="D109">
            <v>293875.46999999997</v>
          </cell>
          <cell r="E109">
            <v>0</v>
          </cell>
          <cell r="F109">
            <v>0</v>
          </cell>
          <cell r="G109">
            <v>0</v>
          </cell>
          <cell r="H109">
            <v>293875.46999999997</v>
          </cell>
        </row>
        <row r="110">
          <cell r="B110" t="str">
            <v>100-1455-10</v>
          </cell>
          <cell r="C110" t="str">
            <v>1808 Buildings - MS7 Taunton Rd E</v>
          </cell>
          <cell r="D110">
            <v>45178.27</v>
          </cell>
          <cell r="E110">
            <v>0</v>
          </cell>
          <cell r="F110">
            <v>0</v>
          </cell>
          <cell r="G110">
            <v>0</v>
          </cell>
          <cell r="H110">
            <v>45178.27</v>
          </cell>
        </row>
        <row r="111">
          <cell r="B111" t="str">
            <v>100-1460-10</v>
          </cell>
          <cell r="C111" t="str">
            <v>1808 Buildings - MS8 Stevenson Rd S</v>
          </cell>
          <cell r="D111">
            <v>17696.669999999998</v>
          </cell>
          <cell r="E111">
            <v>0</v>
          </cell>
          <cell r="F111">
            <v>0</v>
          </cell>
          <cell r="G111">
            <v>0</v>
          </cell>
          <cell r="H111">
            <v>17696.669999999998</v>
          </cell>
        </row>
        <row r="112">
          <cell r="B112" t="str">
            <v>100-1465-10</v>
          </cell>
          <cell r="C112" t="str">
            <v>1808 Buildings - MS10 Keewatin St.</v>
          </cell>
          <cell r="D112">
            <v>163563.18</v>
          </cell>
          <cell r="E112">
            <v>0</v>
          </cell>
          <cell r="F112">
            <v>0</v>
          </cell>
          <cell r="G112">
            <v>0</v>
          </cell>
          <cell r="H112">
            <v>163563.18</v>
          </cell>
        </row>
        <row r="113">
          <cell r="B113" t="str">
            <v>100-1470-10</v>
          </cell>
          <cell r="C113" t="str">
            <v>1808 Buildings - MS11 Bloor St. W.</v>
          </cell>
          <cell r="D113">
            <v>45222.45</v>
          </cell>
          <cell r="E113">
            <v>0</v>
          </cell>
          <cell r="F113">
            <v>0</v>
          </cell>
          <cell r="G113">
            <v>0</v>
          </cell>
          <cell r="H113">
            <v>45222.45</v>
          </cell>
        </row>
        <row r="114">
          <cell r="B114" t="str">
            <v>100-1475-10</v>
          </cell>
          <cell r="C114" t="str">
            <v>1808 Buildings - MS12 Colborne &amp; Arena</v>
          </cell>
          <cell r="D114">
            <v>104815.64</v>
          </cell>
          <cell r="E114">
            <v>0</v>
          </cell>
          <cell r="F114">
            <v>0</v>
          </cell>
          <cell r="G114">
            <v>0</v>
          </cell>
          <cell r="H114">
            <v>104815.64</v>
          </cell>
        </row>
        <row r="115">
          <cell r="B115" t="str">
            <v>100-1480-10</v>
          </cell>
          <cell r="C115" t="str">
            <v>1808 Buildings - MS13 Wentworth  &amp;</v>
          </cell>
          <cell r="D115">
            <v>43115.08</v>
          </cell>
          <cell r="E115">
            <v>0</v>
          </cell>
          <cell r="F115">
            <v>0</v>
          </cell>
          <cell r="G115">
            <v>0</v>
          </cell>
          <cell r="H115">
            <v>43115.08</v>
          </cell>
        </row>
        <row r="116">
          <cell r="B116" t="str">
            <v>100-1485-10</v>
          </cell>
          <cell r="C116" t="str">
            <v>1808 Buildings - MS14 Court St.</v>
          </cell>
          <cell r="D116">
            <v>17738.97</v>
          </cell>
          <cell r="E116">
            <v>0</v>
          </cell>
          <cell r="F116">
            <v>0</v>
          </cell>
          <cell r="G116">
            <v>0</v>
          </cell>
          <cell r="H116">
            <v>17738.97</v>
          </cell>
        </row>
        <row r="117">
          <cell r="B117" t="str">
            <v>100-1490-10</v>
          </cell>
          <cell r="C117" t="str">
            <v>1808 Buildings - MS15 Harmony Rd N</v>
          </cell>
          <cell r="D117">
            <v>326617.74</v>
          </cell>
          <cell r="E117">
            <v>0</v>
          </cell>
          <cell r="F117">
            <v>0</v>
          </cell>
          <cell r="G117">
            <v>0</v>
          </cell>
          <cell r="H117">
            <v>326617.74</v>
          </cell>
        </row>
        <row r="118">
          <cell r="B118" t="str">
            <v>100-1495-10</v>
          </cell>
          <cell r="C118" t="str">
            <v>1820 Equipment - MS2 Hillcroft St</v>
          </cell>
          <cell r="D118">
            <v>3896156.73</v>
          </cell>
          <cell r="E118">
            <v>270966.43</v>
          </cell>
          <cell r="F118">
            <v>687000</v>
          </cell>
          <cell r="G118">
            <v>-416033.56</v>
          </cell>
          <cell r="H118">
            <v>3480123.16</v>
          </cell>
        </row>
        <row r="119">
          <cell r="B119" t="str">
            <v>100-1500-10</v>
          </cell>
          <cell r="C119" t="str">
            <v>1820 Equipment - MS5 Stevenson Rd N</v>
          </cell>
          <cell r="D119">
            <v>2583140.48</v>
          </cell>
          <cell r="E119">
            <v>382068.33</v>
          </cell>
          <cell r="F119">
            <v>111101.9</v>
          </cell>
          <cell r="G119">
            <v>270966.43</v>
          </cell>
          <cell r="H119">
            <v>2854106.91</v>
          </cell>
        </row>
        <row r="120">
          <cell r="B120" t="str">
            <v>100-1505-10</v>
          </cell>
          <cell r="C120" t="str">
            <v>1820 Equipment - MS7 Taunton Rd E</v>
          </cell>
          <cell r="D120">
            <v>1185537.4099999999</v>
          </cell>
          <cell r="E120">
            <v>111807.06</v>
          </cell>
          <cell r="F120">
            <v>0</v>
          </cell>
          <cell r="G120">
            <v>111807.06</v>
          </cell>
          <cell r="H120">
            <v>1297344.47</v>
          </cell>
        </row>
        <row r="121">
          <cell r="B121" t="str">
            <v>100-1515-10</v>
          </cell>
          <cell r="C121" t="str">
            <v>1820 Equipment - MS10 Keewatin St.</v>
          </cell>
          <cell r="D121">
            <v>1769040.57</v>
          </cell>
          <cell r="E121">
            <v>270966.43</v>
          </cell>
          <cell r="F121">
            <v>0</v>
          </cell>
          <cell r="G121">
            <v>270966.43</v>
          </cell>
          <cell r="H121">
            <v>2040007</v>
          </cell>
        </row>
        <row r="122">
          <cell r="B122" t="str">
            <v>100-1520-10</v>
          </cell>
          <cell r="C122" t="str">
            <v>1820 Equipment - MS11 Bloor St. W</v>
          </cell>
          <cell r="D122">
            <v>3598826.48</v>
          </cell>
          <cell r="E122">
            <v>274190.95</v>
          </cell>
          <cell r="F122">
            <v>15316.92</v>
          </cell>
          <cell r="G122">
            <v>258874.03</v>
          </cell>
          <cell r="H122">
            <v>3857700.51</v>
          </cell>
        </row>
        <row r="123">
          <cell r="B123" t="str">
            <v>100-1525-10</v>
          </cell>
          <cell r="C123" t="str">
            <v>1820 Equipment - MS13 Wentworth</v>
          </cell>
          <cell r="D123">
            <v>2520784.27</v>
          </cell>
          <cell r="E123">
            <v>270966.43</v>
          </cell>
          <cell r="F123">
            <v>0</v>
          </cell>
          <cell r="G123">
            <v>270966.43</v>
          </cell>
          <cell r="H123">
            <v>2791750.7</v>
          </cell>
        </row>
        <row r="124">
          <cell r="B124" t="str">
            <v>100-1530-10</v>
          </cell>
          <cell r="C124" t="str">
            <v>1820 Equipment - MS14 Court St</v>
          </cell>
          <cell r="D124">
            <v>3106051.87</v>
          </cell>
          <cell r="E124">
            <v>111807.06</v>
          </cell>
          <cell r="F124">
            <v>0</v>
          </cell>
          <cell r="G124">
            <v>111807.06</v>
          </cell>
          <cell r="H124">
            <v>3217858.93</v>
          </cell>
        </row>
        <row r="125">
          <cell r="B125" t="str">
            <v>100-1535-10</v>
          </cell>
          <cell r="C125" t="str">
            <v>1820 Equipment - MS15 Harmony</v>
          </cell>
          <cell r="D125">
            <v>3106960.18</v>
          </cell>
          <cell r="E125">
            <v>270966.43</v>
          </cell>
          <cell r="F125">
            <v>0</v>
          </cell>
          <cell r="G125">
            <v>270966.43</v>
          </cell>
          <cell r="H125">
            <v>3377926.61</v>
          </cell>
        </row>
        <row r="126">
          <cell r="B126" t="str">
            <v>100-1536-10</v>
          </cell>
          <cell r="C126" t="str">
            <v>1820 Equipment - MS #9 Conlin</v>
          </cell>
          <cell r="D126">
            <v>1046301.09</v>
          </cell>
          <cell r="E126">
            <v>0</v>
          </cell>
          <cell r="F126">
            <v>0</v>
          </cell>
          <cell r="G126">
            <v>0</v>
          </cell>
          <cell r="H126">
            <v>1046301.09</v>
          </cell>
        </row>
        <row r="127">
          <cell r="B127" t="str">
            <v>100-1540-10</v>
          </cell>
          <cell r="C127" t="str">
            <v>1835 Subtransmission Feeders</v>
          </cell>
          <cell r="D127">
            <v>627396.07999999996</v>
          </cell>
          <cell r="E127">
            <v>0</v>
          </cell>
          <cell r="F127">
            <v>0</v>
          </cell>
          <cell r="G127">
            <v>0</v>
          </cell>
          <cell r="H127">
            <v>627396.07999999996</v>
          </cell>
        </row>
        <row r="128">
          <cell r="B128" t="str">
            <v>100-1545-10</v>
          </cell>
          <cell r="C128" t="str">
            <v>1835 Overhead Distribution</v>
          </cell>
          <cell r="D128">
            <v>21984179.010000002</v>
          </cell>
          <cell r="E128">
            <v>4397079.41</v>
          </cell>
          <cell r="F128">
            <v>3276962.76</v>
          </cell>
          <cell r="G128">
            <v>1120116.6499999999</v>
          </cell>
          <cell r="H128">
            <v>23104295.670000002</v>
          </cell>
        </row>
        <row r="129">
          <cell r="B129" t="str">
            <v>100-1547-10</v>
          </cell>
          <cell r="C129" t="str">
            <v>1830 Poles,Towers &amp; Fixtures</v>
          </cell>
          <cell r="D129">
            <v>43408322.719999999</v>
          </cell>
          <cell r="E129">
            <v>10205933.300000001</v>
          </cell>
          <cell r="F129">
            <v>6733121.7800000003</v>
          </cell>
          <cell r="G129">
            <v>3472811.52</v>
          </cell>
          <cell r="H129">
            <v>46881134.240000002</v>
          </cell>
        </row>
        <row r="130">
          <cell r="B130" t="str">
            <v>100-1550-10</v>
          </cell>
          <cell r="C130" t="str">
            <v>1845 Underground Distribution</v>
          </cell>
          <cell r="D130">
            <v>49383761.170000002</v>
          </cell>
          <cell r="E130">
            <v>9469433.9800000004</v>
          </cell>
          <cell r="F130">
            <v>7308468.2599999998</v>
          </cell>
          <cell r="G130">
            <v>2160965.7200000002</v>
          </cell>
          <cell r="H130">
            <v>51544726.890000001</v>
          </cell>
        </row>
        <row r="131">
          <cell r="B131" t="str">
            <v>100-1555-10</v>
          </cell>
          <cell r="C131" t="str">
            <v>1850 Distribution transformers</v>
          </cell>
          <cell r="D131">
            <v>57772234.469999999</v>
          </cell>
          <cell r="E131">
            <v>5347745.04</v>
          </cell>
          <cell r="F131">
            <v>3652081.02</v>
          </cell>
          <cell r="G131">
            <v>1695664.02</v>
          </cell>
          <cell r="H131">
            <v>59467898.490000002</v>
          </cell>
        </row>
        <row r="132">
          <cell r="B132" t="str">
            <v>100-1560-10</v>
          </cell>
          <cell r="C132" t="str">
            <v>1860 Distribution Meters</v>
          </cell>
          <cell r="D132">
            <v>18809941.18</v>
          </cell>
          <cell r="E132">
            <v>1621964.17</v>
          </cell>
          <cell r="F132">
            <v>1241306.18</v>
          </cell>
          <cell r="G132">
            <v>380657.99</v>
          </cell>
          <cell r="H132">
            <v>19190599.18</v>
          </cell>
        </row>
        <row r="133">
          <cell r="B133" t="str">
            <v>100-1562-10</v>
          </cell>
          <cell r="C133" t="str">
            <v>1860 Distribution Meters - Stranded</v>
          </cell>
          <cell r="D133">
            <v>-6485929</v>
          </cell>
          <cell r="E133">
            <v>0</v>
          </cell>
          <cell r="F133">
            <v>0</v>
          </cell>
          <cell r="G133">
            <v>0</v>
          </cell>
          <cell r="H133">
            <v>-6485929</v>
          </cell>
        </row>
        <row r="134">
          <cell r="B134" t="str">
            <v>100-1565-10</v>
          </cell>
          <cell r="C134" t="str">
            <v>1915 General Office Equipment</v>
          </cell>
          <cell r="D134">
            <v>750138.28</v>
          </cell>
          <cell r="E134">
            <v>20019.03</v>
          </cell>
          <cell r="F134">
            <v>9369.75</v>
          </cell>
          <cell r="G134">
            <v>10649.28</v>
          </cell>
          <cell r="H134">
            <v>760787.56</v>
          </cell>
        </row>
        <row r="135">
          <cell r="B135" t="str">
            <v>100-1570-10</v>
          </cell>
          <cell r="C135" t="str">
            <v>1955 Telephone System</v>
          </cell>
          <cell r="D135">
            <v>455430.94</v>
          </cell>
          <cell r="E135">
            <v>42570</v>
          </cell>
          <cell r="F135">
            <v>0</v>
          </cell>
          <cell r="G135">
            <v>42570</v>
          </cell>
          <cell r="H135">
            <v>498000.94</v>
          </cell>
        </row>
        <row r="136">
          <cell r="B136" t="str">
            <v>100-1572-10</v>
          </cell>
          <cell r="C136" t="str">
            <v>1960 Misc. Equipmt</v>
          </cell>
          <cell r="D136">
            <v>176299.77</v>
          </cell>
          <cell r="E136">
            <v>0</v>
          </cell>
          <cell r="F136">
            <v>0</v>
          </cell>
          <cell r="G136">
            <v>0</v>
          </cell>
          <cell r="H136">
            <v>176299.77</v>
          </cell>
        </row>
        <row r="137">
          <cell r="B137" t="str">
            <v>100-1575-10</v>
          </cell>
          <cell r="C137" t="str">
            <v>1920 Computer Hardware</v>
          </cell>
          <cell r="D137">
            <v>2732522.71</v>
          </cell>
          <cell r="E137">
            <v>270823.05</v>
          </cell>
          <cell r="F137">
            <v>194322.43</v>
          </cell>
          <cell r="G137">
            <v>76500.62</v>
          </cell>
          <cell r="H137">
            <v>2809023.33</v>
          </cell>
        </row>
        <row r="138">
          <cell r="B138" t="str">
            <v>100-1580-10</v>
          </cell>
          <cell r="C138" t="str">
            <v>1611 Computer Software</v>
          </cell>
          <cell r="D138">
            <v>2945295.02</v>
          </cell>
          <cell r="E138">
            <v>1642929.31</v>
          </cell>
          <cell r="F138">
            <v>2554654.3199999998</v>
          </cell>
          <cell r="G138">
            <v>-911725.01</v>
          </cell>
          <cell r="H138">
            <v>2033570.01</v>
          </cell>
        </row>
        <row r="139">
          <cell r="B139" t="str">
            <v>100-1585-10</v>
          </cell>
          <cell r="C139" t="str">
            <v>1945 Meter Reading Equipment</v>
          </cell>
          <cell r="D139">
            <v>920146.55</v>
          </cell>
          <cell r="E139">
            <v>458238.74</v>
          </cell>
          <cell r="F139">
            <v>322354.7</v>
          </cell>
          <cell r="G139">
            <v>135884.04</v>
          </cell>
          <cell r="H139">
            <v>1056030.5900000001</v>
          </cell>
        </row>
        <row r="140">
          <cell r="B140" t="str">
            <v>100-1590-10</v>
          </cell>
          <cell r="C140" t="str">
            <v>1980 CAD (AM/FM) System - Engineering</v>
          </cell>
          <cell r="D140">
            <v>293582.38</v>
          </cell>
          <cell r="E140">
            <v>0</v>
          </cell>
          <cell r="F140">
            <v>0</v>
          </cell>
          <cell r="G140">
            <v>0</v>
          </cell>
          <cell r="H140">
            <v>293582.38</v>
          </cell>
        </row>
        <row r="141">
          <cell r="B141" t="str">
            <v>100-1595-10</v>
          </cell>
          <cell r="C141" t="str">
            <v>1935 Stores Warehouse Equipment</v>
          </cell>
          <cell r="D141">
            <v>24516</v>
          </cell>
          <cell r="E141">
            <v>0</v>
          </cell>
          <cell r="F141">
            <v>0</v>
          </cell>
          <cell r="G141">
            <v>0</v>
          </cell>
          <cell r="H141">
            <v>24516</v>
          </cell>
        </row>
        <row r="142">
          <cell r="B142" t="str">
            <v>100-1600-10</v>
          </cell>
          <cell r="C142" t="str">
            <v>1910 Leasehold Improvements</v>
          </cell>
          <cell r="D142">
            <v>1131913</v>
          </cell>
          <cell r="E142">
            <v>107402.07</v>
          </cell>
          <cell r="F142">
            <v>108783.97</v>
          </cell>
          <cell r="G142">
            <v>-1381.89</v>
          </cell>
          <cell r="H142">
            <v>1130531.1000000001</v>
          </cell>
        </row>
        <row r="143">
          <cell r="B143" t="str">
            <v>100-1605-10</v>
          </cell>
          <cell r="C143" t="str">
            <v>1930 Rolling Stock And Equipment</v>
          </cell>
          <cell r="D143">
            <v>7266946.7699999996</v>
          </cell>
          <cell r="E143">
            <v>635510.52</v>
          </cell>
          <cell r="F143">
            <v>438105.99</v>
          </cell>
          <cell r="G143">
            <v>197404.53</v>
          </cell>
          <cell r="H143">
            <v>7464351.2999999998</v>
          </cell>
        </row>
        <row r="144">
          <cell r="B144" t="str">
            <v>100-1610-10</v>
          </cell>
          <cell r="C144" t="str">
            <v>1940 Misc. Equipment/Tools &amp; Instruments</v>
          </cell>
          <cell r="D144">
            <v>2650985.59</v>
          </cell>
          <cell r="E144">
            <v>311777.96000000002</v>
          </cell>
          <cell r="F144">
            <v>280984.89</v>
          </cell>
          <cell r="G144">
            <v>30793.07</v>
          </cell>
          <cell r="H144">
            <v>2681778.67</v>
          </cell>
        </row>
        <row r="145">
          <cell r="B145" t="str">
            <v>100-1615-10</v>
          </cell>
          <cell r="C145" t="str">
            <v>1970 Wtr Htr Controls - Customer Premises</v>
          </cell>
          <cell r="D145">
            <v>107034.76</v>
          </cell>
          <cell r="E145">
            <v>0</v>
          </cell>
          <cell r="F145">
            <v>0</v>
          </cell>
          <cell r="G145">
            <v>0</v>
          </cell>
          <cell r="H145">
            <v>107034.76</v>
          </cell>
        </row>
        <row r="146">
          <cell r="B146" t="str">
            <v>100-1620-10</v>
          </cell>
          <cell r="C146" t="str">
            <v>1975 Wtr Htr Controls - Utility</v>
          </cell>
          <cell r="D146">
            <v>49092.77</v>
          </cell>
          <cell r="E146">
            <v>0</v>
          </cell>
          <cell r="F146">
            <v>0</v>
          </cell>
          <cell r="G146">
            <v>0</v>
          </cell>
          <cell r="H146">
            <v>49092.77</v>
          </cell>
        </row>
        <row r="147">
          <cell r="B147" t="str">
            <v>100-1625-10</v>
          </cell>
          <cell r="C147" t="str">
            <v>1975 Scada/Load Management Systems</v>
          </cell>
          <cell r="D147">
            <v>972600.66</v>
          </cell>
          <cell r="E147">
            <v>1254833.6100000001</v>
          </cell>
          <cell r="F147">
            <v>0</v>
          </cell>
          <cell r="G147">
            <v>1254833.6100000001</v>
          </cell>
          <cell r="H147">
            <v>2227434.27</v>
          </cell>
        </row>
        <row r="148">
          <cell r="B148" t="str">
            <v>100-1650-10</v>
          </cell>
          <cell r="C148" t="str">
            <v>1955 Fibre Optics Distribution</v>
          </cell>
          <cell r="D148">
            <v>96488.45</v>
          </cell>
          <cell r="E148">
            <v>0</v>
          </cell>
          <cell r="F148">
            <v>0</v>
          </cell>
          <cell r="G148">
            <v>0</v>
          </cell>
          <cell r="H148">
            <v>96488.45</v>
          </cell>
        </row>
        <row r="149">
          <cell r="B149" t="str">
            <v>100-1651-10</v>
          </cell>
          <cell r="C149" t="str">
            <v>1910 Leasehold Improvements-Disposal</v>
          </cell>
          <cell r="D149">
            <v>-32826.54</v>
          </cell>
          <cell r="E149">
            <v>0</v>
          </cell>
          <cell r="F149">
            <v>0</v>
          </cell>
          <cell r="G149">
            <v>0</v>
          </cell>
          <cell r="H149">
            <v>-32826.54</v>
          </cell>
        </row>
        <row r="150">
          <cell r="B150" t="str">
            <v>100-1655-10</v>
          </cell>
          <cell r="C150" t="str">
            <v>1930 Rolling &amp; Equip. - FA Disposal</v>
          </cell>
          <cell r="D150">
            <v>-2628948.7400000002</v>
          </cell>
          <cell r="E150">
            <v>0</v>
          </cell>
          <cell r="F150">
            <v>0</v>
          </cell>
          <cell r="G150">
            <v>0</v>
          </cell>
          <cell r="H150">
            <v>-2628948.7400000002</v>
          </cell>
        </row>
        <row r="151">
          <cell r="B151" t="str">
            <v>TRIAL BALANCE SUMMARY FOR 2017</v>
          </cell>
          <cell r="C151">
            <v>43174</v>
          </cell>
          <cell r="D151">
            <v>0.36275462962962962</v>
          </cell>
          <cell r="E151" t="str">
            <v>Page:</v>
          </cell>
          <cell r="F151">
            <v>3</v>
          </cell>
          <cell r="G151" t="str">
            <v>User Date:</v>
          </cell>
          <cell r="H151">
            <v>43174</v>
          </cell>
        </row>
        <row r="153">
          <cell r="B153" t="str">
            <v>Account</v>
          </cell>
          <cell r="C153" t="str">
            <v>Description</v>
          </cell>
          <cell r="D153" t="str">
            <v>Beginning Balance</v>
          </cell>
          <cell r="E153" t="str">
            <v>Credit</v>
          </cell>
          <cell r="F153" t="str">
            <v>Net Change</v>
          </cell>
          <cell r="G153" t="str">
            <v>Ending Balance</v>
          </cell>
          <cell r="H153" t="str">
            <v>Debit</v>
          </cell>
        </row>
        <row r="154">
          <cell r="B154" t="str">
            <v>100-1656-10</v>
          </cell>
          <cell r="C154" t="str">
            <v>1860 Distribution Meters - FA Disposal</v>
          </cell>
          <cell r="D154">
            <v>-52451.24</v>
          </cell>
          <cell r="E154">
            <v>0</v>
          </cell>
          <cell r="F154">
            <v>0</v>
          </cell>
          <cell r="G154">
            <v>0</v>
          </cell>
          <cell r="H154">
            <v>-52451.24</v>
          </cell>
        </row>
        <row r="155">
          <cell r="B155" t="str">
            <v>100-1657-10</v>
          </cell>
          <cell r="C155" t="str">
            <v>1808 Buildings - FA Disposal</v>
          </cell>
          <cell r="D155">
            <v>-6887.53</v>
          </cell>
          <cell r="E155">
            <v>0</v>
          </cell>
          <cell r="F155">
            <v>0</v>
          </cell>
          <cell r="G155">
            <v>0</v>
          </cell>
          <cell r="H155">
            <v>-6887.53</v>
          </cell>
        </row>
        <row r="156">
          <cell r="B156" t="str">
            <v>100-1658-10</v>
          </cell>
          <cell r="C156" t="str">
            <v>1835 OH Distribution - Disposal</v>
          </cell>
          <cell r="D156">
            <v>-48000</v>
          </cell>
          <cell r="E156">
            <v>0</v>
          </cell>
          <cell r="F156">
            <v>0</v>
          </cell>
          <cell r="G156">
            <v>0</v>
          </cell>
          <cell r="H156">
            <v>-48000</v>
          </cell>
        </row>
        <row r="157">
          <cell r="B157" t="str">
            <v>100-1670-10</v>
          </cell>
          <cell r="C157" t="str">
            <v>1995 FA Contra Distribution Meters</v>
          </cell>
          <cell r="D157">
            <v>-297769.69</v>
          </cell>
          <cell r="E157">
            <v>52800.87</v>
          </cell>
          <cell r="F157">
            <v>99549.42</v>
          </cell>
          <cell r="G157">
            <v>-46748.55</v>
          </cell>
          <cell r="H157">
            <v>-344518.24</v>
          </cell>
        </row>
        <row r="158">
          <cell r="B158" t="str">
            <v>100-1671-10</v>
          </cell>
          <cell r="C158" t="str">
            <v>1995 FA Contra Poles, Towers, Fixtures</v>
          </cell>
          <cell r="D158">
            <v>-8635558.9100000001</v>
          </cell>
          <cell r="E158">
            <v>1625928.46</v>
          </cell>
          <cell r="F158">
            <v>2331320.2400000002</v>
          </cell>
          <cell r="G158">
            <v>-705391.78</v>
          </cell>
          <cell r="H158">
            <v>-9340950.6899999995</v>
          </cell>
        </row>
        <row r="159">
          <cell r="B159" t="str">
            <v>100-1672-10</v>
          </cell>
          <cell r="C159" t="str">
            <v>1995 FA Contra Distribution Transformers</v>
          </cell>
          <cell r="D159">
            <v>-12637368.43</v>
          </cell>
          <cell r="E159">
            <v>1050887.8600000001</v>
          </cell>
          <cell r="F159">
            <v>1526577.83</v>
          </cell>
          <cell r="G159">
            <v>-475689.97</v>
          </cell>
          <cell r="H159">
            <v>-13113058.4</v>
          </cell>
        </row>
        <row r="160">
          <cell r="B160" t="str">
            <v>100-1673-10</v>
          </cell>
          <cell r="C160" t="str">
            <v>1995 FA Contra Overhead Distribution</v>
          </cell>
          <cell r="D160">
            <v>-4420612.3600000003</v>
          </cell>
          <cell r="E160">
            <v>793924.02</v>
          </cell>
          <cell r="F160">
            <v>858662.56</v>
          </cell>
          <cell r="G160">
            <v>-64738.54</v>
          </cell>
          <cell r="H160">
            <v>-4485350.9000000004</v>
          </cell>
        </row>
        <row r="161">
          <cell r="B161" t="str">
            <v>100-1674-10</v>
          </cell>
          <cell r="C161" t="str">
            <v>1995 FA Contra Underground Distribution</v>
          </cell>
          <cell r="D161">
            <v>-11720563.140000001</v>
          </cell>
          <cell r="E161">
            <v>1784232.49</v>
          </cell>
          <cell r="F161">
            <v>1743759.27</v>
          </cell>
          <cell r="G161">
            <v>40473.21</v>
          </cell>
          <cell r="H161">
            <v>-11680089.92</v>
          </cell>
        </row>
        <row r="162">
          <cell r="B162" t="str">
            <v>100-1675-10</v>
          </cell>
          <cell r="C162" t="str">
            <v>1995 FA Contra Tools</v>
          </cell>
          <cell r="D162">
            <v>-238054.39999999999</v>
          </cell>
          <cell r="E162">
            <v>65579.83</v>
          </cell>
          <cell r="F162">
            <v>23560.73</v>
          </cell>
          <cell r="G162">
            <v>42019.09</v>
          </cell>
          <cell r="H162">
            <v>-196035.3</v>
          </cell>
        </row>
        <row r="163">
          <cell r="B163" t="str">
            <v>100-1676-10</v>
          </cell>
          <cell r="C163" t="str">
            <v>1995 FA Contra Equipment MS</v>
          </cell>
          <cell r="D163">
            <v>-759625.82</v>
          </cell>
          <cell r="E163">
            <v>7084.42</v>
          </cell>
          <cell r="F163">
            <v>4097.99</v>
          </cell>
          <cell r="G163">
            <v>2986.43</v>
          </cell>
          <cell r="H163">
            <v>-756639.39</v>
          </cell>
        </row>
        <row r="164">
          <cell r="B164" t="str">
            <v>100-1687-10</v>
          </cell>
          <cell r="C164" t="str">
            <v>2105 Accum Dep Leasehold Impr. - Disposal</v>
          </cell>
          <cell r="D164">
            <v>32826.54</v>
          </cell>
          <cell r="E164">
            <v>0</v>
          </cell>
          <cell r="F164">
            <v>0</v>
          </cell>
          <cell r="G164">
            <v>0</v>
          </cell>
          <cell r="H164">
            <v>32826.54</v>
          </cell>
        </row>
        <row r="165">
          <cell r="B165" t="str">
            <v>100-1697-10</v>
          </cell>
          <cell r="C165" t="str">
            <v>1845 Fixed Asset Disposals Clearing Account</v>
          </cell>
          <cell r="D165">
            <v>-3863867</v>
          </cell>
          <cell r="E165">
            <v>0</v>
          </cell>
          <cell r="F165">
            <v>2708421</v>
          </cell>
          <cell r="G165">
            <v>-2708421</v>
          </cell>
          <cell r="H165">
            <v>-6572288</v>
          </cell>
        </row>
        <row r="166">
          <cell r="B166" t="str">
            <v>100-1698-10</v>
          </cell>
          <cell r="C166" t="str">
            <v>1995 FA Contra Clearing Account</v>
          </cell>
          <cell r="D166">
            <v>-241078.44</v>
          </cell>
          <cell r="E166">
            <v>12758706.810000001</v>
          </cell>
          <cell r="F166">
            <v>12663879.359999999</v>
          </cell>
          <cell r="G166">
            <v>94827.45</v>
          </cell>
          <cell r="H166">
            <v>-146250.98000000001</v>
          </cell>
        </row>
        <row r="167">
          <cell r="B167" t="str">
            <v>100-1699-10</v>
          </cell>
          <cell r="C167" t="str">
            <v>1845 Fixed Asset Clearing Account</v>
          </cell>
          <cell r="D167">
            <v>199597.31</v>
          </cell>
          <cell r="E167">
            <v>65389549.25</v>
          </cell>
          <cell r="F167">
            <v>65612893.68</v>
          </cell>
          <cell r="G167">
            <v>-223344.43</v>
          </cell>
          <cell r="H167">
            <v>-23747.119999999999</v>
          </cell>
        </row>
        <row r="168">
          <cell r="B168" t="str">
            <v>100-1702-10</v>
          </cell>
          <cell r="C168" t="str">
            <v>2105 Accum Dep'n - MS7 Bldgs &amp; Other Construction</v>
          </cell>
          <cell r="D168">
            <v>-23734.03</v>
          </cell>
          <cell r="E168">
            <v>0</v>
          </cell>
          <cell r="F168">
            <v>0</v>
          </cell>
          <cell r="G168">
            <v>0</v>
          </cell>
          <cell r="H168">
            <v>-23734.03</v>
          </cell>
        </row>
        <row r="169">
          <cell r="B169" t="str">
            <v>100-1703-10</v>
          </cell>
          <cell r="C169" t="str">
            <v>2105 Accum Dep'n - MS8 Bldg &amp; Other Construction</v>
          </cell>
          <cell r="D169">
            <v>-12347.06</v>
          </cell>
          <cell r="E169">
            <v>0</v>
          </cell>
          <cell r="F169">
            <v>0</v>
          </cell>
          <cell r="G169">
            <v>0</v>
          </cell>
          <cell r="H169">
            <v>-12347.06</v>
          </cell>
        </row>
        <row r="170">
          <cell r="B170" t="str">
            <v>100-1704-10</v>
          </cell>
          <cell r="C170" t="str">
            <v>2105 Accum Dep'n - MS10 Bldgs &amp; Other Construction</v>
          </cell>
          <cell r="D170">
            <v>-109442.94</v>
          </cell>
          <cell r="E170">
            <v>0</v>
          </cell>
          <cell r="F170">
            <v>0</v>
          </cell>
          <cell r="G170">
            <v>0</v>
          </cell>
          <cell r="H170">
            <v>-109442.94</v>
          </cell>
        </row>
        <row r="171">
          <cell r="B171" t="str">
            <v>100-1705-10</v>
          </cell>
          <cell r="C171" t="str">
            <v>2105 Accum Dep'n - MS11 Buildings &amp; Other Const</v>
          </cell>
          <cell r="D171">
            <v>-40174.400000000001</v>
          </cell>
          <cell r="E171">
            <v>0</v>
          </cell>
          <cell r="F171">
            <v>3797.36</v>
          </cell>
          <cell r="G171">
            <v>-3797.36</v>
          </cell>
          <cell r="H171">
            <v>-43971.76</v>
          </cell>
        </row>
        <row r="172">
          <cell r="B172" t="str">
            <v>100-1706-10</v>
          </cell>
          <cell r="C172" t="str">
            <v>2105 Accum Dep'n - MS12 Buildings &amp; Other Constr</v>
          </cell>
          <cell r="D172">
            <v>-68445.62</v>
          </cell>
          <cell r="E172">
            <v>0</v>
          </cell>
          <cell r="F172">
            <v>1527.91</v>
          </cell>
          <cell r="G172">
            <v>-1527.91</v>
          </cell>
          <cell r="H172">
            <v>-69973.53</v>
          </cell>
        </row>
        <row r="173">
          <cell r="B173" t="str">
            <v>100-1707-10</v>
          </cell>
          <cell r="C173" t="str">
            <v>2105 Accum Dep'n - MS13 Buildings &amp; Other Constr</v>
          </cell>
          <cell r="D173">
            <v>-42895.48</v>
          </cell>
          <cell r="E173">
            <v>0</v>
          </cell>
          <cell r="F173">
            <v>245.29</v>
          </cell>
          <cell r="G173">
            <v>-245.29</v>
          </cell>
          <cell r="H173">
            <v>-43140.77</v>
          </cell>
        </row>
        <row r="174">
          <cell r="B174" t="str">
            <v>100-1708-10</v>
          </cell>
          <cell r="C174" t="str">
            <v>2105 Accum Dep'n - MS14 Buildings &amp; Other Constr</v>
          </cell>
          <cell r="D174">
            <v>-20530.59</v>
          </cell>
          <cell r="E174">
            <v>0</v>
          </cell>
          <cell r="F174">
            <v>24.38</v>
          </cell>
          <cell r="G174">
            <v>-24.38</v>
          </cell>
          <cell r="H174">
            <v>-20554.97</v>
          </cell>
        </row>
        <row r="175">
          <cell r="B175" t="str">
            <v>100-1709-10</v>
          </cell>
          <cell r="C175" t="str">
            <v>2105 Accum Dep'n - MS15 Buildings &amp; Other Constr</v>
          </cell>
          <cell r="D175">
            <v>-204760.74</v>
          </cell>
          <cell r="E175">
            <v>0</v>
          </cell>
          <cell r="F175">
            <v>7106.22</v>
          </cell>
          <cell r="G175">
            <v>-7106.22</v>
          </cell>
          <cell r="H175">
            <v>-211866.96</v>
          </cell>
        </row>
        <row r="176">
          <cell r="B176" t="str">
            <v>100-1710-10</v>
          </cell>
          <cell r="C176" t="str">
            <v>2105 Accum Dep'n - MS2 Equipment</v>
          </cell>
          <cell r="D176">
            <v>-1140260.8899999999</v>
          </cell>
          <cell r="E176">
            <v>1234.47</v>
          </cell>
          <cell r="F176">
            <v>68572.31</v>
          </cell>
          <cell r="G176">
            <v>-67337.84</v>
          </cell>
          <cell r="H176">
            <v>-1207598.73</v>
          </cell>
        </row>
        <row r="177">
          <cell r="B177" t="str">
            <v>100-1711-10</v>
          </cell>
          <cell r="C177" t="str">
            <v>2105 Accmu Dep'n - MS5 Equipment</v>
          </cell>
          <cell r="D177">
            <v>-1099454.1200000001</v>
          </cell>
          <cell r="E177">
            <v>0</v>
          </cell>
          <cell r="F177">
            <v>58009.51</v>
          </cell>
          <cell r="G177">
            <v>-58009.51</v>
          </cell>
          <cell r="H177">
            <v>-1157463.6299999999</v>
          </cell>
        </row>
        <row r="178">
          <cell r="B178" t="str">
            <v>100-1712-10</v>
          </cell>
          <cell r="C178" t="str">
            <v>2105 Accmu Dep'n - MS7 Equipment</v>
          </cell>
          <cell r="D178">
            <v>-1080840.93</v>
          </cell>
          <cell r="E178">
            <v>0</v>
          </cell>
          <cell r="F178">
            <v>14626.6</v>
          </cell>
          <cell r="G178">
            <v>-14626.6</v>
          </cell>
          <cell r="H178">
            <v>-1095467.53</v>
          </cell>
        </row>
        <row r="179">
          <cell r="B179" t="str">
            <v>100-1713-10</v>
          </cell>
          <cell r="C179" t="str">
            <v>2105 Accmu Dep'n - MS10 Equipment</v>
          </cell>
          <cell r="D179">
            <v>-1117431.57</v>
          </cell>
          <cell r="E179">
            <v>0</v>
          </cell>
          <cell r="F179">
            <v>36325.49</v>
          </cell>
          <cell r="G179">
            <v>-36325.49</v>
          </cell>
          <cell r="H179">
            <v>-1153757.06</v>
          </cell>
        </row>
        <row r="180">
          <cell r="B180" t="str">
            <v>100-1714-10</v>
          </cell>
          <cell r="C180" t="str">
            <v>2105 Accmu Dep'n - MS11 Equipment</v>
          </cell>
          <cell r="D180">
            <v>-1177934.5</v>
          </cell>
          <cell r="E180">
            <v>208.58</v>
          </cell>
          <cell r="F180">
            <v>83351.509999999995</v>
          </cell>
          <cell r="G180">
            <v>-83142.929999999993</v>
          </cell>
          <cell r="H180">
            <v>-1261077.43</v>
          </cell>
        </row>
        <row r="181">
          <cell r="B181" t="str">
            <v>100-1715-10</v>
          </cell>
          <cell r="C181" t="str">
            <v>2105 Accum Dep'n-Subtransmission Feeders</v>
          </cell>
          <cell r="D181">
            <v>-495452.44</v>
          </cell>
          <cell r="E181">
            <v>0</v>
          </cell>
          <cell r="F181">
            <v>3044.59</v>
          </cell>
          <cell r="G181">
            <v>-3044.59</v>
          </cell>
          <cell r="H181">
            <v>-498497.03</v>
          </cell>
        </row>
        <row r="182">
          <cell r="B182" t="str">
            <v>100-1716-10</v>
          </cell>
          <cell r="C182" t="str">
            <v>2105 Accmu Dep'n - MS13 Equipment</v>
          </cell>
          <cell r="D182">
            <v>-375714.48</v>
          </cell>
          <cell r="E182">
            <v>0</v>
          </cell>
          <cell r="F182">
            <v>65961.81</v>
          </cell>
          <cell r="G182">
            <v>-65961.81</v>
          </cell>
          <cell r="H182">
            <v>-441676.29</v>
          </cell>
        </row>
        <row r="183">
          <cell r="B183" t="str">
            <v>100-1717-10</v>
          </cell>
          <cell r="C183" t="str">
            <v>2105 Accmu Dep'n - MS14 Equipment</v>
          </cell>
          <cell r="D183">
            <v>-1034801.43</v>
          </cell>
          <cell r="E183">
            <v>0</v>
          </cell>
          <cell r="F183">
            <v>75333.179999999993</v>
          </cell>
          <cell r="G183">
            <v>-75333.179999999993</v>
          </cell>
          <cell r="H183">
            <v>-1110134.6100000001</v>
          </cell>
        </row>
        <row r="184">
          <cell r="B184" t="str">
            <v>100-1718-10</v>
          </cell>
          <cell r="C184" t="str">
            <v>2105 Accmu Dep'n - MS15 Equipment</v>
          </cell>
          <cell r="D184">
            <v>-934175.49</v>
          </cell>
          <cell r="E184">
            <v>0</v>
          </cell>
          <cell r="F184">
            <v>75650.25</v>
          </cell>
          <cell r="G184">
            <v>-75650.25</v>
          </cell>
          <cell r="H184">
            <v>-1009825.74</v>
          </cell>
        </row>
        <row r="185">
          <cell r="B185" t="str">
            <v>100-1719-10</v>
          </cell>
          <cell r="C185" t="str">
            <v>2105 Accmu Dep'n - MS9 Equipment</v>
          </cell>
          <cell r="D185">
            <v>-271440.36</v>
          </cell>
          <cell r="E185">
            <v>0</v>
          </cell>
          <cell r="F185">
            <v>17586.919999999998</v>
          </cell>
          <cell r="G185">
            <v>-17586.919999999998</v>
          </cell>
          <cell r="H185">
            <v>-289027.28000000003</v>
          </cell>
        </row>
        <row r="186">
          <cell r="B186" t="str">
            <v>100-1720-10</v>
          </cell>
          <cell r="C186" t="str">
            <v>2105 Accum Dep'n-Overhead Distribution</v>
          </cell>
          <cell r="D186">
            <v>-8381158.2199999997</v>
          </cell>
          <cell r="E186">
            <v>575509.29</v>
          </cell>
          <cell r="F186">
            <v>877385.26</v>
          </cell>
          <cell r="G186">
            <v>-301875.96999999997</v>
          </cell>
          <cell r="H186">
            <v>-8683034.1899999995</v>
          </cell>
        </row>
        <row r="187">
          <cell r="B187" t="str">
            <v>100-1721-10</v>
          </cell>
          <cell r="C187" t="str">
            <v>2105 Acc Dep'n-Poles, Towers, Fixtures</v>
          </cell>
          <cell r="D187">
            <v>-15087981.390000001</v>
          </cell>
          <cell r="E187">
            <v>77779.08</v>
          </cell>
          <cell r="F187">
            <v>775885.98</v>
          </cell>
          <cell r="G187">
            <v>-698106.9</v>
          </cell>
          <cell r="H187">
            <v>-15786088.289999999</v>
          </cell>
        </row>
        <row r="188">
          <cell r="B188" t="str">
            <v>100-1725-10</v>
          </cell>
          <cell r="C188" t="str">
            <v>2105 Accum Dep'n-Underground Dist'n</v>
          </cell>
          <cell r="D188">
            <v>-19620944.879999999</v>
          </cell>
          <cell r="E188">
            <v>97341.04</v>
          </cell>
          <cell r="F188">
            <v>1025005.83</v>
          </cell>
          <cell r="G188">
            <v>-927664.79</v>
          </cell>
          <cell r="H188">
            <v>-20548609.670000002</v>
          </cell>
        </row>
        <row r="189">
          <cell r="B189" t="str">
            <v>100-1730-10</v>
          </cell>
          <cell r="C189" t="str">
            <v>2105 Accum Dep'n-Dist'n Transformers</v>
          </cell>
          <cell r="D189">
            <v>-31794107.539999999</v>
          </cell>
          <cell r="E189">
            <v>50450.65</v>
          </cell>
          <cell r="F189">
            <v>903113.9</v>
          </cell>
          <cell r="G189">
            <v>-852663.25</v>
          </cell>
          <cell r="H189">
            <v>-32646770.789999999</v>
          </cell>
        </row>
        <row r="190">
          <cell r="B190" t="str">
            <v>100-1735-10</v>
          </cell>
          <cell r="C190" t="str">
            <v>2105 Accum Dep'n-Distribution Meters</v>
          </cell>
          <cell r="D190">
            <v>-10929306.25</v>
          </cell>
          <cell r="E190">
            <v>47781.5</v>
          </cell>
          <cell r="F190">
            <v>868270.32</v>
          </cell>
          <cell r="G190">
            <v>-820488.82</v>
          </cell>
          <cell r="H190">
            <v>-11749795.07</v>
          </cell>
        </row>
        <row r="191">
          <cell r="B191" t="str">
            <v>100-1736-10</v>
          </cell>
          <cell r="C191" t="str">
            <v>2105 Accum Ammortization-contra</v>
          </cell>
          <cell r="D191">
            <v>-534475.09</v>
          </cell>
          <cell r="E191">
            <v>0</v>
          </cell>
          <cell r="F191">
            <v>0</v>
          </cell>
          <cell r="G191">
            <v>0</v>
          </cell>
          <cell r="H191">
            <v>-534475.09</v>
          </cell>
        </row>
        <row r="192">
          <cell r="B192" t="str">
            <v>100-1740-10</v>
          </cell>
          <cell r="C192" t="str">
            <v>2105 Accum Dep'n-Gen. Office Equipment</v>
          </cell>
          <cell r="D192">
            <v>-695385.3</v>
          </cell>
          <cell r="E192">
            <v>468.49</v>
          </cell>
          <cell r="F192">
            <v>8170.16</v>
          </cell>
          <cell r="G192">
            <v>-7701.67</v>
          </cell>
          <cell r="H192">
            <v>-703086.97</v>
          </cell>
        </row>
        <row r="193">
          <cell r="B193" t="str">
            <v>100-1741-10</v>
          </cell>
          <cell r="C193" t="str">
            <v>2105 Accum Dep'n Telephone System</v>
          </cell>
          <cell r="D193">
            <v>-242369.97</v>
          </cell>
          <cell r="E193">
            <v>0</v>
          </cell>
          <cell r="F193">
            <v>31361.62</v>
          </cell>
          <cell r="G193">
            <v>-31361.62</v>
          </cell>
          <cell r="H193">
            <v>-273731.59000000003</v>
          </cell>
        </row>
        <row r="194">
          <cell r="B194" t="str">
            <v>100-1742-10</v>
          </cell>
          <cell r="C194" t="str">
            <v>2105 Accmu Dep'n Misc Equipment</v>
          </cell>
          <cell r="D194">
            <v>-33185.64</v>
          </cell>
          <cell r="E194">
            <v>4123207</v>
          </cell>
          <cell r="F194">
            <v>4765709.87</v>
          </cell>
          <cell r="G194">
            <v>-642502.87</v>
          </cell>
          <cell r="H194">
            <v>-675688.51</v>
          </cell>
        </row>
        <row r="195">
          <cell r="B195" t="str">
            <v>100-1744-10</v>
          </cell>
          <cell r="C195" t="str">
            <v>2105 Accum Dep'n-Computer Software</v>
          </cell>
          <cell r="D195">
            <v>-1789471.24</v>
          </cell>
          <cell r="E195">
            <v>425775.72</v>
          </cell>
          <cell r="F195">
            <v>281030.40999999997</v>
          </cell>
          <cell r="G195">
            <v>144745.31</v>
          </cell>
          <cell r="H195">
            <v>-1644725.93</v>
          </cell>
        </row>
        <row r="196">
          <cell r="B196" t="str">
            <v>100-1745-10</v>
          </cell>
          <cell r="C196" t="str">
            <v>2105 Accum Dep'n-Computer Hardware Equip</v>
          </cell>
          <cell r="D196">
            <v>-2531524.4900000002</v>
          </cell>
          <cell r="E196">
            <v>24290.31</v>
          </cell>
          <cell r="F196">
            <v>63615.33</v>
          </cell>
          <cell r="G196">
            <v>-39325.019999999997</v>
          </cell>
          <cell r="H196">
            <v>-2570849.5099999998</v>
          </cell>
        </row>
        <row r="197">
          <cell r="B197" t="str">
            <v>100-1746-10</v>
          </cell>
          <cell r="C197" t="str">
            <v>2105 Accum Dep'n - Meter reading equipt</v>
          </cell>
          <cell r="D197">
            <v>-407312.89</v>
          </cell>
          <cell r="E197">
            <v>23025.34</v>
          </cell>
          <cell r="F197">
            <v>60926.52</v>
          </cell>
          <cell r="G197">
            <v>-37901.18</v>
          </cell>
          <cell r="H197">
            <v>-445214.07</v>
          </cell>
        </row>
        <row r="198">
          <cell r="B198" t="str">
            <v>100-1747-10</v>
          </cell>
          <cell r="C198" t="str">
            <v>2105 Accum Dep'n CAD AM/FM System</v>
          </cell>
          <cell r="D198">
            <v>-293583.09999999998</v>
          </cell>
          <cell r="E198">
            <v>0</v>
          </cell>
          <cell r="F198">
            <v>0</v>
          </cell>
          <cell r="G198">
            <v>0</v>
          </cell>
          <cell r="H198">
            <v>-293583.09999999998</v>
          </cell>
        </row>
        <row r="199">
          <cell r="B199" t="str">
            <v>100-1750-10</v>
          </cell>
          <cell r="C199" t="str">
            <v>2105 Accum Dep'n-Stores Warehouse Equip</v>
          </cell>
          <cell r="D199">
            <v>-24515.95</v>
          </cell>
          <cell r="E199">
            <v>0</v>
          </cell>
          <cell r="F199">
            <v>0</v>
          </cell>
          <cell r="G199">
            <v>0</v>
          </cell>
          <cell r="H199">
            <v>-24515.95</v>
          </cell>
        </row>
        <row r="200">
          <cell r="B200" t="str">
            <v>100-1755-10</v>
          </cell>
          <cell r="C200" t="str">
            <v>2105 Accum Dep'n-Rolling Stock &amp; Equip</v>
          </cell>
          <cell r="D200">
            <v>-5539233.2000000002</v>
          </cell>
          <cell r="E200">
            <v>314039.19</v>
          </cell>
          <cell r="F200">
            <v>301664.7</v>
          </cell>
          <cell r="G200">
            <v>12374.49</v>
          </cell>
          <cell r="H200">
            <v>-5526858.71</v>
          </cell>
        </row>
        <row r="201">
          <cell r="B201" t="str">
            <v>100-1760-10</v>
          </cell>
          <cell r="C201" t="str">
            <v>2105 Accum Dep'n-Misc. Equipment-Tools</v>
          </cell>
          <cell r="D201">
            <v>-2269595.0699999998</v>
          </cell>
          <cell r="E201">
            <v>20070.29</v>
          </cell>
          <cell r="F201">
            <v>102890.26</v>
          </cell>
          <cell r="G201">
            <v>-82819.97</v>
          </cell>
          <cell r="H201">
            <v>-2352415.04</v>
          </cell>
        </row>
        <row r="202">
          <cell r="B202" t="str">
            <v>100-1765-10</v>
          </cell>
          <cell r="C202" t="str">
            <v>2105 Accum Dep'n-Water Heater Controls</v>
          </cell>
          <cell r="D202">
            <v>-107034.72</v>
          </cell>
          <cell r="E202">
            <v>0</v>
          </cell>
          <cell r="F202">
            <v>0</v>
          </cell>
          <cell r="G202">
            <v>0</v>
          </cell>
          <cell r="H202">
            <v>-107034.72</v>
          </cell>
        </row>
        <row r="203">
          <cell r="B203" t="str">
            <v>100-1770-10</v>
          </cell>
          <cell r="C203" t="str">
            <v>2105 Accum Dep'n-Load Mgmt. Controls</v>
          </cell>
          <cell r="D203">
            <v>-981782.18</v>
          </cell>
          <cell r="E203">
            <v>0</v>
          </cell>
          <cell r="F203">
            <v>48817.33</v>
          </cell>
          <cell r="G203">
            <v>-48817.33</v>
          </cell>
          <cell r="H203">
            <v>-1030599.51</v>
          </cell>
        </row>
        <row r="204">
          <cell r="B204" t="str">
            <v>100-1771-10</v>
          </cell>
          <cell r="C204" t="str">
            <v>2105 Accum Dep'n Water Heater Controls</v>
          </cell>
          <cell r="D204">
            <v>-49092.77</v>
          </cell>
          <cell r="E204">
            <v>0</v>
          </cell>
          <cell r="F204">
            <v>0</v>
          </cell>
          <cell r="G204">
            <v>0</v>
          </cell>
          <cell r="H204">
            <v>-49092.77</v>
          </cell>
        </row>
        <row r="205">
          <cell r="B205" t="str">
            <v>100-1775-10</v>
          </cell>
          <cell r="C205" t="str">
            <v>2105 Amortization-Leasehold Improvements</v>
          </cell>
          <cell r="D205">
            <v>-901146.12</v>
          </cell>
          <cell r="E205">
            <v>10878.4</v>
          </cell>
          <cell r="F205">
            <v>46408.09</v>
          </cell>
          <cell r="G205">
            <v>-35529.69</v>
          </cell>
          <cell r="H205">
            <v>-936675.81</v>
          </cell>
        </row>
        <row r="206">
          <cell r="B206" t="str">
            <v>100-1780-10</v>
          </cell>
          <cell r="C206" t="str">
            <v>2105 Accum Dep'n-Fibre Optics</v>
          </cell>
          <cell r="D206">
            <v>-96488.44</v>
          </cell>
          <cell r="E206">
            <v>0</v>
          </cell>
          <cell r="F206">
            <v>0</v>
          </cell>
          <cell r="G206">
            <v>0</v>
          </cell>
          <cell r="H206">
            <v>-96488.44</v>
          </cell>
        </row>
        <row r="207">
          <cell r="B207" t="str">
            <v>100-1785-10</v>
          </cell>
          <cell r="C207" t="str">
            <v>2105 Accum Dep Rolling &amp; Equip - Disposal</v>
          </cell>
          <cell r="D207">
            <v>2628948.7400000002</v>
          </cell>
          <cell r="E207">
            <v>0</v>
          </cell>
          <cell r="F207">
            <v>0</v>
          </cell>
          <cell r="G207">
            <v>0</v>
          </cell>
          <cell r="H207">
            <v>2628948.7400000002</v>
          </cell>
        </row>
        <row r="208">
          <cell r="B208" t="str">
            <v>100-1786-10</v>
          </cell>
          <cell r="C208" t="str">
            <v>2105 Accum Distribution Meter - Disposal</v>
          </cell>
          <cell r="D208">
            <v>4595146.5</v>
          </cell>
          <cell r="E208">
            <v>0</v>
          </cell>
          <cell r="F208">
            <v>0</v>
          </cell>
          <cell r="G208">
            <v>0</v>
          </cell>
          <cell r="H208">
            <v>4595146.5</v>
          </cell>
        </row>
        <row r="209">
          <cell r="B209" t="str">
            <v>100-1787-10</v>
          </cell>
          <cell r="C209" t="str">
            <v>2105 Accum Dep Building - Disposal</v>
          </cell>
          <cell r="D209">
            <v>6887.53</v>
          </cell>
          <cell r="E209">
            <v>0</v>
          </cell>
          <cell r="F209">
            <v>0</v>
          </cell>
          <cell r="G209">
            <v>0</v>
          </cell>
          <cell r="H209">
            <v>6887.53</v>
          </cell>
        </row>
        <row r="210">
          <cell r="B210" t="str">
            <v>100-1788-10</v>
          </cell>
          <cell r="C210" t="str">
            <v>2105 Accum Depr OH Distribution - Disposal</v>
          </cell>
          <cell r="D210">
            <v>48000</v>
          </cell>
          <cell r="E210">
            <v>0</v>
          </cell>
          <cell r="F210">
            <v>0</v>
          </cell>
          <cell r="G210">
            <v>0</v>
          </cell>
          <cell r="H210">
            <v>48000</v>
          </cell>
        </row>
        <row r="211">
          <cell r="B211" t="str">
            <v>100-1789-10</v>
          </cell>
          <cell r="C211" t="str">
            <v>2105 Accum Depr Disposals Clearing Account</v>
          </cell>
          <cell r="D211">
            <v>3233913</v>
          </cell>
          <cell r="E211">
            <v>2268474</v>
          </cell>
          <cell r="F211">
            <v>0</v>
          </cell>
          <cell r="G211">
            <v>2268474</v>
          </cell>
          <cell r="H211">
            <v>5502387</v>
          </cell>
        </row>
        <row r="212">
          <cell r="B212" t="str">
            <v>100-1790-10</v>
          </cell>
          <cell r="C212" t="str">
            <v>2105 ContraAcc Dep Distrib Meters</v>
          </cell>
          <cell r="D212">
            <v>99348.56</v>
          </cell>
          <cell r="E212">
            <v>13119.52</v>
          </cell>
          <cell r="F212">
            <v>2275.2800000000002</v>
          </cell>
          <cell r="G212">
            <v>10844.24</v>
          </cell>
          <cell r="H212">
            <v>110192.8</v>
          </cell>
        </row>
        <row r="213">
          <cell r="B213" t="str">
            <v>100-1791-10</v>
          </cell>
          <cell r="C213" t="str">
            <v>2105 ContraAcc Dep Poles, Towers, Fixtures</v>
          </cell>
          <cell r="D213">
            <v>2048191.77</v>
          </cell>
          <cell r="E213">
            <v>188674.21</v>
          </cell>
          <cell r="F213">
            <v>20610.95</v>
          </cell>
          <cell r="G213">
            <v>168063.26</v>
          </cell>
          <cell r="H213">
            <v>2216255.0299999998</v>
          </cell>
        </row>
        <row r="214">
          <cell r="B214" t="str">
            <v>100-1792-10</v>
          </cell>
          <cell r="C214" t="str">
            <v>2105 ContraAcc Dep Distribution Transformers</v>
          </cell>
          <cell r="D214">
            <v>3699076.28</v>
          </cell>
          <cell r="E214">
            <v>292548.39</v>
          </cell>
          <cell r="F214">
            <v>13514.99</v>
          </cell>
          <cell r="G214">
            <v>279033.40000000002</v>
          </cell>
          <cell r="H214">
            <v>3978109.68</v>
          </cell>
        </row>
        <row r="215">
          <cell r="B215" t="str">
            <v>100-1793-10</v>
          </cell>
          <cell r="C215" t="str">
            <v>2105 ContraAcc Dep Overhead Distribution</v>
          </cell>
          <cell r="D215">
            <v>1148568.56</v>
          </cell>
          <cell r="E215">
            <v>78151.199999999997</v>
          </cell>
          <cell r="F215">
            <v>6502.23</v>
          </cell>
          <cell r="G215">
            <v>71648.97</v>
          </cell>
          <cell r="H215">
            <v>1220217.53</v>
          </cell>
        </row>
        <row r="216">
          <cell r="B216" t="str">
            <v>100-1794-10</v>
          </cell>
          <cell r="C216" t="str">
            <v>2105 ContraAcc Dep Underground Distribution</v>
          </cell>
          <cell r="D216">
            <v>3594455.81</v>
          </cell>
          <cell r="E216">
            <v>286467.92</v>
          </cell>
          <cell r="F216">
            <v>24814.45</v>
          </cell>
          <cell r="G216">
            <v>261653.47</v>
          </cell>
          <cell r="H216">
            <v>3856109.28</v>
          </cell>
        </row>
        <row r="217">
          <cell r="B217" t="str">
            <v>100-1795-10</v>
          </cell>
          <cell r="C217" t="str">
            <v>2105 ContraAcc Dep Tools</v>
          </cell>
          <cell r="D217">
            <v>134918.78</v>
          </cell>
          <cell r="E217">
            <v>18694.189999999999</v>
          </cell>
          <cell r="F217">
            <v>4684.2299999999996</v>
          </cell>
          <cell r="G217">
            <v>14009.96</v>
          </cell>
          <cell r="H217">
            <v>148928.74</v>
          </cell>
        </row>
        <row r="218">
          <cell r="B218" t="str">
            <v>100-1796-10</v>
          </cell>
          <cell r="C218" t="str">
            <v>2105 ContraAcc Dep Equipment</v>
          </cell>
          <cell r="D218">
            <v>287629.65999999997</v>
          </cell>
          <cell r="E218">
            <v>16649.59</v>
          </cell>
          <cell r="F218">
            <v>506.02</v>
          </cell>
          <cell r="G218">
            <v>16143.57</v>
          </cell>
          <cell r="H218">
            <v>303773.23</v>
          </cell>
        </row>
        <row r="219">
          <cell r="B219" t="str">
            <v>100-2000-10</v>
          </cell>
          <cell r="C219" t="str">
            <v>2205 Accounts Payable-Trade</v>
          </cell>
          <cell r="D219">
            <v>-1932062.12</v>
          </cell>
          <cell r="E219">
            <v>45141633.689999998</v>
          </cell>
          <cell r="F219">
            <v>45234408.310000002</v>
          </cell>
          <cell r="G219">
            <v>-92774.62</v>
          </cell>
          <cell r="H219">
            <v>-2024836.74</v>
          </cell>
        </row>
        <row r="220">
          <cell r="B220" t="str">
            <v>100-2001-10</v>
          </cell>
          <cell r="C220" t="str">
            <v>2205 Accounts Payable - Refunds</v>
          </cell>
          <cell r="D220">
            <v>-9069450.7899999991</v>
          </cell>
          <cell r="E220">
            <v>4344285.75</v>
          </cell>
          <cell r="F220">
            <v>4340845.29</v>
          </cell>
          <cell r="G220">
            <v>3440.46</v>
          </cell>
          <cell r="H220">
            <v>-9066010.3300000001</v>
          </cell>
        </row>
        <row r="221">
          <cell r="B221" t="str">
            <v>100-2005-10</v>
          </cell>
          <cell r="C221" t="str">
            <v>2205 Accounts Payable-US</v>
          </cell>
          <cell r="D221">
            <v>-10710</v>
          </cell>
          <cell r="E221">
            <v>266325.3</v>
          </cell>
          <cell r="F221">
            <v>271055.73</v>
          </cell>
          <cell r="G221">
            <v>-4730.43</v>
          </cell>
          <cell r="H221">
            <v>-15440.43</v>
          </cell>
        </row>
        <row r="222">
          <cell r="B222" t="str">
            <v>100-2010-10</v>
          </cell>
          <cell r="C222" t="str">
            <v>2205 Accounts Payable-Bulk Power</v>
          </cell>
          <cell r="D222">
            <v>-14364768.300000001</v>
          </cell>
          <cell r="E222">
            <v>438007490.94999999</v>
          </cell>
          <cell r="F222">
            <v>433688097.42000002</v>
          </cell>
          <cell r="G222">
            <v>4319393.53</v>
          </cell>
          <cell r="H222">
            <v>-10045374.77</v>
          </cell>
        </row>
        <row r="223">
          <cell r="B223" t="str">
            <v>100-2020-10</v>
          </cell>
          <cell r="C223" t="str">
            <v>2205 Accounts Payable-Contract Holdback</v>
          </cell>
          <cell r="D223">
            <v>-60270.33</v>
          </cell>
          <cell r="E223">
            <v>81247.69</v>
          </cell>
          <cell r="F223">
            <v>180797.28</v>
          </cell>
          <cell r="G223">
            <v>-99549.59</v>
          </cell>
          <cell r="H223">
            <v>-159819.92000000001</v>
          </cell>
        </row>
        <row r="224">
          <cell r="B224" t="str">
            <v>100-2030-10</v>
          </cell>
          <cell r="C224" t="str">
            <v>2205 Accounts Payable - Inventory</v>
          </cell>
          <cell r="D224">
            <v>-71988.509999999995</v>
          </cell>
          <cell r="E224">
            <v>2781583.6</v>
          </cell>
          <cell r="F224">
            <v>2790806.56</v>
          </cell>
          <cell r="G224">
            <v>-9222.9599999999991</v>
          </cell>
          <cell r="H224">
            <v>-81211.47</v>
          </cell>
        </row>
        <row r="225">
          <cell r="B225" t="str">
            <v>100-2031-10</v>
          </cell>
          <cell r="C225" t="str">
            <v>2205 A/P Retailers</v>
          </cell>
          <cell r="D225">
            <v>1.02</v>
          </cell>
          <cell r="E225">
            <v>0</v>
          </cell>
          <cell r="F225">
            <v>0</v>
          </cell>
          <cell r="G225">
            <v>0</v>
          </cell>
          <cell r="H225">
            <v>1.02</v>
          </cell>
        </row>
        <row r="226">
          <cell r="B226" t="str">
            <v>100-2036-10</v>
          </cell>
          <cell r="C226" t="str">
            <v>2205 Ontario Price Credit</v>
          </cell>
          <cell r="D226">
            <v>175.56</v>
          </cell>
          <cell r="E226">
            <v>0</v>
          </cell>
          <cell r="F226">
            <v>0</v>
          </cell>
          <cell r="G226">
            <v>0</v>
          </cell>
          <cell r="H226">
            <v>175.56</v>
          </cell>
        </row>
        <row r="227">
          <cell r="B227" t="str">
            <v>TRIAL BALANCE SUMMARY FOR 2017</v>
          </cell>
          <cell r="C227">
            <v>43174</v>
          </cell>
          <cell r="D227">
            <v>0.36275462962962962</v>
          </cell>
          <cell r="E227" t="str">
            <v>Page:</v>
          </cell>
          <cell r="F227">
            <v>4</v>
          </cell>
          <cell r="G227" t="str">
            <v>User Date:</v>
          </cell>
          <cell r="H227">
            <v>43174</v>
          </cell>
        </row>
        <row r="229">
          <cell r="B229" t="str">
            <v>Account</v>
          </cell>
          <cell r="C229" t="str">
            <v>Description</v>
          </cell>
          <cell r="D229" t="str">
            <v>Beginning Balance</v>
          </cell>
          <cell r="E229" t="str">
            <v>Credit</v>
          </cell>
          <cell r="F229" t="str">
            <v>Net Change</v>
          </cell>
          <cell r="G229" t="str">
            <v>Ending Balance</v>
          </cell>
          <cell r="H229" t="str">
            <v>Debit</v>
          </cell>
        </row>
        <row r="230">
          <cell r="B230" t="str">
            <v>100-2040-10</v>
          </cell>
          <cell r="C230" t="str">
            <v>2290 Accounts Payable - GST</v>
          </cell>
          <cell r="D230">
            <v>0</v>
          </cell>
          <cell r="E230">
            <v>5207.3999999999996</v>
          </cell>
          <cell r="F230">
            <v>5207.3999999999996</v>
          </cell>
          <cell r="G230">
            <v>0</v>
          </cell>
          <cell r="H230">
            <v>0</v>
          </cell>
        </row>
        <row r="231">
          <cell r="B231" t="str">
            <v>100-2043-10</v>
          </cell>
          <cell r="C231" t="str">
            <v>2290 HST Liability</v>
          </cell>
          <cell r="D231">
            <v>-1960873.69</v>
          </cell>
          <cell r="E231">
            <v>25355170.82</v>
          </cell>
          <cell r="F231">
            <v>24943780.940000001</v>
          </cell>
          <cell r="G231">
            <v>411389.88</v>
          </cell>
          <cell r="H231">
            <v>-1549483.81</v>
          </cell>
        </row>
        <row r="232">
          <cell r="B232" t="str">
            <v>100-2044-10</v>
          </cell>
          <cell r="C232" t="str">
            <v>2290 HST Liability - Retailer</v>
          </cell>
          <cell r="D232">
            <v>-23785.22</v>
          </cell>
          <cell r="E232">
            <v>300590.88</v>
          </cell>
          <cell r="F232">
            <v>295135.35999999999</v>
          </cell>
          <cell r="G232">
            <v>5455.52</v>
          </cell>
          <cell r="H232">
            <v>-18329.7</v>
          </cell>
        </row>
        <row r="233">
          <cell r="B233" t="str">
            <v>100-2045-10</v>
          </cell>
          <cell r="C233" t="str">
            <v>2250 Debt Retirement Charge Payable</v>
          </cell>
          <cell r="D233">
            <v>-268529.40999999997</v>
          </cell>
          <cell r="E233">
            <v>3418071.5</v>
          </cell>
          <cell r="F233">
            <v>3417991.16</v>
          </cell>
          <cell r="G233">
            <v>80.34</v>
          </cell>
          <cell r="H233">
            <v>-268449.07</v>
          </cell>
        </row>
        <row r="234">
          <cell r="B234" t="str">
            <v>100-2046-10</v>
          </cell>
          <cell r="C234" t="str">
            <v>2290 HST Rebate</v>
          </cell>
          <cell r="D234">
            <v>0</v>
          </cell>
          <cell r="E234">
            <v>666.08</v>
          </cell>
          <cell r="F234">
            <v>666.08</v>
          </cell>
          <cell r="G234">
            <v>0</v>
          </cell>
          <cell r="H234">
            <v>0</v>
          </cell>
        </row>
        <row r="235">
          <cell r="B235" t="str">
            <v>100-2050-10</v>
          </cell>
          <cell r="C235" t="str">
            <v>2220 Accrued Liability</v>
          </cell>
          <cell r="D235">
            <v>-3599963.06</v>
          </cell>
          <cell r="E235">
            <v>70101050.719999999</v>
          </cell>
          <cell r="F235">
            <v>68498400.930000007</v>
          </cell>
          <cell r="G235">
            <v>1602649.79</v>
          </cell>
          <cell r="H235">
            <v>-1997313.27</v>
          </cell>
        </row>
        <row r="236">
          <cell r="B236" t="str">
            <v>100-2053-10</v>
          </cell>
          <cell r="C236" t="str">
            <v>2220 Accrued  - Property Taxes</v>
          </cell>
          <cell r="D236">
            <v>-3355.53</v>
          </cell>
          <cell r="E236">
            <v>128183.21</v>
          </cell>
          <cell r="F236">
            <v>135660</v>
          </cell>
          <cell r="G236">
            <v>-7476.79</v>
          </cell>
          <cell r="H236">
            <v>-10832.32</v>
          </cell>
        </row>
        <row r="237">
          <cell r="B237" t="str">
            <v>100-2055-10</v>
          </cell>
          <cell r="C237" t="str">
            <v>2220 Accrued  - Rent</v>
          </cell>
          <cell r="D237">
            <v>0</v>
          </cell>
          <cell r="E237">
            <v>1378000</v>
          </cell>
          <cell r="F237">
            <v>1378000</v>
          </cell>
          <cell r="G237">
            <v>0</v>
          </cell>
          <cell r="H237">
            <v>0</v>
          </cell>
        </row>
        <row r="238">
          <cell r="B238" t="str">
            <v>100-2056-10</v>
          </cell>
          <cell r="C238" t="str">
            <v>2220 Accrued Audit Fees</v>
          </cell>
          <cell r="D238">
            <v>-85782</v>
          </cell>
          <cell r="E238">
            <v>126925</v>
          </cell>
          <cell r="F238">
            <v>131328</v>
          </cell>
          <cell r="G238">
            <v>-4403</v>
          </cell>
          <cell r="H238">
            <v>-90185</v>
          </cell>
        </row>
        <row r="239">
          <cell r="B239" t="str">
            <v>100-2070-10</v>
          </cell>
          <cell r="C239" t="str">
            <v>2220 Suspense</v>
          </cell>
          <cell r="D239">
            <v>-43235.69</v>
          </cell>
          <cell r="E239">
            <v>10816848.029999999</v>
          </cell>
          <cell r="F239">
            <v>10804617.26</v>
          </cell>
          <cell r="G239">
            <v>12230.77</v>
          </cell>
          <cell r="H239">
            <v>-31004.92</v>
          </cell>
        </row>
        <row r="240">
          <cell r="B240" t="str">
            <v>100-2071-10</v>
          </cell>
          <cell r="C240" t="str">
            <v>2205 Refund Payment Offset</v>
          </cell>
          <cell r="D240">
            <v>9099687.8699999992</v>
          </cell>
          <cell r="E240">
            <v>0</v>
          </cell>
          <cell r="F240">
            <v>0</v>
          </cell>
          <cell r="G240">
            <v>0</v>
          </cell>
          <cell r="H240">
            <v>9099687.8699999992</v>
          </cell>
        </row>
        <row r="241">
          <cell r="B241" t="str">
            <v>100-2072-10</v>
          </cell>
          <cell r="C241" t="str">
            <v>2220 Net-Metering Customer Credits</v>
          </cell>
          <cell r="D241">
            <v>-733.67</v>
          </cell>
          <cell r="E241">
            <v>1582.58</v>
          </cell>
          <cell r="F241">
            <v>1697.34</v>
          </cell>
          <cell r="G241">
            <v>-114.76</v>
          </cell>
          <cell r="H241">
            <v>-848.43</v>
          </cell>
        </row>
        <row r="242">
          <cell r="B242" t="str">
            <v>100-2090-10</v>
          </cell>
          <cell r="C242" t="str">
            <v>2220 Accrued Labour</v>
          </cell>
          <cell r="D242">
            <v>-295062.58</v>
          </cell>
          <cell r="E242">
            <v>2538407.92</v>
          </cell>
          <cell r="F242">
            <v>2513725.25</v>
          </cell>
          <cell r="G242">
            <v>24682.67</v>
          </cell>
          <cell r="H242">
            <v>-270379.90999999997</v>
          </cell>
        </row>
        <row r="243">
          <cell r="B243" t="str">
            <v>100-2100-10</v>
          </cell>
          <cell r="C243" t="str">
            <v>2220 Banked Overtime</v>
          </cell>
          <cell r="D243">
            <v>5674.76</v>
          </cell>
          <cell r="E243">
            <v>59511.43</v>
          </cell>
          <cell r="F243">
            <v>55529.16</v>
          </cell>
          <cell r="G243">
            <v>3982.27</v>
          </cell>
          <cell r="H243">
            <v>9657.0300000000007</v>
          </cell>
        </row>
        <row r="244">
          <cell r="B244" t="str">
            <v>100-2103-10</v>
          </cell>
          <cell r="C244" t="str">
            <v>2225 TD Line of Credit</v>
          </cell>
          <cell r="D244">
            <v>0</v>
          </cell>
          <cell r="E244">
            <v>1614568.83</v>
          </cell>
          <cell r="F244">
            <v>1614568.83</v>
          </cell>
          <cell r="G244">
            <v>0</v>
          </cell>
          <cell r="H244">
            <v>0</v>
          </cell>
        </row>
        <row r="245">
          <cell r="B245" t="str">
            <v>100-2105-10</v>
          </cell>
          <cell r="C245" t="str">
            <v>2525 Notes / Loans Payable</v>
          </cell>
          <cell r="D245">
            <v>-22000000</v>
          </cell>
          <cell r="E245">
            <v>0</v>
          </cell>
          <cell r="F245">
            <v>0</v>
          </cell>
          <cell r="G245">
            <v>0</v>
          </cell>
          <cell r="H245">
            <v>-22000000</v>
          </cell>
        </row>
        <row r="246">
          <cell r="B246" t="str">
            <v>100-2107-10</v>
          </cell>
          <cell r="C246" t="str">
            <v>2220 Ctc. Payable</v>
          </cell>
          <cell r="D246">
            <v>71.44</v>
          </cell>
          <cell r="E246">
            <v>0</v>
          </cell>
          <cell r="F246">
            <v>0</v>
          </cell>
          <cell r="G246">
            <v>0</v>
          </cell>
          <cell r="H246">
            <v>71.44</v>
          </cell>
        </row>
        <row r="247">
          <cell r="B247" t="str">
            <v>100-2111-10</v>
          </cell>
          <cell r="C247" t="str">
            <v>2210 Customer Deposits - Current Portion</v>
          </cell>
          <cell r="D247">
            <v>-323920.69</v>
          </cell>
          <cell r="E247">
            <v>0</v>
          </cell>
          <cell r="F247">
            <v>0</v>
          </cell>
          <cell r="G247">
            <v>0</v>
          </cell>
          <cell r="H247">
            <v>-323920.69</v>
          </cell>
        </row>
        <row r="248">
          <cell r="B248" t="str">
            <v>100-2115-10</v>
          </cell>
          <cell r="C248" t="str">
            <v>2220 Deferred Rev</v>
          </cell>
          <cell r="D248">
            <v>0</v>
          </cell>
          <cell r="E248">
            <v>294239.48</v>
          </cell>
          <cell r="F248">
            <v>294239.48</v>
          </cell>
          <cell r="G248">
            <v>0</v>
          </cell>
          <cell r="H248">
            <v>0</v>
          </cell>
        </row>
        <row r="249">
          <cell r="B249" t="str">
            <v>100-2116-10</v>
          </cell>
          <cell r="C249" t="str">
            <v>2320 Development Fund-current</v>
          </cell>
          <cell r="D249">
            <v>-925844.71</v>
          </cell>
          <cell r="E249">
            <v>0</v>
          </cell>
          <cell r="F249">
            <v>0</v>
          </cell>
          <cell r="G249">
            <v>0</v>
          </cell>
          <cell r="H249">
            <v>-925844.71</v>
          </cell>
        </row>
        <row r="250">
          <cell r="B250" t="str">
            <v>100-2125-10</v>
          </cell>
          <cell r="C250" t="str">
            <v>2292 Payroll - Company Pension</v>
          </cell>
          <cell r="D250">
            <v>-105280.25</v>
          </cell>
          <cell r="E250">
            <v>1517676.98</v>
          </cell>
          <cell r="F250">
            <v>1412737.96</v>
          </cell>
          <cell r="G250">
            <v>104939.02</v>
          </cell>
          <cell r="H250">
            <v>-341.23</v>
          </cell>
        </row>
        <row r="251">
          <cell r="B251" t="str">
            <v>100-2150-10</v>
          </cell>
          <cell r="C251" t="str">
            <v>2292 Payroll - Savings Bonds</v>
          </cell>
          <cell r="D251">
            <v>150</v>
          </cell>
          <cell r="E251">
            <v>28380</v>
          </cell>
          <cell r="F251">
            <v>28380</v>
          </cell>
          <cell r="G251">
            <v>0</v>
          </cell>
          <cell r="H251">
            <v>150</v>
          </cell>
        </row>
        <row r="252">
          <cell r="B252" t="str">
            <v>100-2190-10</v>
          </cell>
          <cell r="C252" t="str">
            <v>2292 Payroll - Union Dues</v>
          </cell>
          <cell r="D252">
            <v>-4526.6899999999996</v>
          </cell>
          <cell r="E252">
            <v>63554.26</v>
          </cell>
          <cell r="F252">
            <v>59055.19</v>
          </cell>
          <cell r="G252">
            <v>4499.07</v>
          </cell>
          <cell r="H252">
            <v>-27.62</v>
          </cell>
        </row>
        <row r="253">
          <cell r="B253" t="str">
            <v>100-2195-10</v>
          </cell>
          <cell r="C253" t="str">
            <v>2292 Payroll - WSIB</v>
          </cell>
          <cell r="D253">
            <v>-2119.4699999999998</v>
          </cell>
          <cell r="E253">
            <v>71089.460000000006</v>
          </cell>
          <cell r="F253">
            <v>68970.09</v>
          </cell>
          <cell r="G253">
            <v>2119.37</v>
          </cell>
          <cell r="H253">
            <v>-0.1</v>
          </cell>
        </row>
        <row r="254">
          <cell r="B254" t="str">
            <v>100-2200-10</v>
          </cell>
          <cell r="C254" t="str">
            <v>2292 Payroll - Social Club</v>
          </cell>
          <cell r="D254">
            <v>61</v>
          </cell>
          <cell r="E254">
            <v>1720</v>
          </cell>
          <cell r="F254">
            <v>1590</v>
          </cell>
          <cell r="G254">
            <v>130</v>
          </cell>
          <cell r="H254">
            <v>191</v>
          </cell>
        </row>
        <row r="255">
          <cell r="B255" t="str">
            <v>100-2210-10</v>
          </cell>
          <cell r="C255" t="str">
            <v>2292 Payroll - Group Life</v>
          </cell>
          <cell r="D255">
            <v>-1895.79</v>
          </cell>
          <cell r="E255">
            <v>12233.81</v>
          </cell>
          <cell r="F255">
            <v>12233.81</v>
          </cell>
          <cell r="G255">
            <v>0</v>
          </cell>
          <cell r="H255">
            <v>-1895.79</v>
          </cell>
        </row>
        <row r="256">
          <cell r="B256" t="str">
            <v>100-2215-10</v>
          </cell>
          <cell r="C256" t="str">
            <v>2292 Payroll - Garnishments</v>
          </cell>
          <cell r="D256">
            <v>-250</v>
          </cell>
          <cell r="E256">
            <v>7000</v>
          </cell>
          <cell r="F256">
            <v>6500</v>
          </cell>
          <cell r="G256">
            <v>500</v>
          </cell>
          <cell r="H256">
            <v>250</v>
          </cell>
        </row>
        <row r="257">
          <cell r="B257" t="str">
            <v>100-2220-10</v>
          </cell>
          <cell r="C257" t="str">
            <v>2292 Payroll - Other</v>
          </cell>
          <cell r="D257">
            <v>-3008.46</v>
          </cell>
          <cell r="E257">
            <v>252</v>
          </cell>
          <cell r="F257">
            <v>234</v>
          </cell>
          <cell r="G257">
            <v>18</v>
          </cell>
          <cell r="H257">
            <v>-2990.46</v>
          </cell>
        </row>
        <row r="258">
          <cell r="B258" t="str">
            <v>100-2225-10</v>
          </cell>
          <cell r="C258" t="str">
            <v>2294 Accrued Pymts. In Lieu Of Taxes</v>
          </cell>
          <cell r="D258">
            <v>86991.81</v>
          </cell>
          <cell r="E258">
            <v>596573</v>
          </cell>
          <cell r="F258">
            <v>702956</v>
          </cell>
          <cell r="G258">
            <v>-106383</v>
          </cell>
          <cell r="H258">
            <v>-19391.189999999999</v>
          </cell>
        </row>
        <row r="259">
          <cell r="B259" t="str">
            <v>100-2239-10</v>
          </cell>
          <cell r="C259" t="str">
            <v>1100 Customer Reg Credit Balances</v>
          </cell>
          <cell r="D259">
            <v>-786779.48</v>
          </cell>
          <cell r="E259">
            <v>10206604.42</v>
          </cell>
          <cell r="F259">
            <v>10378557.279999999</v>
          </cell>
          <cell r="G259">
            <v>-171952.86</v>
          </cell>
          <cell r="H259">
            <v>-958732.34</v>
          </cell>
        </row>
        <row r="260">
          <cell r="B260" t="str">
            <v>100-2240-10</v>
          </cell>
          <cell r="C260" t="str">
            <v>2208 Customer EPP Credit Balances</v>
          </cell>
          <cell r="D260">
            <v>-2668976.2599999998</v>
          </cell>
          <cell r="E260">
            <v>29649349.100000001</v>
          </cell>
          <cell r="F260">
            <v>30436068.75</v>
          </cell>
          <cell r="G260">
            <v>-786719.65</v>
          </cell>
          <cell r="H260">
            <v>-3455695.91</v>
          </cell>
        </row>
        <row r="261">
          <cell r="B261" t="str">
            <v>100-2246-10</v>
          </cell>
          <cell r="C261" t="str">
            <v>2306 Employee Future Benefits</v>
          </cell>
          <cell r="D261">
            <v>-13255706</v>
          </cell>
          <cell r="E261">
            <v>0</v>
          </cell>
          <cell r="F261">
            <v>606117</v>
          </cell>
          <cell r="G261">
            <v>-606117</v>
          </cell>
          <cell r="H261">
            <v>-13861823</v>
          </cell>
        </row>
        <row r="262">
          <cell r="B262" t="str">
            <v>100-2250-10</v>
          </cell>
          <cell r="C262" t="str">
            <v>2335 Long Term Customer Deposits</v>
          </cell>
          <cell r="D262">
            <v>-1905745.4</v>
          </cell>
          <cell r="E262">
            <v>825494.28</v>
          </cell>
          <cell r="F262">
            <v>1412916.37</v>
          </cell>
          <cell r="G262">
            <v>-587422.09</v>
          </cell>
          <cell r="H262">
            <v>-2493167.4900000002</v>
          </cell>
        </row>
        <row r="263">
          <cell r="B263" t="str">
            <v>100-2260-10</v>
          </cell>
          <cell r="C263" t="str">
            <v>2335 Accrued Interest-Customer Deposits</v>
          </cell>
          <cell r="D263">
            <v>-585290.79</v>
          </cell>
          <cell r="E263">
            <v>21247.13</v>
          </cell>
          <cell r="F263">
            <v>24532.16</v>
          </cell>
          <cell r="G263">
            <v>-3285.03</v>
          </cell>
          <cell r="H263">
            <v>-588575.81999999995</v>
          </cell>
        </row>
        <row r="264">
          <cell r="B264" t="str">
            <v>100-2280-10</v>
          </cell>
          <cell r="C264" t="str">
            <v>2210 Deferred Developer Deposits</v>
          </cell>
          <cell r="D264">
            <v>-2747607.54</v>
          </cell>
          <cell r="E264">
            <v>391548.1</v>
          </cell>
          <cell r="F264">
            <v>1311297.3700000001</v>
          </cell>
          <cell r="G264">
            <v>-919749.27</v>
          </cell>
          <cell r="H264">
            <v>-3667356.81</v>
          </cell>
        </row>
        <row r="265">
          <cell r="B265" t="str">
            <v>100-2300-10</v>
          </cell>
          <cell r="C265" t="str">
            <v>2320 Upstream Capital Improvement Costs Fund</v>
          </cell>
          <cell r="D265">
            <v>-1090227</v>
          </cell>
          <cell r="E265">
            <v>0</v>
          </cell>
          <cell r="F265">
            <v>0</v>
          </cell>
          <cell r="G265">
            <v>0</v>
          </cell>
          <cell r="H265">
            <v>-1090227</v>
          </cell>
        </row>
        <row r="266">
          <cell r="B266" t="str">
            <v>100-2310-10</v>
          </cell>
          <cell r="C266" t="str">
            <v>2550 Advances from Associated Companies (LongTerm)</v>
          </cell>
          <cell r="D266">
            <v>-23064000</v>
          </cell>
          <cell r="E266">
            <v>0</v>
          </cell>
          <cell r="F266">
            <v>0</v>
          </cell>
          <cell r="G266">
            <v>0</v>
          </cell>
          <cell r="H266">
            <v>-23064000</v>
          </cell>
        </row>
        <row r="267">
          <cell r="B267" t="str">
            <v>100-2350-10</v>
          </cell>
          <cell r="C267" t="str">
            <v>2350 Future Income Tax -Non-Current</v>
          </cell>
          <cell r="D267">
            <v>5494353.96</v>
          </cell>
          <cell r="E267">
            <v>0</v>
          </cell>
          <cell r="F267">
            <v>0</v>
          </cell>
          <cell r="G267">
            <v>0</v>
          </cell>
          <cell r="H267">
            <v>5494353.96</v>
          </cell>
        </row>
        <row r="268">
          <cell r="B268" t="str">
            <v>100-3005-10</v>
          </cell>
          <cell r="C268" t="str">
            <v>3005 Common Shares Issued</v>
          </cell>
          <cell r="D268">
            <v>-23063665</v>
          </cell>
          <cell r="E268">
            <v>0</v>
          </cell>
          <cell r="F268">
            <v>0</v>
          </cell>
          <cell r="G268">
            <v>0</v>
          </cell>
          <cell r="H268">
            <v>-23063665</v>
          </cell>
        </row>
        <row r="269">
          <cell r="B269" t="str">
            <v>100-3200-10</v>
          </cell>
          <cell r="C269" t="str">
            <v>3045 Operating Surplus - Current</v>
          </cell>
          <cell r="D269">
            <v>-7984086.9299999997</v>
          </cell>
          <cell r="E269">
            <v>7984086.9299999997</v>
          </cell>
          <cell r="F269">
            <v>0</v>
          </cell>
          <cell r="G269">
            <v>7984086.9299999997</v>
          </cell>
          <cell r="H269">
            <v>0</v>
          </cell>
        </row>
        <row r="270">
          <cell r="B270" t="str">
            <v>100-3300-10</v>
          </cell>
          <cell r="C270" t="str">
            <v>3045 Operating Surplus - Prior Years</v>
          </cell>
          <cell r="D270">
            <v>-17278416.010000002</v>
          </cell>
          <cell r="E270">
            <v>0</v>
          </cell>
          <cell r="F270">
            <v>4284086.93</v>
          </cell>
          <cell r="G270">
            <v>-4284086.93</v>
          </cell>
          <cell r="H270">
            <v>-21562502.940000001</v>
          </cell>
        </row>
        <row r="271">
          <cell r="B271" t="str">
            <v>100-3850-10</v>
          </cell>
          <cell r="C271" t="str">
            <v>3049 Dividends Paid</v>
          </cell>
          <cell r="D271">
            <v>3700000</v>
          </cell>
          <cell r="E271">
            <v>2300000</v>
          </cell>
          <cell r="F271">
            <v>3700000</v>
          </cell>
          <cell r="G271">
            <v>-1400000</v>
          </cell>
          <cell r="H271">
            <v>2300000</v>
          </cell>
        </row>
        <row r="272">
          <cell r="B272" t="str">
            <v>230-4000-10</v>
          </cell>
          <cell r="C272" t="str">
            <v>4080 Smart Meter Rate Adder Residential</v>
          </cell>
          <cell r="D272">
            <v>0</v>
          </cell>
          <cell r="E272">
            <v>4.12</v>
          </cell>
          <cell r="F272">
            <v>4.9000000000000004</v>
          </cell>
          <cell r="G272">
            <v>-0.78</v>
          </cell>
          <cell r="H272">
            <v>-0.78</v>
          </cell>
        </row>
        <row r="273">
          <cell r="B273" t="str">
            <v>234-4000-10</v>
          </cell>
          <cell r="C273" t="str">
            <v>4080 Volumetric Residential Adj</v>
          </cell>
          <cell r="D273">
            <v>0</v>
          </cell>
          <cell r="E273">
            <v>3587821.46</v>
          </cell>
          <cell r="F273">
            <v>3738871.24</v>
          </cell>
          <cell r="G273">
            <v>-151049.78</v>
          </cell>
          <cell r="H273">
            <v>-151049.78</v>
          </cell>
        </row>
        <row r="274">
          <cell r="B274" t="str">
            <v>235-4000-10</v>
          </cell>
          <cell r="C274" t="str">
            <v>4006 Commodity Sales Residential</v>
          </cell>
          <cell r="D274">
            <v>0</v>
          </cell>
          <cell r="E274">
            <v>41111.279999999999</v>
          </cell>
          <cell r="F274">
            <v>7609656.1600000001</v>
          </cell>
          <cell r="G274">
            <v>-7568544.8799999999</v>
          </cell>
          <cell r="H274">
            <v>-7568544.8799999999</v>
          </cell>
        </row>
        <row r="275">
          <cell r="B275" t="str">
            <v>236-4000-10</v>
          </cell>
          <cell r="C275" t="str">
            <v>4080 Dist S/C Residential</v>
          </cell>
          <cell r="D275">
            <v>0</v>
          </cell>
          <cell r="E275">
            <v>61024.54</v>
          </cell>
          <cell r="F275">
            <v>8952823.0600000005</v>
          </cell>
          <cell r="G275">
            <v>-8891798.5199999996</v>
          </cell>
          <cell r="H275">
            <v>-8891798.5199999996</v>
          </cell>
        </row>
        <row r="276">
          <cell r="B276" t="str">
            <v>237-4000-10</v>
          </cell>
          <cell r="C276" t="str">
            <v>4080 Dist Usage - Residential</v>
          </cell>
          <cell r="D276">
            <v>0</v>
          </cell>
          <cell r="E276">
            <v>32035.14</v>
          </cell>
          <cell r="F276">
            <v>5126104.53</v>
          </cell>
          <cell r="G276">
            <v>-5094069.3899999997</v>
          </cell>
          <cell r="H276">
            <v>-5094069.3899999997</v>
          </cell>
        </row>
        <row r="277">
          <cell r="B277" t="str">
            <v>238-4000-10</v>
          </cell>
          <cell r="C277" t="str">
            <v>4055 Commodity Sales-Retail Residential</v>
          </cell>
          <cell r="D277">
            <v>0</v>
          </cell>
          <cell r="E277">
            <v>1770.33</v>
          </cell>
          <cell r="F277">
            <v>386737.43</v>
          </cell>
          <cell r="G277">
            <v>-384967.1</v>
          </cell>
          <cell r="H277">
            <v>-384967.1</v>
          </cell>
        </row>
        <row r="278">
          <cell r="B278" t="str">
            <v>240-4000-10</v>
          </cell>
          <cell r="C278" t="str">
            <v>4225 Int Chg Residential</v>
          </cell>
          <cell r="D278">
            <v>0</v>
          </cell>
          <cell r="E278">
            <v>2363.2199999999998</v>
          </cell>
          <cell r="F278">
            <v>239141.3</v>
          </cell>
          <cell r="G278">
            <v>-236778.08</v>
          </cell>
          <cell r="H278">
            <v>-236778.08</v>
          </cell>
        </row>
        <row r="279">
          <cell r="B279" t="str">
            <v>242-4000-10</v>
          </cell>
          <cell r="C279" t="str">
            <v>4235 Credit Check Charge-R1 Residential</v>
          </cell>
          <cell r="D279">
            <v>0</v>
          </cell>
          <cell r="E279">
            <v>89.85</v>
          </cell>
          <cell r="F279">
            <v>2526</v>
          </cell>
          <cell r="G279">
            <v>-2436.15</v>
          </cell>
          <cell r="H279">
            <v>-2436.15</v>
          </cell>
        </row>
        <row r="280">
          <cell r="B280" t="str">
            <v>244-4000-10</v>
          </cell>
          <cell r="C280" t="str">
            <v>4235 Set-up Charge Residential</v>
          </cell>
          <cell r="D280">
            <v>0</v>
          </cell>
          <cell r="E280">
            <v>2943.9</v>
          </cell>
          <cell r="F280">
            <v>270626.09999999998</v>
          </cell>
          <cell r="G280">
            <v>-267682.2</v>
          </cell>
          <cell r="H280">
            <v>-267682.2</v>
          </cell>
        </row>
        <row r="281">
          <cell r="B281" t="str">
            <v>245-4000-10</v>
          </cell>
          <cell r="C281" t="str">
            <v>4235 Collection Charge Residential</v>
          </cell>
          <cell r="D281">
            <v>0</v>
          </cell>
          <cell r="E281">
            <v>2853.9</v>
          </cell>
          <cell r="F281">
            <v>251825</v>
          </cell>
          <cell r="G281">
            <v>-248971.1</v>
          </cell>
          <cell r="H281">
            <v>-248971.1</v>
          </cell>
        </row>
        <row r="282">
          <cell r="B282" t="str">
            <v>247-4000-10</v>
          </cell>
          <cell r="C282" t="str">
            <v>4235 Reconnect Charge Residential</v>
          </cell>
          <cell r="D282">
            <v>0</v>
          </cell>
          <cell r="E282">
            <v>130</v>
          </cell>
          <cell r="F282">
            <v>39540</v>
          </cell>
          <cell r="G282">
            <v>-39410</v>
          </cell>
          <cell r="H282">
            <v>-39410</v>
          </cell>
        </row>
        <row r="283">
          <cell r="B283" t="str">
            <v>252-4000-10</v>
          </cell>
          <cell r="C283" t="str">
            <v>4235 NSF Charge Residential</v>
          </cell>
          <cell r="D283">
            <v>0</v>
          </cell>
          <cell r="E283">
            <v>444</v>
          </cell>
          <cell r="F283">
            <v>4902.5</v>
          </cell>
          <cell r="G283">
            <v>-4458.5</v>
          </cell>
          <cell r="H283">
            <v>-4458.5</v>
          </cell>
        </row>
        <row r="284">
          <cell r="B284" t="str">
            <v>258-4000-10</v>
          </cell>
          <cell r="C284" t="str">
            <v>4080 Dist Service Charge - MicroFit</v>
          </cell>
          <cell r="D284">
            <v>0</v>
          </cell>
          <cell r="E284">
            <v>277.74</v>
          </cell>
          <cell r="F284">
            <v>15972.48</v>
          </cell>
          <cell r="G284">
            <v>-15694.74</v>
          </cell>
          <cell r="H284">
            <v>-15694.74</v>
          </cell>
        </row>
        <row r="285">
          <cell r="B285" t="str">
            <v>260-4000-10</v>
          </cell>
          <cell r="C285" t="str">
            <v>4062 OESP billed Residential</v>
          </cell>
          <cell r="D285">
            <v>0</v>
          </cell>
          <cell r="E285">
            <v>79.52</v>
          </cell>
          <cell r="F285">
            <v>235981.21</v>
          </cell>
          <cell r="G285">
            <v>-235901.69</v>
          </cell>
          <cell r="H285">
            <v>-235901.69</v>
          </cell>
        </row>
        <row r="286">
          <cell r="B286" t="str">
            <v>264-4000-10</v>
          </cell>
          <cell r="C286" t="str">
            <v>4062 WMS Residential</v>
          </cell>
          <cell r="D286">
            <v>0</v>
          </cell>
          <cell r="E286">
            <v>10896.28</v>
          </cell>
          <cell r="F286">
            <v>2138364.0299999998</v>
          </cell>
          <cell r="G286">
            <v>-2127467.75</v>
          </cell>
          <cell r="H286">
            <v>-2127467.75</v>
          </cell>
        </row>
        <row r="287">
          <cell r="B287" t="str">
            <v>265-4000-10</v>
          </cell>
          <cell r="C287" t="str">
            <v>4324 MEI Special Purpose Charge Recovery</v>
          </cell>
          <cell r="D287">
            <v>0</v>
          </cell>
          <cell r="E287">
            <v>13.4</v>
          </cell>
          <cell r="F287">
            <v>0.15</v>
          </cell>
          <cell r="G287">
            <v>13.25</v>
          </cell>
          <cell r="H287">
            <v>13.25</v>
          </cell>
        </row>
        <row r="288">
          <cell r="B288" t="str">
            <v>267-4000-10</v>
          </cell>
          <cell r="C288" t="str">
            <v>4066 RTNS Residential</v>
          </cell>
          <cell r="D288">
            <v>0</v>
          </cell>
          <cell r="E288">
            <v>22698.31</v>
          </cell>
          <cell r="F288">
            <v>3551675.15</v>
          </cell>
          <cell r="G288">
            <v>-3528976.84</v>
          </cell>
          <cell r="H288">
            <v>-3528976.84</v>
          </cell>
        </row>
        <row r="289">
          <cell r="B289" t="str">
            <v>268-4000-10</v>
          </cell>
          <cell r="C289" t="str">
            <v>4068 TCS Residential</v>
          </cell>
          <cell r="D289">
            <v>0</v>
          </cell>
          <cell r="E289">
            <v>18109.919999999998</v>
          </cell>
          <cell r="F289">
            <v>2820824.94</v>
          </cell>
          <cell r="G289">
            <v>-2802715.02</v>
          </cell>
          <cell r="H289">
            <v>-2802715.02</v>
          </cell>
        </row>
        <row r="290">
          <cell r="B290" t="str">
            <v>269-4000-10</v>
          </cell>
          <cell r="C290" t="str">
            <v>4068 RTCS Residential</v>
          </cell>
          <cell r="D290">
            <v>0</v>
          </cell>
          <cell r="E290">
            <v>878.92</v>
          </cell>
          <cell r="F290">
            <v>137117.79</v>
          </cell>
          <cell r="G290">
            <v>-136238.87</v>
          </cell>
          <cell r="H290">
            <v>-136238.87</v>
          </cell>
        </row>
        <row r="291">
          <cell r="B291" t="str">
            <v>281-4000-10</v>
          </cell>
          <cell r="C291" t="str">
            <v>4086 SSS Admin Charge Residential</v>
          </cell>
          <cell r="D291">
            <v>0</v>
          </cell>
          <cell r="E291">
            <v>1050.3699999999999</v>
          </cell>
          <cell r="F291">
            <v>153271.60999999999</v>
          </cell>
          <cell r="G291">
            <v>-152221.24</v>
          </cell>
          <cell r="H291">
            <v>-152221.24</v>
          </cell>
        </row>
        <row r="292">
          <cell r="B292" t="str">
            <v>282-4000-10</v>
          </cell>
          <cell r="C292" t="str">
            <v>4050 Commodity Revenue Adj</v>
          </cell>
          <cell r="D292">
            <v>0</v>
          </cell>
          <cell r="E292">
            <v>27957935.18</v>
          </cell>
          <cell r="F292">
            <v>22608576.43</v>
          </cell>
          <cell r="G292">
            <v>5349358.75</v>
          </cell>
          <cell r="H292">
            <v>5349358.75</v>
          </cell>
        </row>
        <row r="293">
          <cell r="B293" t="str">
            <v>284-4000-10</v>
          </cell>
          <cell r="C293" t="str">
            <v>4084 STR-Req Fee Residential</v>
          </cell>
          <cell r="D293">
            <v>0</v>
          </cell>
          <cell r="E293">
            <v>0</v>
          </cell>
          <cell r="F293">
            <v>162</v>
          </cell>
          <cell r="G293">
            <v>-162</v>
          </cell>
          <cell r="H293">
            <v>-162</v>
          </cell>
        </row>
        <row r="294">
          <cell r="B294" t="str">
            <v>285-4000-10</v>
          </cell>
          <cell r="C294" t="str">
            <v>4084 STR-Proc Fee Residential</v>
          </cell>
          <cell r="D294">
            <v>0</v>
          </cell>
          <cell r="E294">
            <v>0</v>
          </cell>
          <cell r="F294">
            <v>203</v>
          </cell>
          <cell r="G294">
            <v>-203</v>
          </cell>
          <cell r="H294">
            <v>-203</v>
          </cell>
        </row>
        <row r="295">
          <cell r="B295" t="str">
            <v>287-4000-10</v>
          </cell>
          <cell r="C295" t="str">
            <v>4235 Ret F/C Monthly Resident</v>
          </cell>
          <cell r="D295">
            <v>0</v>
          </cell>
          <cell r="E295">
            <v>0</v>
          </cell>
          <cell r="F295">
            <v>4780</v>
          </cell>
          <cell r="G295">
            <v>-4780</v>
          </cell>
          <cell r="H295">
            <v>-4780</v>
          </cell>
        </row>
        <row r="296">
          <cell r="B296" t="str">
            <v>288-4000-10</v>
          </cell>
          <cell r="C296" t="str">
            <v>4235 Ret Var Charge Residential</v>
          </cell>
          <cell r="D296">
            <v>0</v>
          </cell>
          <cell r="E296">
            <v>0</v>
          </cell>
          <cell r="F296">
            <v>29223.5</v>
          </cell>
          <cell r="G296">
            <v>-29223.5</v>
          </cell>
          <cell r="H296">
            <v>-29223.5</v>
          </cell>
        </row>
        <row r="297">
          <cell r="B297" t="str">
            <v>230-4001-10</v>
          </cell>
          <cell r="C297" t="str">
            <v>4076 Billed SME Charge Residential</v>
          </cell>
          <cell r="D297">
            <v>0</v>
          </cell>
          <cell r="E297">
            <v>3416</v>
          </cell>
          <cell r="F297">
            <v>509162</v>
          </cell>
          <cell r="G297">
            <v>-505746</v>
          </cell>
          <cell r="H297">
            <v>-505746</v>
          </cell>
        </row>
        <row r="298">
          <cell r="B298" t="str">
            <v>235-4001-10</v>
          </cell>
          <cell r="C298" t="str">
            <v>4006 Commodity Sales (Diff RPP Price vs HOEP)</v>
          </cell>
          <cell r="D298">
            <v>0</v>
          </cell>
          <cell r="E298">
            <v>203793.26</v>
          </cell>
          <cell r="F298">
            <v>36563476.130000003</v>
          </cell>
          <cell r="G298">
            <v>-36359682.869999997</v>
          </cell>
          <cell r="H298">
            <v>-36359682.869999997</v>
          </cell>
        </row>
        <row r="299">
          <cell r="B299" t="str">
            <v>264-4001-10</v>
          </cell>
          <cell r="C299" t="str">
            <v>4062 WMS Unbilled Adj</v>
          </cell>
          <cell r="D299">
            <v>0</v>
          </cell>
          <cell r="E299">
            <v>15703023.029999999</v>
          </cell>
          <cell r="F299">
            <v>15652419.34</v>
          </cell>
          <cell r="G299">
            <v>50603.69</v>
          </cell>
          <cell r="H299">
            <v>50603.69</v>
          </cell>
        </row>
        <row r="300">
          <cell r="B300" t="str">
            <v>265-4001-10</v>
          </cell>
          <cell r="C300" t="str">
            <v>4324 MEI SPC Revenue Variance</v>
          </cell>
          <cell r="D300">
            <v>0</v>
          </cell>
          <cell r="E300">
            <v>0.19</v>
          </cell>
          <cell r="F300">
            <v>7.0000000000000007E-2</v>
          </cell>
          <cell r="G300">
            <v>0.12</v>
          </cell>
          <cell r="H300">
            <v>0.12</v>
          </cell>
        </row>
        <row r="301">
          <cell r="B301" t="str">
            <v>267-4001-10</v>
          </cell>
          <cell r="C301" t="str">
            <v>4066 RTNS Residential Unbilled Adj</v>
          </cell>
          <cell r="D301">
            <v>0</v>
          </cell>
          <cell r="E301">
            <v>9613187.3499999996</v>
          </cell>
          <cell r="F301">
            <v>9604447.7599999998</v>
          </cell>
          <cell r="G301">
            <v>8739.59</v>
          </cell>
          <cell r="H301">
            <v>8739.59</v>
          </cell>
        </row>
        <row r="302">
          <cell r="B302" t="str">
            <v>268-4001-10</v>
          </cell>
          <cell r="C302" t="str">
            <v>4068 TCS Residential Unbilled Adj</v>
          </cell>
          <cell r="D302">
            <v>0</v>
          </cell>
          <cell r="E302">
            <v>5760872.4900000002</v>
          </cell>
          <cell r="F302">
            <v>5768458.0300000003</v>
          </cell>
          <cell r="G302">
            <v>-7585.54</v>
          </cell>
          <cell r="H302">
            <v>-7585.54</v>
          </cell>
        </row>
        <row r="303">
          <cell r="B303" t="str">
            <v>TRIAL BALANCE SUMMARY FOR 2017</v>
          </cell>
          <cell r="C303">
            <v>43174</v>
          </cell>
          <cell r="D303">
            <v>0.36275462962962962</v>
          </cell>
          <cell r="E303" t="str">
            <v>Page:</v>
          </cell>
          <cell r="F303">
            <v>5</v>
          </cell>
          <cell r="G303" t="str">
            <v>User Date:</v>
          </cell>
          <cell r="H303">
            <v>43174</v>
          </cell>
        </row>
        <row r="305">
          <cell r="B305" t="str">
            <v>Account</v>
          </cell>
          <cell r="C305" t="str">
            <v>Description</v>
          </cell>
          <cell r="D305" t="str">
            <v>Beginning Balance</v>
          </cell>
          <cell r="E305" t="str">
            <v>Credit</v>
          </cell>
          <cell r="F305" t="str">
            <v>Net Change</v>
          </cell>
          <cell r="G305" t="str">
            <v>Ending Balance</v>
          </cell>
          <cell r="H305" t="str">
            <v>Debit</v>
          </cell>
        </row>
        <row r="306">
          <cell r="B306" t="str">
            <v>230-4002-10</v>
          </cell>
          <cell r="C306" t="str">
            <v>4076 SME Unbilled: Residential</v>
          </cell>
          <cell r="D306">
            <v>0</v>
          </cell>
          <cell r="E306">
            <v>1305652.23</v>
          </cell>
          <cell r="F306">
            <v>1306440.3500000001</v>
          </cell>
          <cell r="G306">
            <v>-788.12</v>
          </cell>
          <cell r="H306">
            <v>-788.12</v>
          </cell>
        </row>
        <row r="307">
          <cell r="B307" t="str">
            <v>235-4002-10</v>
          </cell>
          <cell r="C307" t="str">
            <v>4006 Commodity Sales : Unbilled Power</v>
          </cell>
          <cell r="D307">
            <v>0</v>
          </cell>
          <cell r="E307">
            <v>95057666.379999995</v>
          </cell>
          <cell r="F307">
            <v>93199339.579999998</v>
          </cell>
          <cell r="G307">
            <v>1858326.8</v>
          </cell>
          <cell r="H307">
            <v>1858326.8</v>
          </cell>
        </row>
        <row r="308">
          <cell r="B308" t="str">
            <v>238-4002-10</v>
          </cell>
          <cell r="C308" t="str">
            <v>4055 Commodity Sales-Retail : Unbilled Power</v>
          </cell>
          <cell r="D308">
            <v>0</v>
          </cell>
          <cell r="E308">
            <v>1618622.29</v>
          </cell>
          <cell r="F308">
            <v>1501854.99</v>
          </cell>
          <cell r="G308">
            <v>116767.3</v>
          </cell>
          <cell r="H308">
            <v>116767.3</v>
          </cell>
        </row>
        <row r="309">
          <cell r="B309" t="str">
            <v>230-4003-10</v>
          </cell>
          <cell r="C309" t="str">
            <v>4076 SME Unbilled: GS&lt;50</v>
          </cell>
          <cell r="D309">
            <v>0</v>
          </cell>
          <cell r="E309">
            <v>100542.16</v>
          </cell>
          <cell r="F309">
            <v>100602.85</v>
          </cell>
          <cell r="G309">
            <v>-60.69</v>
          </cell>
          <cell r="H309">
            <v>-60.69</v>
          </cell>
        </row>
        <row r="310">
          <cell r="B310" t="str">
            <v>230-4010-10</v>
          </cell>
          <cell r="C310" t="str">
            <v>4080 Smart Meter Rate Adder Commercial &lt; 50 kw</v>
          </cell>
          <cell r="D310">
            <v>0</v>
          </cell>
          <cell r="E310">
            <v>39.42</v>
          </cell>
          <cell r="F310">
            <v>35.130000000000003</v>
          </cell>
          <cell r="G310">
            <v>4.29</v>
          </cell>
          <cell r="H310">
            <v>4.29</v>
          </cell>
        </row>
        <row r="311">
          <cell r="B311" t="str">
            <v>231-4010-10</v>
          </cell>
          <cell r="C311" t="str">
            <v>4080 Pils Fixed Commercial &lt; 50 kw</v>
          </cell>
          <cell r="D311">
            <v>0</v>
          </cell>
          <cell r="E311">
            <v>9.1999999999999993</v>
          </cell>
          <cell r="F311">
            <v>9.17</v>
          </cell>
          <cell r="G311">
            <v>0.03</v>
          </cell>
          <cell r="H311">
            <v>0.03</v>
          </cell>
        </row>
        <row r="312">
          <cell r="B312" t="str">
            <v>232-4010-10</v>
          </cell>
          <cell r="C312" t="str">
            <v>4080 Pils Var Commercial &lt;50kw</v>
          </cell>
          <cell r="D312">
            <v>0</v>
          </cell>
          <cell r="E312">
            <v>75.5</v>
          </cell>
          <cell r="F312">
            <v>0.85</v>
          </cell>
          <cell r="G312">
            <v>74.650000000000006</v>
          </cell>
          <cell r="H312">
            <v>74.650000000000006</v>
          </cell>
        </row>
        <row r="313">
          <cell r="B313" t="str">
            <v>234-4010-10</v>
          </cell>
          <cell r="C313" t="str">
            <v>4080 Volumetric Commercial&lt;50kw Adj</v>
          </cell>
          <cell r="D313">
            <v>0</v>
          </cell>
          <cell r="E313">
            <v>1214254.04</v>
          </cell>
          <cell r="F313">
            <v>1209307.52</v>
          </cell>
          <cell r="G313">
            <v>4946.5200000000004</v>
          </cell>
          <cell r="H313">
            <v>4946.5200000000004</v>
          </cell>
        </row>
        <row r="314">
          <cell r="B314" t="str">
            <v>235-4010-10</v>
          </cell>
          <cell r="C314" t="str">
            <v>4010 Commodity Sales Commercial &lt;50kw</v>
          </cell>
          <cell r="D314">
            <v>0</v>
          </cell>
          <cell r="E314">
            <v>10016.16</v>
          </cell>
          <cell r="F314">
            <v>1790367.39</v>
          </cell>
          <cell r="G314">
            <v>-1780351.23</v>
          </cell>
          <cell r="H314">
            <v>-1780351.23</v>
          </cell>
        </row>
        <row r="315">
          <cell r="B315" t="str">
            <v>236-4010-10</v>
          </cell>
          <cell r="C315" t="str">
            <v>4080 Dist S/C Commercial &lt;50kw</v>
          </cell>
          <cell r="D315">
            <v>0</v>
          </cell>
          <cell r="E315">
            <v>1367.18</v>
          </cell>
          <cell r="F315">
            <v>795229.12</v>
          </cell>
          <cell r="G315">
            <v>-793861.94</v>
          </cell>
          <cell r="H315">
            <v>-793861.94</v>
          </cell>
        </row>
        <row r="316">
          <cell r="B316" t="str">
            <v>237-4010-10</v>
          </cell>
          <cell r="C316" t="str">
            <v>4080 Dist Usage - Comm &lt;5</v>
          </cell>
          <cell r="D316">
            <v>0</v>
          </cell>
          <cell r="E316">
            <v>6825.49</v>
          </cell>
          <cell r="F316">
            <v>2040875.65</v>
          </cell>
          <cell r="G316">
            <v>-2034050.16</v>
          </cell>
          <cell r="H316">
            <v>-2034050.16</v>
          </cell>
        </row>
        <row r="317">
          <cell r="B317" t="str">
            <v>238-4010-10</v>
          </cell>
          <cell r="C317" t="str">
            <v>4055 Commodity Sales-Retail Comm &lt;50</v>
          </cell>
          <cell r="D317">
            <v>0</v>
          </cell>
          <cell r="E317">
            <v>0</v>
          </cell>
          <cell r="F317">
            <v>398885.04</v>
          </cell>
          <cell r="G317">
            <v>-398885.04</v>
          </cell>
          <cell r="H317">
            <v>-398885.04</v>
          </cell>
        </row>
        <row r="318">
          <cell r="B318" t="str">
            <v>240-4010-10</v>
          </cell>
          <cell r="C318" t="str">
            <v>4225 Int Charge Comm &lt; 50 kw</v>
          </cell>
          <cell r="D318">
            <v>0</v>
          </cell>
          <cell r="E318">
            <v>3353.99</v>
          </cell>
          <cell r="F318">
            <v>33901.550000000003</v>
          </cell>
          <cell r="G318">
            <v>-30547.56</v>
          </cell>
          <cell r="H318">
            <v>-30547.56</v>
          </cell>
        </row>
        <row r="319">
          <cell r="B319" t="str">
            <v>241-4010-10</v>
          </cell>
          <cell r="C319" t="str">
            <v>4375 LRAM/SSM Recovery &gt;50 kw</v>
          </cell>
          <cell r="D319">
            <v>0</v>
          </cell>
          <cell r="E319">
            <v>127.14</v>
          </cell>
          <cell r="F319">
            <v>1.31</v>
          </cell>
          <cell r="G319">
            <v>125.83</v>
          </cell>
          <cell r="H319">
            <v>125.83</v>
          </cell>
        </row>
        <row r="320">
          <cell r="B320" t="str">
            <v>244-4010-10</v>
          </cell>
          <cell r="C320" t="str">
            <v>4235 Set-up Charge Comm &lt;50 kw</v>
          </cell>
          <cell r="D320">
            <v>0</v>
          </cell>
          <cell r="E320">
            <v>450</v>
          </cell>
          <cell r="F320">
            <v>21390</v>
          </cell>
          <cell r="G320">
            <v>-20940</v>
          </cell>
          <cell r="H320">
            <v>-20940</v>
          </cell>
        </row>
        <row r="321">
          <cell r="B321" t="str">
            <v>245-4010-10</v>
          </cell>
          <cell r="C321" t="str">
            <v>4235 Collection Charge Comm &lt;50 kw</v>
          </cell>
          <cell r="D321">
            <v>0</v>
          </cell>
          <cell r="E321">
            <v>753.9</v>
          </cell>
          <cell r="F321">
            <v>39870</v>
          </cell>
          <cell r="G321">
            <v>-39116.1</v>
          </cell>
          <cell r="H321">
            <v>-39116.1</v>
          </cell>
        </row>
        <row r="322">
          <cell r="B322" t="str">
            <v>247-4010-10</v>
          </cell>
          <cell r="C322" t="str">
            <v>4235 Reconnect Charge Comm &lt; 50 kw</v>
          </cell>
          <cell r="D322">
            <v>0</v>
          </cell>
          <cell r="E322">
            <v>0</v>
          </cell>
          <cell r="F322">
            <v>3290</v>
          </cell>
          <cell r="G322">
            <v>-3290</v>
          </cell>
          <cell r="H322">
            <v>-3290</v>
          </cell>
        </row>
        <row r="323">
          <cell r="B323" t="str">
            <v>250-4010-10</v>
          </cell>
          <cell r="C323" t="str">
            <v>4080 Tax Chg Fixed Comm &lt; 50 kW</v>
          </cell>
          <cell r="D323">
            <v>0</v>
          </cell>
          <cell r="E323">
            <v>0.1</v>
          </cell>
          <cell r="F323">
            <v>9.59</v>
          </cell>
          <cell r="G323">
            <v>-9.49</v>
          </cell>
          <cell r="H323">
            <v>-9.49</v>
          </cell>
        </row>
        <row r="324">
          <cell r="B324" t="str">
            <v>252-4010-10</v>
          </cell>
          <cell r="C324" t="str">
            <v>4235 NSF Charge Comm &lt; 50 kw</v>
          </cell>
          <cell r="D324">
            <v>0</v>
          </cell>
          <cell r="E324">
            <v>74</v>
          </cell>
          <cell r="F324">
            <v>518</v>
          </cell>
          <cell r="G324">
            <v>-444</v>
          </cell>
          <cell r="H324">
            <v>-444</v>
          </cell>
        </row>
        <row r="325">
          <cell r="B325" t="str">
            <v>260-4010-10</v>
          </cell>
          <cell r="C325" t="str">
            <v>4062 OESP billed Comm &lt; 50 kw</v>
          </cell>
          <cell r="D325">
            <v>0</v>
          </cell>
          <cell r="E325">
            <v>74.069999999999993</v>
          </cell>
          <cell r="F325">
            <v>64601.02</v>
          </cell>
          <cell r="G325">
            <v>-64526.95</v>
          </cell>
          <cell r="H325">
            <v>-64526.95</v>
          </cell>
        </row>
        <row r="326">
          <cell r="B326" t="str">
            <v>264-4010-10</v>
          </cell>
          <cell r="C326" t="str">
            <v>4062 WMS comm &lt; 50 kw</v>
          </cell>
          <cell r="D326">
            <v>0</v>
          </cell>
          <cell r="E326">
            <v>2330.56</v>
          </cell>
          <cell r="F326">
            <v>599074.43000000005</v>
          </cell>
          <cell r="G326">
            <v>-596743.87</v>
          </cell>
          <cell r="H326">
            <v>-596743.87</v>
          </cell>
        </row>
        <row r="327">
          <cell r="B327" t="str">
            <v>267-4010-10</v>
          </cell>
          <cell r="C327" t="str">
            <v>4066 RTNS Comm &lt; 50 kw</v>
          </cell>
          <cell r="D327">
            <v>0</v>
          </cell>
          <cell r="E327">
            <v>2878.09</v>
          </cell>
          <cell r="F327">
            <v>923023.65</v>
          </cell>
          <cell r="G327">
            <v>-920145.56</v>
          </cell>
          <cell r="H327">
            <v>-920145.56</v>
          </cell>
        </row>
        <row r="328">
          <cell r="B328" t="str">
            <v>268-4010-10</v>
          </cell>
          <cell r="C328" t="str">
            <v>4068 TCS Comm &lt; 50 kw</v>
          </cell>
          <cell r="D328">
            <v>0</v>
          </cell>
          <cell r="E328">
            <v>2216.86</v>
          </cell>
          <cell r="F328">
            <v>724291.4</v>
          </cell>
          <cell r="G328">
            <v>-722074.54</v>
          </cell>
          <cell r="H328">
            <v>-722074.54</v>
          </cell>
        </row>
        <row r="329">
          <cell r="B329" t="str">
            <v>269-4010-10</v>
          </cell>
          <cell r="C329" t="str">
            <v>4068 RTCS Comm &lt; 50 kw</v>
          </cell>
          <cell r="D329">
            <v>0</v>
          </cell>
          <cell r="E329">
            <v>102.48</v>
          </cell>
          <cell r="F329">
            <v>35251.129999999997</v>
          </cell>
          <cell r="G329">
            <v>-35148.65</v>
          </cell>
          <cell r="H329">
            <v>-35148.65</v>
          </cell>
        </row>
        <row r="330">
          <cell r="B330" t="str">
            <v>281-4010-10</v>
          </cell>
          <cell r="C330" t="str">
            <v>4086 SSS Admin Charge Comm &lt; 50 kw</v>
          </cell>
          <cell r="D330">
            <v>0</v>
          </cell>
          <cell r="E330">
            <v>29.7</v>
          </cell>
          <cell r="F330">
            <v>11172.25</v>
          </cell>
          <cell r="G330">
            <v>-11142.55</v>
          </cell>
          <cell r="H330">
            <v>-11142.55</v>
          </cell>
        </row>
        <row r="331">
          <cell r="B331" t="str">
            <v>289-4010-10</v>
          </cell>
          <cell r="C331" t="str">
            <v>4080 Dist Demand Comm &lt; 50 kw</v>
          </cell>
          <cell r="D331">
            <v>0</v>
          </cell>
          <cell r="E331">
            <v>0</v>
          </cell>
          <cell r="F331">
            <v>126.11</v>
          </cell>
          <cell r="G331">
            <v>-126.11</v>
          </cell>
          <cell r="H331">
            <v>-126.11</v>
          </cell>
        </row>
        <row r="332">
          <cell r="B332" t="str">
            <v>230-4011-10</v>
          </cell>
          <cell r="C332" t="str">
            <v>4076 Billed SME Charge GS&lt;50</v>
          </cell>
          <cell r="D332">
            <v>0</v>
          </cell>
          <cell r="E332">
            <v>67.88</v>
          </cell>
          <cell r="F332">
            <v>38799.07</v>
          </cell>
          <cell r="G332">
            <v>-38731.19</v>
          </cell>
          <cell r="H332">
            <v>-38731.19</v>
          </cell>
        </row>
        <row r="333">
          <cell r="B333" t="str">
            <v>235-4011-10</v>
          </cell>
          <cell r="C333" t="str">
            <v>4006 Commodity Sales (Diff RPP Price vs HOEP)</v>
          </cell>
          <cell r="D333">
            <v>0</v>
          </cell>
          <cell r="E333">
            <v>30581.1</v>
          </cell>
          <cell r="F333">
            <v>9214001.3100000005</v>
          </cell>
          <cell r="G333">
            <v>-9183420.2100000009</v>
          </cell>
          <cell r="H333">
            <v>-9183420.2100000009</v>
          </cell>
        </row>
        <row r="334">
          <cell r="B334" t="str">
            <v>234-4015-10</v>
          </cell>
          <cell r="C334" t="str">
            <v>4080 Volumetric Industrial &gt;50kw Adj</v>
          </cell>
          <cell r="D334">
            <v>0</v>
          </cell>
          <cell r="E334">
            <v>8093844.04</v>
          </cell>
          <cell r="F334">
            <v>7769015.9699999997</v>
          </cell>
          <cell r="G334">
            <v>324828.07</v>
          </cell>
          <cell r="H334">
            <v>324828.07</v>
          </cell>
        </row>
        <row r="335">
          <cell r="B335" t="str">
            <v>235-4015-10</v>
          </cell>
          <cell r="C335" t="str">
            <v>4015 Commodity Sales Industrial &gt; 50 - 200 KW</v>
          </cell>
          <cell r="D335">
            <v>0</v>
          </cell>
          <cell r="E335">
            <v>6349.19</v>
          </cell>
          <cell r="F335">
            <v>2092518.26</v>
          </cell>
          <cell r="G335">
            <v>-2086169.07</v>
          </cell>
          <cell r="H335">
            <v>-2086169.07</v>
          </cell>
        </row>
        <row r="336">
          <cell r="B336" t="str">
            <v>236-4015-10</v>
          </cell>
          <cell r="C336" t="str">
            <v>4080 Dist S/C  Ind &gt; 50 - 200 KW</v>
          </cell>
          <cell r="D336">
            <v>0</v>
          </cell>
          <cell r="E336">
            <v>710.03</v>
          </cell>
          <cell r="F336">
            <v>246113.85</v>
          </cell>
          <cell r="G336">
            <v>-245403.82</v>
          </cell>
          <cell r="H336">
            <v>-245403.82</v>
          </cell>
        </row>
        <row r="337">
          <cell r="B337" t="str">
            <v>238-4015-10</v>
          </cell>
          <cell r="C337" t="str">
            <v>4055 Commodity Sales-Retail Ind &gt;50kw</v>
          </cell>
          <cell r="D337">
            <v>0</v>
          </cell>
          <cell r="E337">
            <v>129.84</v>
          </cell>
          <cell r="F337">
            <v>488237.19</v>
          </cell>
          <cell r="G337">
            <v>-488107.35</v>
          </cell>
          <cell r="H337">
            <v>-488107.35</v>
          </cell>
        </row>
        <row r="338">
          <cell r="B338" t="str">
            <v>240-4015-10</v>
          </cell>
          <cell r="C338" t="str">
            <v>4225 Int Chg Ind &gt; 50 - 200 KW</v>
          </cell>
          <cell r="D338">
            <v>0</v>
          </cell>
          <cell r="E338">
            <v>204.98</v>
          </cell>
          <cell r="F338">
            <v>8350.07</v>
          </cell>
          <cell r="G338">
            <v>-8145.09</v>
          </cell>
          <cell r="H338">
            <v>-8145.09</v>
          </cell>
        </row>
        <row r="339">
          <cell r="B339" t="str">
            <v>244-4015-10</v>
          </cell>
          <cell r="C339" t="str">
            <v>4235 Set-up Charge Ind &gt; 50 - 200 KW</v>
          </cell>
          <cell r="D339">
            <v>0</v>
          </cell>
          <cell r="E339">
            <v>30</v>
          </cell>
          <cell r="F339">
            <v>990</v>
          </cell>
          <cell r="G339">
            <v>-960</v>
          </cell>
          <cell r="H339">
            <v>-960</v>
          </cell>
        </row>
        <row r="340">
          <cell r="B340" t="str">
            <v>245-4015-10</v>
          </cell>
          <cell r="C340" t="str">
            <v>4235 Collection Charge Ind &gt; 50 - 200 KW</v>
          </cell>
          <cell r="D340">
            <v>0</v>
          </cell>
          <cell r="E340">
            <v>0</v>
          </cell>
          <cell r="F340">
            <v>540</v>
          </cell>
          <cell r="G340">
            <v>-540</v>
          </cell>
          <cell r="H340">
            <v>-540</v>
          </cell>
        </row>
        <row r="341">
          <cell r="B341" t="str">
            <v>252-4015-10</v>
          </cell>
          <cell r="C341" t="str">
            <v>4235 NSF Charge Ind &gt; 50 - 200 KW</v>
          </cell>
          <cell r="D341">
            <v>0</v>
          </cell>
          <cell r="E341">
            <v>0</v>
          </cell>
          <cell r="F341">
            <v>74</v>
          </cell>
          <cell r="G341">
            <v>-74</v>
          </cell>
          <cell r="H341">
            <v>-74</v>
          </cell>
        </row>
        <row r="342">
          <cell r="B342" t="str">
            <v>260-4015-10</v>
          </cell>
          <cell r="C342" t="str">
            <v>4062 OESP billed Ind &gt; 50 - 200 kw</v>
          </cell>
          <cell r="D342">
            <v>0</v>
          </cell>
          <cell r="E342">
            <v>61.97</v>
          </cell>
          <cell r="F342">
            <v>72949.05</v>
          </cell>
          <cell r="G342">
            <v>-72887.08</v>
          </cell>
          <cell r="H342">
            <v>-72887.08</v>
          </cell>
        </row>
        <row r="343">
          <cell r="B343" t="str">
            <v>264-4015-10</v>
          </cell>
          <cell r="C343" t="str">
            <v>4062 WMS Ind &gt; 50 - 200 KW</v>
          </cell>
          <cell r="D343">
            <v>0</v>
          </cell>
          <cell r="E343">
            <v>2004.05</v>
          </cell>
          <cell r="F343">
            <v>690525.67</v>
          </cell>
          <cell r="G343">
            <v>-688521.62</v>
          </cell>
          <cell r="H343">
            <v>-688521.62</v>
          </cell>
        </row>
        <row r="344">
          <cell r="B344" t="str">
            <v>267-4015-10</v>
          </cell>
          <cell r="C344" t="str">
            <v>4066 RTNS Ind &gt; 50 - 200 KW</v>
          </cell>
          <cell r="D344">
            <v>0</v>
          </cell>
          <cell r="E344">
            <v>399.59</v>
          </cell>
          <cell r="F344">
            <v>143606.87</v>
          </cell>
          <cell r="G344">
            <v>-143207.28</v>
          </cell>
          <cell r="H344">
            <v>-143207.28</v>
          </cell>
        </row>
        <row r="345">
          <cell r="B345" t="str">
            <v>268-4015-10</v>
          </cell>
          <cell r="C345" t="str">
            <v>4068 TCS Ind &gt; 50 - 200 KW</v>
          </cell>
          <cell r="D345">
            <v>0</v>
          </cell>
          <cell r="E345">
            <v>1597.46</v>
          </cell>
          <cell r="F345">
            <v>879448.18</v>
          </cell>
          <cell r="G345">
            <v>-877850.72</v>
          </cell>
          <cell r="H345">
            <v>-877850.72</v>
          </cell>
        </row>
        <row r="346">
          <cell r="B346" t="str">
            <v>269-4015-10</v>
          </cell>
          <cell r="C346" t="str">
            <v>4068 RTCS Ind &gt; 50 - 200 KW</v>
          </cell>
          <cell r="D346">
            <v>0</v>
          </cell>
          <cell r="E346">
            <v>1279.22</v>
          </cell>
          <cell r="F346">
            <v>820393.85</v>
          </cell>
          <cell r="G346">
            <v>-819114.63</v>
          </cell>
          <cell r="H346">
            <v>-819114.63</v>
          </cell>
        </row>
        <row r="347">
          <cell r="B347" t="str">
            <v>272-4015-10</v>
          </cell>
          <cell r="C347" t="str">
            <v>4080 Transformer Allowance Ind &gt; 50 - 200 KW</v>
          </cell>
          <cell r="D347">
            <v>0</v>
          </cell>
          <cell r="E347">
            <v>116992.06</v>
          </cell>
          <cell r="F347">
            <v>1245.75</v>
          </cell>
          <cell r="G347">
            <v>115746.31</v>
          </cell>
          <cell r="H347">
            <v>115746.31</v>
          </cell>
        </row>
        <row r="348">
          <cell r="B348" t="str">
            <v>281-4015-10</v>
          </cell>
          <cell r="C348" t="str">
            <v>4086 SSS Ind &gt; 50 - 200 KW</v>
          </cell>
          <cell r="D348">
            <v>0</v>
          </cell>
          <cell r="E348">
            <v>2.81</v>
          </cell>
          <cell r="F348">
            <v>915.73</v>
          </cell>
          <cell r="G348">
            <v>-912.92</v>
          </cell>
          <cell r="H348">
            <v>-912.92</v>
          </cell>
        </row>
        <row r="349">
          <cell r="B349" t="str">
            <v>289-4015-10</v>
          </cell>
          <cell r="C349" t="str">
            <v>4080 Dist Demand Ind &gt; 50 - 200 KW</v>
          </cell>
          <cell r="D349">
            <v>0</v>
          </cell>
          <cell r="E349">
            <v>2904.93</v>
          </cell>
          <cell r="F349">
            <v>1808468</v>
          </cell>
          <cell r="G349">
            <v>-1805563.07</v>
          </cell>
          <cell r="H349">
            <v>-1805563.07</v>
          </cell>
        </row>
        <row r="350">
          <cell r="B350" t="str">
            <v>235-4016-10</v>
          </cell>
          <cell r="C350" t="str">
            <v>4015 Commodity Sales Industrial :Unbilled Power</v>
          </cell>
          <cell r="D350">
            <v>0</v>
          </cell>
          <cell r="E350">
            <v>22906311.109999999</v>
          </cell>
          <cell r="F350">
            <v>22129721.73</v>
          </cell>
          <cell r="G350">
            <v>776589.38</v>
          </cell>
          <cell r="H350">
            <v>776589.38</v>
          </cell>
        </row>
        <row r="351">
          <cell r="B351" t="str">
            <v>238-4016-10</v>
          </cell>
          <cell r="C351" t="str">
            <v>4055 Commodity Sales-Retail Ind :Unbilled Power</v>
          </cell>
          <cell r="D351">
            <v>0</v>
          </cell>
          <cell r="E351">
            <v>2527315.12</v>
          </cell>
          <cell r="F351">
            <v>2355928.89</v>
          </cell>
          <cell r="G351">
            <v>171386.23</v>
          </cell>
          <cell r="H351">
            <v>171386.23</v>
          </cell>
        </row>
        <row r="352">
          <cell r="B352" t="str">
            <v>268-4016-10</v>
          </cell>
          <cell r="C352" t="str">
            <v>4068 TCS Ind Unbilled Adj</v>
          </cell>
          <cell r="D352">
            <v>0</v>
          </cell>
          <cell r="E352">
            <v>8857545.4399999995</v>
          </cell>
          <cell r="F352">
            <v>8871609.6999999993</v>
          </cell>
          <cell r="G352">
            <v>-14064.26</v>
          </cell>
          <cell r="H352">
            <v>-14064.26</v>
          </cell>
        </row>
        <row r="353">
          <cell r="B353" t="str">
            <v>235-4018-10</v>
          </cell>
          <cell r="C353" t="str">
            <v>4015 Commodity Sales:Global Adjustment Variance</v>
          </cell>
          <cell r="D353">
            <v>0</v>
          </cell>
          <cell r="E353">
            <v>18220960.039999999</v>
          </cell>
          <cell r="F353">
            <v>8505874.75</v>
          </cell>
          <cell r="G353">
            <v>9715085.2899999991</v>
          </cell>
          <cell r="H353">
            <v>9715085.2899999991</v>
          </cell>
        </row>
        <row r="354">
          <cell r="B354" t="str">
            <v>235-4019-10</v>
          </cell>
          <cell r="C354" t="str">
            <v>4015 Commodity Sales : Global Adj Unbilled</v>
          </cell>
          <cell r="D354">
            <v>0</v>
          </cell>
          <cell r="E354">
            <v>69251468.790000007</v>
          </cell>
          <cell r="F354">
            <v>68207109.930000007</v>
          </cell>
          <cell r="G354">
            <v>1044358.86</v>
          </cell>
          <cell r="H354">
            <v>1044358.86</v>
          </cell>
        </row>
        <row r="355">
          <cell r="B355" t="str">
            <v>238-4019-10</v>
          </cell>
          <cell r="C355" t="str">
            <v>4055 Commodity Sales Retail : Global Adj Unbilled</v>
          </cell>
          <cell r="D355">
            <v>0</v>
          </cell>
          <cell r="E355">
            <v>6333048.8499999996</v>
          </cell>
          <cell r="F355">
            <v>6222920.9299999997</v>
          </cell>
          <cell r="G355">
            <v>110127.92</v>
          </cell>
          <cell r="H355">
            <v>110127.92</v>
          </cell>
        </row>
        <row r="356">
          <cell r="B356" t="str">
            <v>234-4020-10</v>
          </cell>
          <cell r="C356" t="str">
            <v>4080 Volumetric Industrial &gt;50kw Adj</v>
          </cell>
          <cell r="D356">
            <v>0</v>
          </cell>
          <cell r="E356">
            <v>3174916.05</v>
          </cell>
          <cell r="F356">
            <v>3344989.89</v>
          </cell>
          <cell r="G356">
            <v>-170073.84</v>
          </cell>
          <cell r="H356">
            <v>-170073.84</v>
          </cell>
        </row>
        <row r="357">
          <cell r="B357" t="str">
            <v>235-4020-10</v>
          </cell>
          <cell r="C357" t="str">
            <v>4015 Commodity Sales Industrial &gt; 200 - 1000 KW</v>
          </cell>
          <cell r="D357">
            <v>0</v>
          </cell>
          <cell r="E357">
            <v>13367.99</v>
          </cell>
          <cell r="F357">
            <v>2602976.2599999998</v>
          </cell>
          <cell r="G357">
            <v>-2589608.27</v>
          </cell>
          <cell r="H357">
            <v>-2589608.27</v>
          </cell>
        </row>
        <row r="358">
          <cell r="B358" t="str">
            <v>236-4020-10</v>
          </cell>
          <cell r="C358" t="str">
            <v>4080 Dist S/C Ind &gt; 200 - 1000 KW</v>
          </cell>
          <cell r="D358">
            <v>0</v>
          </cell>
          <cell r="E358">
            <v>443.32</v>
          </cell>
          <cell r="F358">
            <v>93076.28</v>
          </cell>
          <cell r="G358">
            <v>-92632.960000000006</v>
          </cell>
          <cell r="H358">
            <v>-92632.960000000006</v>
          </cell>
        </row>
        <row r="359">
          <cell r="B359" t="str">
            <v>238-4020-10</v>
          </cell>
          <cell r="C359" t="str">
            <v>4055 Commodity Sales-Retail Ind&gt;200-1000kw</v>
          </cell>
          <cell r="D359">
            <v>0</v>
          </cell>
          <cell r="E359">
            <v>0</v>
          </cell>
          <cell r="F359">
            <v>394920.5</v>
          </cell>
          <cell r="G359">
            <v>-394920.5</v>
          </cell>
          <cell r="H359">
            <v>-394920.5</v>
          </cell>
        </row>
        <row r="360">
          <cell r="B360" t="str">
            <v>240-4020-10</v>
          </cell>
          <cell r="C360" t="str">
            <v>4225 Int Charge Ind &gt; 200 - 1000 KW</v>
          </cell>
          <cell r="D360">
            <v>0</v>
          </cell>
          <cell r="E360">
            <v>566.48</v>
          </cell>
          <cell r="F360">
            <v>20552.61</v>
          </cell>
          <cell r="G360">
            <v>-19986.13</v>
          </cell>
          <cell r="H360">
            <v>-19986.13</v>
          </cell>
        </row>
        <row r="361">
          <cell r="B361" t="str">
            <v>244-4020-10</v>
          </cell>
          <cell r="C361" t="str">
            <v>4235 Set up Charge Ind &gt; 200 - 1000 KW</v>
          </cell>
          <cell r="D361">
            <v>0</v>
          </cell>
          <cell r="E361">
            <v>30</v>
          </cell>
          <cell r="F361">
            <v>330</v>
          </cell>
          <cell r="G361">
            <v>-300</v>
          </cell>
          <cell r="H361">
            <v>-300</v>
          </cell>
        </row>
        <row r="362">
          <cell r="B362" t="str">
            <v>245-4020-10</v>
          </cell>
          <cell r="C362" t="str">
            <v>4235 Collection Charge Ind &gt; 200 - 1000 KW</v>
          </cell>
          <cell r="D362">
            <v>0</v>
          </cell>
          <cell r="E362">
            <v>210</v>
          </cell>
          <cell r="F362">
            <v>420</v>
          </cell>
          <cell r="G362">
            <v>-210</v>
          </cell>
          <cell r="H362">
            <v>-210</v>
          </cell>
        </row>
        <row r="363">
          <cell r="B363" t="str">
            <v>258-4020-10</v>
          </cell>
          <cell r="C363" t="str">
            <v>4080 Dist Service Charge - FIT</v>
          </cell>
          <cell r="D363">
            <v>0</v>
          </cell>
          <cell r="E363">
            <v>0</v>
          </cell>
          <cell r="F363">
            <v>1184.0999999999999</v>
          </cell>
          <cell r="G363">
            <v>-1184.0999999999999</v>
          </cell>
          <cell r="H363">
            <v>-1184.0999999999999</v>
          </cell>
        </row>
        <row r="364">
          <cell r="B364" t="str">
            <v>264-4020-10</v>
          </cell>
          <cell r="C364" t="str">
            <v>4062 WMS Ind &gt; 200 - 1000 KW</v>
          </cell>
          <cell r="D364">
            <v>0</v>
          </cell>
          <cell r="E364">
            <v>3898.91</v>
          </cell>
          <cell r="F364">
            <v>844360.34</v>
          </cell>
          <cell r="G364">
            <v>-840461.43</v>
          </cell>
          <cell r="H364">
            <v>-840461.43</v>
          </cell>
        </row>
        <row r="365">
          <cell r="B365" t="str">
            <v>267-4020-10</v>
          </cell>
          <cell r="C365" t="str">
            <v>4066 RTNS Ind &gt; 200 - 1000 KW</v>
          </cell>
          <cell r="D365">
            <v>0</v>
          </cell>
          <cell r="E365">
            <v>4385.75</v>
          </cell>
          <cell r="F365">
            <v>1091402.8999999999</v>
          </cell>
          <cell r="G365">
            <v>-1087017.1499999999</v>
          </cell>
          <cell r="H365">
            <v>-1087017.1499999999</v>
          </cell>
        </row>
        <row r="366">
          <cell r="B366" t="str">
            <v>268-4020-10</v>
          </cell>
          <cell r="C366" t="str">
            <v>4068 TCS Ind &gt; 200 - 1000 KW</v>
          </cell>
          <cell r="D366">
            <v>0</v>
          </cell>
          <cell r="E366">
            <v>1231.3900000000001</v>
          </cell>
          <cell r="F366">
            <v>237685.88</v>
          </cell>
          <cell r="G366">
            <v>-236454.49</v>
          </cell>
          <cell r="H366">
            <v>-236454.49</v>
          </cell>
        </row>
        <row r="367">
          <cell r="B367" t="str">
            <v>269-4020-10</v>
          </cell>
          <cell r="C367" t="str">
            <v>4068 RTCS Ind &gt; 200 - 1000 KW</v>
          </cell>
          <cell r="D367">
            <v>0</v>
          </cell>
          <cell r="E367">
            <v>4196.62</v>
          </cell>
          <cell r="F367">
            <v>1083855.52</v>
          </cell>
          <cell r="G367">
            <v>-1079658.8999999999</v>
          </cell>
          <cell r="H367">
            <v>-1079658.8999999999</v>
          </cell>
        </row>
        <row r="368">
          <cell r="B368" t="str">
            <v>281-4020-10</v>
          </cell>
          <cell r="C368" t="str">
            <v>4086 SSS Admin Charge Ind &gt; 200 - 1000 KW</v>
          </cell>
          <cell r="D368">
            <v>0</v>
          </cell>
          <cell r="E368">
            <v>2.08</v>
          </cell>
          <cell r="F368">
            <v>378.17</v>
          </cell>
          <cell r="G368">
            <v>-376.09</v>
          </cell>
          <cell r="H368">
            <v>-376.09</v>
          </cell>
        </row>
        <row r="369">
          <cell r="B369" t="str">
            <v>289-4020-10</v>
          </cell>
          <cell r="C369" t="str">
            <v>4080 Dist Demand Ind &gt; 200 - 1000 KW</v>
          </cell>
          <cell r="D369">
            <v>0</v>
          </cell>
          <cell r="E369">
            <v>7967.74</v>
          </cell>
          <cell r="F369">
            <v>2030227.03</v>
          </cell>
          <cell r="G369">
            <v>-2022259.29</v>
          </cell>
          <cell r="H369">
            <v>-2022259.29</v>
          </cell>
        </row>
        <row r="370">
          <cell r="B370" t="str">
            <v>235-4021-10</v>
          </cell>
          <cell r="C370" t="str">
            <v>4015 Commodity Sales Industrial (Diff RPP vs HOEP)</v>
          </cell>
          <cell r="D370">
            <v>0</v>
          </cell>
          <cell r="E370">
            <v>30634.68</v>
          </cell>
          <cell r="F370">
            <v>8166279.7800000003</v>
          </cell>
          <cell r="G370">
            <v>-8135645.0999999996</v>
          </cell>
          <cell r="H370">
            <v>-8135645.0999999996</v>
          </cell>
        </row>
        <row r="371">
          <cell r="B371" t="str">
            <v>267-4021-10</v>
          </cell>
          <cell r="C371" t="str">
            <v>4066 RTNS Ind Unbilled Adj</v>
          </cell>
          <cell r="D371">
            <v>0</v>
          </cell>
          <cell r="E371">
            <v>8195836.5700000003</v>
          </cell>
          <cell r="F371">
            <v>8196390.8399999999</v>
          </cell>
          <cell r="G371">
            <v>-554.27</v>
          </cell>
          <cell r="H371">
            <v>-554.27</v>
          </cell>
        </row>
        <row r="372">
          <cell r="B372" t="str">
            <v>260-4050-10</v>
          </cell>
          <cell r="C372" t="str">
            <v>4062 OESP billed Ind &gt; 200-1000 kw</v>
          </cell>
          <cell r="D372">
            <v>0</v>
          </cell>
          <cell r="E372">
            <v>641</v>
          </cell>
          <cell r="F372">
            <v>90758.05</v>
          </cell>
          <cell r="G372">
            <v>-90117.05</v>
          </cell>
          <cell r="H372">
            <v>-90117.05</v>
          </cell>
        </row>
        <row r="373">
          <cell r="B373" t="str">
            <v>234-4100-10</v>
          </cell>
          <cell r="C373" t="str">
            <v>4080 Volumetric Industrial &gt;1000&lt;5000kw Adj</v>
          </cell>
          <cell r="D373">
            <v>0</v>
          </cell>
          <cell r="E373">
            <v>1682442.5</v>
          </cell>
          <cell r="F373">
            <v>1774509.58</v>
          </cell>
          <cell r="G373">
            <v>-92067.08</v>
          </cell>
          <cell r="H373">
            <v>-92067.08</v>
          </cell>
        </row>
        <row r="374">
          <cell r="B374" t="str">
            <v>235-4100-10</v>
          </cell>
          <cell r="C374" t="str">
            <v>4015 Commodity Sales Industrial &gt;1000&lt;5000kw</v>
          </cell>
          <cell r="D374">
            <v>0</v>
          </cell>
          <cell r="E374">
            <v>20112.599999999999</v>
          </cell>
          <cell r="F374">
            <v>1321283.1200000001</v>
          </cell>
          <cell r="G374">
            <v>-1301170.52</v>
          </cell>
          <cell r="H374">
            <v>-1301170.52</v>
          </cell>
        </row>
        <row r="375">
          <cell r="B375" t="str">
            <v>236-4100-10</v>
          </cell>
          <cell r="C375" t="str">
            <v>4080 Dist S/C Ind &gt;50 &lt;1,000</v>
          </cell>
          <cell r="D375">
            <v>0</v>
          </cell>
          <cell r="E375">
            <v>2241.48</v>
          </cell>
          <cell r="F375">
            <v>156460.04</v>
          </cell>
          <cell r="G375">
            <v>-154218.56</v>
          </cell>
          <cell r="H375">
            <v>-154218.56</v>
          </cell>
        </row>
        <row r="376">
          <cell r="B376" t="str">
            <v>240-4100-10</v>
          </cell>
          <cell r="C376" t="str">
            <v>4225 Int Charge Ind &gt; 50 kw &lt; 1,000 kw</v>
          </cell>
          <cell r="D376">
            <v>0</v>
          </cell>
          <cell r="E376">
            <v>190.92</v>
          </cell>
          <cell r="F376">
            <v>9403.86</v>
          </cell>
          <cell r="G376">
            <v>-9212.94</v>
          </cell>
          <cell r="H376">
            <v>-9212.94</v>
          </cell>
        </row>
        <row r="377">
          <cell r="B377" t="str">
            <v>260-4100-10</v>
          </cell>
          <cell r="C377" t="str">
            <v>4062 OESP billed Ind &gt; 50 kw &lt; 1,000 kw</v>
          </cell>
          <cell r="D377">
            <v>0</v>
          </cell>
          <cell r="E377">
            <v>0</v>
          </cell>
          <cell r="F377">
            <v>36646.230000000003</v>
          </cell>
          <cell r="G377">
            <v>-36646.230000000003</v>
          </cell>
          <cell r="H377">
            <v>-36646.230000000003</v>
          </cell>
        </row>
        <row r="378">
          <cell r="B378" t="str">
            <v>264-4100-10</v>
          </cell>
          <cell r="C378" t="str">
            <v>4062 WMS Ind &gt; 50 kw &lt; 1,000 kw</v>
          </cell>
          <cell r="D378">
            <v>0</v>
          </cell>
          <cell r="E378">
            <v>3331.89</v>
          </cell>
          <cell r="F378">
            <v>376981.05</v>
          </cell>
          <cell r="G378">
            <v>-373649.16</v>
          </cell>
          <cell r="H378">
            <v>-373649.16</v>
          </cell>
        </row>
        <row r="379">
          <cell r="B379" t="str">
            <v>TRIAL BALANCE SUMMARY FOR 2017</v>
          </cell>
          <cell r="C379">
            <v>43174</v>
          </cell>
          <cell r="D379">
            <v>0.36275462962962962</v>
          </cell>
          <cell r="E379" t="str">
            <v>Page:</v>
          </cell>
          <cell r="F379">
            <v>6</v>
          </cell>
          <cell r="G379" t="str">
            <v>User Date:</v>
          </cell>
          <cell r="H379">
            <v>43174</v>
          </cell>
        </row>
        <row r="381">
          <cell r="B381" t="str">
            <v>Account</v>
          </cell>
          <cell r="C381" t="str">
            <v>Description</v>
          </cell>
          <cell r="D381" t="str">
            <v>Beginning Balance</v>
          </cell>
          <cell r="E381" t="str">
            <v>Credit</v>
          </cell>
          <cell r="F381" t="str">
            <v>Net Change</v>
          </cell>
          <cell r="G381" t="str">
            <v>Ending Balance</v>
          </cell>
          <cell r="H381" t="str">
            <v>Debit</v>
          </cell>
        </row>
        <row r="382">
          <cell r="B382" t="str">
            <v>267-4100-10</v>
          </cell>
          <cell r="C382" t="str">
            <v>4066 RTNS Ind &gt; 50 kw &lt; 1,000 kw</v>
          </cell>
          <cell r="D382">
            <v>0</v>
          </cell>
          <cell r="E382">
            <v>6185.43</v>
          </cell>
          <cell r="F382">
            <v>622772.18000000005</v>
          </cell>
          <cell r="G382">
            <v>-616586.75</v>
          </cell>
          <cell r="H382">
            <v>-616586.75</v>
          </cell>
        </row>
        <row r="383">
          <cell r="B383" t="str">
            <v>269-4100-10</v>
          </cell>
          <cell r="C383" t="str">
            <v>4068 RTCS Ind &gt; 50 kw &lt; 1,000 kw</v>
          </cell>
          <cell r="D383">
            <v>0</v>
          </cell>
          <cell r="E383">
            <v>5293.19</v>
          </cell>
          <cell r="F383">
            <v>499650.64</v>
          </cell>
          <cell r="G383">
            <v>-494357.45</v>
          </cell>
          <cell r="H383">
            <v>-494357.45</v>
          </cell>
        </row>
        <row r="384">
          <cell r="B384" t="str">
            <v>272-4100-10</v>
          </cell>
          <cell r="C384" t="str">
            <v>4080 Transformer Allowance Ind &gt; 50 kw &lt; 1,000 kw</v>
          </cell>
          <cell r="D384">
            <v>0</v>
          </cell>
          <cell r="E384">
            <v>64883.199999999997</v>
          </cell>
          <cell r="F384">
            <v>244.16</v>
          </cell>
          <cell r="G384">
            <v>64639.040000000001</v>
          </cell>
          <cell r="H384">
            <v>64639.040000000001</v>
          </cell>
        </row>
        <row r="385">
          <cell r="B385" t="str">
            <v>281-4100-10</v>
          </cell>
          <cell r="C385" t="str">
            <v>4086 SSS Admin Charge Ind &gt; 50 kw &lt; 1,000 kw</v>
          </cell>
          <cell r="D385">
            <v>0</v>
          </cell>
          <cell r="E385">
            <v>0.5</v>
          </cell>
          <cell r="F385">
            <v>35.06</v>
          </cell>
          <cell r="G385">
            <v>-34.56</v>
          </cell>
          <cell r="H385">
            <v>-34.56</v>
          </cell>
        </row>
        <row r="386">
          <cell r="B386" t="str">
            <v>289-4100-10</v>
          </cell>
          <cell r="C386" t="str">
            <v>4080 Dist Demand Ind &gt; 50 kw &lt; 1,000 kw</v>
          </cell>
          <cell r="D386">
            <v>0</v>
          </cell>
          <cell r="E386">
            <v>5034.08</v>
          </cell>
          <cell r="F386">
            <v>474402.02</v>
          </cell>
          <cell r="G386">
            <v>-469367.94</v>
          </cell>
          <cell r="H386">
            <v>-469367.94</v>
          </cell>
        </row>
        <row r="387">
          <cell r="B387" t="str">
            <v>234-4200-10</v>
          </cell>
          <cell r="C387" t="str">
            <v>4080 Volumetric Large User Adj</v>
          </cell>
          <cell r="D387">
            <v>0</v>
          </cell>
          <cell r="E387">
            <v>408087.67</v>
          </cell>
          <cell r="F387">
            <v>416538.91</v>
          </cell>
          <cell r="G387">
            <v>-8451.24</v>
          </cell>
          <cell r="H387">
            <v>-8451.24</v>
          </cell>
        </row>
        <row r="388">
          <cell r="B388" t="str">
            <v>236-4200-10</v>
          </cell>
          <cell r="C388" t="str">
            <v>4080 Dist S/C Lrg User &gt;5,000</v>
          </cell>
          <cell r="D388">
            <v>0</v>
          </cell>
          <cell r="E388">
            <v>0</v>
          </cell>
          <cell r="F388">
            <v>103570.54</v>
          </cell>
          <cell r="G388">
            <v>-103570.54</v>
          </cell>
          <cell r="H388">
            <v>-103570.54</v>
          </cell>
        </row>
        <row r="389">
          <cell r="B389" t="str">
            <v>238-4200-10</v>
          </cell>
          <cell r="C389" t="str">
            <v>4055 Commodity Sales-Retail Lrg User &gt;5,000 kw</v>
          </cell>
          <cell r="D389">
            <v>0</v>
          </cell>
          <cell r="E389">
            <v>0</v>
          </cell>
          <cell r="F389">
            <v>596966.35</v>
          </cell>
          <cell r="G389">
            <v>-596966.35</v>
          </cell>
          <cell r="H389">
            <v>-596966.35</v>
          </cell>
        </row>
        <row r="390">
          <cell r="B390" t="str">
            <v>240-4200-10</v>
          </cell>
          <cell r="C390" t="str">
            <v>4225 Int Charge Lrg User &gt;5,000 kw</v>
          </cell>
          <cell r="D390">
            <v>0</v>
          </cell>
          <cell r="E390">
            <v>0</v>
          </cell>
          <cell r="F390">
            <v>2342.71</v>
          </cell>
          <cell r="G390">
            <v>-2342.71</v>
          </cell>
          <cell r="H390">
            <v>-2342.71</v>
          </cell>
        </row>
        <row r="391">
          <cell r="B391" t="str">
            <v>260-4200-10</v>
          </cell>
          <cell r="C391" t="str">
            <v>4062 OESP billed Lrg User &gt; 5,000 kw</v>
          </cell>
          <cell r="D391">
            <v>0</v>
          </cell>
          <cell r="E391">
            <v>0</v>
          </cell>
          <cell r="F391">
            <v>17903.61</v>
          </cell>
          <cell r="G391">
            <v>-17903.61</v>
          </cell>
          <cell r="H391">
            <v>-17903.61</v>
          </cell>
        </row>
        <row r="392">
          <cell r="B392" t="str">
            <v>264-4200-10</v>
          </cell>
          <cell r="C392" t="str">
            <v>4062 WMS Lrg User &gt; 5,000 kw</v>
          </cell>
          <cell r="D392">
            <v>0</v>
          </cell>
          <cell r="E392">
            <v>0</v>
          </cell>
          <cell r="F392">
            <v>183906.45</v>
          </cell>
          <cell r="G392">
            <v>-183906.45</v>
          </cell>
          <cell r="H392">
            <v>-183906.45</v>
          </cell>
        </row>
        <row r="393">
          <cell r="B393" t="str">
            <v>267-4200-10</v>
          </cell>
          <cell r="C393" t="str">
            <v>4066 RTNS Lrg User &gt; 5,000 kw</v>
          </cell>
          <cell r="D393">
            <v>0</v>
          </cell>
          <cell r="E393">
            <v>0</v>
          </cell>
          <cell r="F393">
            <v>316572.96000000002</v>
          </cell>
          <cell r="G393">
            <v>-316572.96000000002</v>
          </cell>
          <cell r="H393">
            <v>-316572.96000000002</v>
          </cell>
        </row>
        <row r="394">
          <cell r="B394" t="str">
            <v>269-4200-10</v>
          </cell>
          <cell r="C394" t="str">
            <v>4068 RTCS Lrg User &gt; 5,000 kw</v>
          </cell>
          <cell r="D394">
            <v>0</v>
          </cell>
          <cell r="E394">
            <v>0</v>
          </cell>
          <cell r="F394">
            <v>257545.45</v>
          </cell>
          <cell r="G394">
            <v>-257545.45</v>
          </cell>
          <cell r="H394">
            <v>-257545.45</v>
          </cell>
        </row>
        <row r="395">
          <cell r="B395" t="str">
            <v>272-4200-10</v>
          </cell>
          <cell r="C395" t="str">
            <v>4080 Transformer Allowance Lrg User &gt; 5,000 kw</v>
          </cell>
          <cell r="D395">
            <v>0</v>
          </cell>
          <cell r="E395">
            <v>55528.66</v>
          </cell>
          <cell r="F395">
            <v>0</v>
          </cell>
          <cell r="G395">
            <v>55528.66</v>
          </cell>
          <cell r="H395">
            <v>55528.66</v>
          </cell>
        </row>
        <row r="396">
          <cell r="B396" t="str">
            <v>289-4200-10</v>
          </cell>
          <cell r="C396" t="str">
            <v>4080 Dist Demand Lrg User &gt; 5,000 kw</v>
          </cell>
          <cell r="D396">
            <v>0</v>
          </cell>
          <cell r="E396">
            <v>0</v>
          </cell>
          <cell r="F396">
            <v>193978.99</v>
          </cell>
          <cell r="G396">
            <v>-193978.99</v>
          </cell>
          <cell r="H396">
            <v>-193978.99</v>
          </cell>
        </row>
        <row r="397">
          <cell r="B397" t="str">
            <v>264-4202-10</v>
          </cell>
          <cell r="C397" t="str">
            <v>4062 WMS CBDR-CLS A Lrg User &gt; 5,000 kw</v>
          </cell>
          <cell r="D397">
            <v>0</v>
          </cell>
          <cell r="E397">
            <v>145.6</v>
          </cell>
          <cell r="F397">
            <v>11693.56</v>
          </cell>
          <cell r="G397">
            <v>-11547.96</v>
          </cell>
          <cell r="H397">
            <v>-11547.96</v>
          </cell>
        </row>
        <row r="398">
          <cell r="B398" t="str">
            <v>234-4300-10</v>
          </cell>
          <cell r="C398" t="str">
            <v>4080 Volumetric Street Lighting Adj</v>
          </cell>
          <cell r="D398">
            <v>0</v>
          </cell>
          <cell r="E398">
            <v>686623.27</v>
          </cell>
          <cell r="F398">
            <v>680917.26</v>
          </cell>
          <cell r="G398">
            <v>5706.01</v>
          </cell>
          <cell r="H398">
            <v>5706.01</v>
          </cell>
        </row>
        <row r="399">
          <cell r="B399" t="str">
            <v>235-4300-10</v>
          </cell>
          <cell r="C399" t="str">
            <v>4025 Commodity Sales-Street Lighting</v>
          </cell>
          <cell r="D399">
            <v>0</v>
          </cell>
          <cell r="E399">
            <v>50327.41</v>
          </cell>
          <cell r="F399">
            <v>116860.77</v>
          </cell>
          <cell r="G399">
            <v>-66533.36</v>
          </cell>
          <cell r="H399">
            <v>-66533.36</v>
          </cell>
        </row>
        <row r="400">
          <cell r="B400" t="str">
            <v>236-4300-10</v>
          </cell>
          <cell r="C400" t="str">
            <v>4080 Dist S/C Street Lights</v>
          </cell>
          <cell r="D400">
            <v>0</v>
          </cell>
          <cell r="E400">
            <v>223192.33</v>
          </cell>
          <cell r="F400">
            <v>539144.16</v>
          </cell>
          <cell r="G400">
            <v>-315951.83</v>
          </cell>
          <cell r="H400">
            <v>-315951.83</v>
          </cell>
        </row>
        <row r="401">
          <cell r="B401" t="str">
            <v>237-4300-10</v>
          </cell>
          <cell r="C401" t="str">
            <v>4080 Dist Usage Street Lights</v>
          </cell>
          <cell r="D401">
            <v>0</v>
          </cell>
          <cell r="E401">
            <v>0</v>
          </cell>
          <cell r="F401">
            <v>770.55</v>
          </cell>
          <cell r="G401">
            <v>-770.55</v>
          </cell>
          <cell r="H401">
            <v>-770.55</v>
          </cell>
        </row>
        <row r="402">
          <cell r="B402" t="str">
            <v>240-4300-10</v>
          </cell>
          <cell r="C402" t="str">
            <v>4225 Int Charge Street Lights</v>
          </cell>
          <cell r="D402">
            <v>0</v>
          </cell>
          <cell r="E402">
            <v>397.08</v>
          </cell>
          <cell r="F402">
            <v>1220.95</v>
          </cell>
          <cell r="G402">
            <v>-823.87</v>
          </cell>
          <cell r="H402">
            <v>-823.87</v>
          </cell>
        </row>
        <row r="403">
          <cell r="B403" t="str">
            <v>260-4300-10</v>
          </cell>
          <cell r="C403" t="str">
            <v>4062 OESP billed - Street Lights</v>
          </cell>
          <cell r="D403">
            <v>0</v>
          </cell>
          <cell r="E403">
            <v>3072.14</v>
          </cell>
          <cell r="F403">
            <v>6168.19</v>
          </cell>
          <cell r="G403">
            <v>-3096.05</v>
          </cell>
          <cell r="H403">
            <v>-3096.05</v>
          </cell>
        </row>
        <row r="404">
          <cell r="B404" t="str">
            <v>264-4300-10</v>
          </cell>
          <cell r="C404" t="str">
            <v>4062 WMS Street Lights</v>
          </cell>
          <cell r="D404">
            <v>0</v>
          </cell>
          <cell r="E404">
            <v>21047.63</v>
          </cell>
          <cell r="F404">
            <v>43524.78</v>
          </cell>
          <cell r="G404">
            <v>-22477.15</v>
          </cell>
          <cell r="H404">
            <v>-22477.15</v>
          </cell>
        </row>
        <row r="405">
          <cell r="B405" t="str">
            <v>267-4300-10</v>
          </cell>
          <cell r="C405" t="str">
            <v>4066 RTNS Street Lights</v>
          </cell>
          <cell r="D405">
            <v>0</v>
          </cell>
          <cell r="E405">
            <v>36368.22</v>
          </cell>
          <cell r="F405">
            <v>24016.2</v>
          </cell>
          <cell r="G405">
            <v>12352.02</v>
          </cell>
          <cell r="H405">
            <v>12352.02</v>
          </cell>
        </row>
        <row r="406">
          <cell r="B406" t="str">
            <v>268-4300-10</v>
          </cell>
          <cell r="C406" t="str">
            <v>4068 TCS Street Lights</v>
          </cell>
          <cell r="D406">
            <v>0</v>
          </cell>
          <cell r="E406">
            <v>0</v>
          </cell>
          <cell r="F406">
            <v>371.83</v>
          </cell>
          <cell r="G406">
            <v>-371.83</v>
          </cell>
          <cell r="H406">
            <v>-371.83</v>
          </cell>
        </row>
        <row r="407">
          <cell r="B407" t="str">
            <v>269-4300-10</v>
          </cell>
          <cell r="C407" t="str">
            <v>4068 RTCS Street Lights</v>
          </cell>
          <cell r="D407">
            <v>0</v>
          </cell>
          <cell r="E407">
            <v>46417.14</v>
          </cell>
          <cell r="F407">
            <v>55664.58</v>
          </cell>
          <cell r="G407">
            <v>-9247.44</v>
          </cell>
          <cell r="H407">
            <v>-9247.44</v>
          </cell>
        </row>
        <row r="408">
          <cell r="B408" t="str">
            <v>281-4300-10</v>
          </cell>
          <cell r="C408" t="str">
            <v>4086 SSS Admin Charge Street Lights</v>
          </cell>
          <cell r="D408">
            <v>0</v>
          </cell>
          <cell r="E408">
            <v>2</v>
          </cell>
          <cell r="F408">
            <v>32.44</v>
          </cell>
          <cell r="G408">
            <v>-30.44</v>
          </cell>
          <cell r="H408">
            <v>-30.44</v>
          </cell>
        </row>
        <row r="409">
          <cell r="B409" t="str">
            <v>289-4300-10</v>
          </cell>
          <cell r="C409" t="str">
            <v>4080 Dist Demand Street Lights</v>
          </cell>
          <cell r="D409">
            <v>0</v>
          </cell>
          <cell r="E409">
            <v>655296.93999999994</v>
          </cell>
          <cell r="F409">
            <v>1059529.3</v>
          </cell>
          <cell r="G409">
            <v>-404232.36</v>
          </cell>
          <cell r="H409">
            <v>-404232.36</v>
          </cell>
        </row>
        <row r="410">
          <cell r="B410" t="str">
            <v>235-4301-10</v>
          </cell>
          <cell r="C410" t="str">
            <v>4025 Commodity Sales-StreetLight (Diff RPP v HOEP)</v>
          </cell>
          <cell r="D410">
            <v>0</v>
          </cell>
          <cell r="E410">
            <v>0</v>
          </cell>
          <cell r="F410">
            <v>7003.05</v>
          </cell>
          <cell r="G410">
            <v>-7003.05</v>
          </cell>
          <cell r="H410">
            <v>-7003.05</v>
          </cell>
        </row>
        <row r="411">
          <cell r="B411" t="str">
            <v>267-4310-10</v>
          </cell>
          <cell r="C411" t="str">
            <v>4066 RTNS Sent. Lights</v>
          </cell>
          <cell r="D411">
            <v>0</v>
          </cell>
          <cell r="E411">
            <v>0</v>
          </cell>
          <cell r="F411">
            <v>129.01</v>
          </cell>
          <cell r="G411">
            <v>-129.01</v>
          </cell>
          <cell r="H411">
            <v>-129.01</v>
          </cell>
        </row>
        <row r="412">
          <cell r="B412" t="str">
            <v>269-4310-10</v>
          </cell>
          <cell r="C412" t="str">
            <v>4068 RTCS Sent. Lights</v>
          </cell>
          <cell r="D412">
            <v>0</v>
          </cell>
          <cell r="E412">
            <v>0</v>
          </cell>
          <cell r="F412">
            <v>176.21</v>
          </cell>
          <cell r="G412">
            <v>-176.21</v>
          </cell>
          <cell r="H412">
            <v>-176.21</v>
          </cell>
        </row>
        <row r="413">
          <cell r="B413" t="str">
            <v>281-4310-10</v>
          </cell>
          <cell r="C413" t="str">
            <v>4086 SSS Admin Charge Sent. Lights</v>
          </cell>
          <cell r="D413">
            <v>0</v>
          </cell>
          <cell r="E413">
            <v>0</v>
          </cell>
          <cell r="F413">
            <v>57.92</v>
          </cell>
          <cell r="G413">
            <v>-57.92</v>
          </cell>
          <cell r="H413">
            <v>-57.92</v>
          </cell>
        </row>
        <row r="414">
          <cell r="B414" t="str">
            <v>235-4320-10</v>
          </cell>
          <cell r="C414" t="str">
            <v>4235 Water Heaters</v>
          </cell>
          <cell r="D414">
            <v>0</v>
          </cell>
          <cell r="E414">
            <v>0</v>
          </cell>
          <cell r="F414">
            <v>451.17</v>
          </cell>
          <cell r="G414">
            <v>-451.17</v>
          </cell>
          <cell r="H414">
            <v>-451.17</v>
          </cell>
        </row>
        <row r="415">
          <cell r="B415" t="str">
            <v>260-4320-10</v>
          </cell>
          <cell r="C415" t="str">
            <v>4062 OESP billed Unmetered</v>
          </cell>
          <cell r="D415">
            <v>0</v>
          </cell>
          <cell r="E415">
            <v>0.28000000000000003</v>
          </cell>
          <cell r="F415">
            <v>1203.48</v>
          </cell>
          <cell r="G415">
            <v>-1203.2</v>
          </cell>
          <cell r="H415">
            <v>-1203.2</v>
          </cell>
        </row>
        <row r="416">
          <cell r="B416" t="str">
            <v>233-4400-10</v>
          </cell>
          <cell r="C416" t="str">
            <v>4080 Fixed Unmetered Adj</v>
          </cell>
          <cell r="D416">
            <v>0</v>
          </cell>
          <cell r="E416">
            <v>299257.84000000003</v>
          </cell>
          <cell r="F416">
            <v>294093.2</v>
          </cell>
          <cell r="G416">
            <v>5164.6400000000003</v>
          </cell>
          <cell r="H416">
            <v>5164.6400000000003</v>
          </cell>
        </row>
        <row r="417">
          <cell r="B417" t="str">
            <v>235-4400-10</v>
          </cell>
          <cell r="C417" t="str">
            <v>4006 Commodity Sales Unmetered</v>
          </cell>
          <cell r="D417">
            <v>0</v>
          </cell>
          <cell r="E417">
            <v>6.64</v>
          </cell>
          <cell r="F417">
            <v>42158.99</v>
          </cell>
          <cell r="G417">
            <v>-42152.35</v>
          </cell>
          <cell r="H417">
            <v>-42152.35</v>
          </cell>
        </row>
        <row r="418">
          <cell r="B418" t="str">
            <v>236-4400-10</v>
          </cell>
          <cell r="C418" t="str">
            <v>4080 Dist S/C Unmetered</v>
          </cell>
          <cell r="D418">
            <v>0</v>
          </cell>
          <cell r="E418">
            <v>14.69</v>
          </cell>
          <cell r="F418">
            <v>13362.46</v>
          </cell>
          <cell r="G418">
            <v>-13347.77</v>
          </cell>
          <cell r="H418">
            <v>-13347.77</v>
          </cell>
        </row>
        <row r="419">
          <cell r="B419" t="str">
            <v>237-4400-10</v>
          </cell>
          <cell r="C419" t="str">
            <v>4080 Dist Usage - Unmetered</v>
          </cell>
          <cell r="D419">
            <v>0</v>
          </cell>
          <cell r="E419">
            <v>4.2</v>
          </cell>
          <cell r="F419">
            <v>45583.85</v>
          </cell>
          <cell r="G419">
            <v>-45579.65</v>
          </cell>
          <cell r="H419">
            <v>-45579.65</v>
          </cell>
        </row>
        <row r="420">
          <cell r="B420" t="str">
            <v>238-4400-10</v>
          </cell>
          <cell r="C420" t="str">
            <v>4055 Commodity Sales-Retail Unmetered</v>
          </cell>
          <cell r="D420">
            <v>0</v>
          </cell>
          <cell r="E420">
            <v>0</v>
          </cell>
          <cell r="F420">
            <v>10.7</v>
          </cell>
          <cell r="G420">
            <v>-10.7</v>
          </cell>
          <cell r="H420">
            <v>-10.7</v>
          </cell>
        </row>
        <row r="421">
          <cell r="B421" t="str">
            <v>240-4400-10</v>
          </cell>
          <cell r="C421" t="str">
            <v>4225 Int Chg Unmetered</v>
          </cell>
          <cell r="D421">
            <v>0</v>
          </cell>
          <cell r="E421">
            <v>5.63</v>
          </cell>
          <cell r="F421">
            <v>783.4</v>
          </cell>
          <cell r="G421">
            <v>-777.77</v>
          </cell>
          <cell r="H421">
            <v>-777.77</v>
          </cell>
        </row>
        <row r="422">
          <cell r="B422" t="str">
            <v>244-4400-10</v>
          </cell>
          <cell r="C422" t="str">
            <v>4235 Setup Charge Unmetered</v>
          </cell>
          <cell r="D422">
            <v>0</v>
          </cell>
          <cell r="E422">
            <v>0</v>
          </cell>
          <cell r="F422">
            <v>120</v>
          </cell>
          <cell r="G422">
            <v>-120</v>
          </cell>
          <cell r="H422">
            <v>-120</v>
          </cell>
        </row>
        <row r="423">
          <cell r="B423" t="str">
            <v>245-4400-10</v>
          </cell>
          <cell r="C423" t="str">
            <v>4235 Collection Charge - Unmetered</v>
          </cell>
          <cell r="D423">
            <v>0</v>
          </cell>
          <cell r="E423">
            <v>0</v>
          </cell>
          <cell r="F423">
            <v>30</v>
          </cell>
          <cell r="G423">
            <v>-30</v>
          </cell>
          <cell r="H423">
            <v>-30</v>
          </cell>
        </row>
        <row r="424">
          <cell r="B424" t="str">
            <v>264-4400-10</v>
          </cell>
          <cell r="C424" t="str">
            <v>4062 WMS Unmetered</v>
          </cell>
          <cell r="D424">
            <v>0</v>
          </cell>
          <cell r="E424">
            <v>1.1200000000000001</v>
          </cell>
          <cell r="F424">
            <v>11793.99</v>
          </cell>
          <cell r="G424">
            <v>-11792.87</v>
          </cell>
          <cell r="H424">
            <v>-11792.87</v>
          </cell>
        </row>
        <row r="425">
          <cell r="B425" t="str">
            <v>267-4400-10</v>
          </cell>
          <cell r="C425" t="str">
            <v>4066 RTNS Unmetered</v>
          </cell>
          <cell r="D425">
            <v>0</v>
          </cell>
          <cell r="E425">
            <v>1.78</v>
          </cell>
          <cell r="F425">
            <v>18222.060000000001</v>
          </cell>
          <cell r="G425">
            <v>-18220.28</v>
          </cell>
          <cell r="H425">
            <v>-18220.28</v>
          </cell>
        </row>
        <row r="426">
          <cell r="B426" t="str">
            <v>268-4400-10</v>
          </cell>
          <cell r="C426" t="str">
            <v>4068 TCS Unmetered</v>
          </cell>
          <cell r="D426">
            <v>0</v>
          </cell>
          <cell r="E426">
            <v>1.34</v>
          </cell>
          <cell r="F426">
            <v>14302.43</v>
          </cell>
          <cell r="G426">
            <v>-14301.09</v>
          </cell>
          <cell r="H426">
            <v>-14301.09</v>
          </cell>
        </row>
        <row r="427">
          <cell r="B427" t="str">
            <v>269-4400-10</v>
          </cell>
          <cell r="C427" t="str">
            <v>4068 RTCS Unmetered</v>
          </cell>
          <cell r="D427">
            <v>0</v>
          </cell>
          <cell r="E427">
            <v>0.06</v>
          </cell>
          <cell r="F427">
            <v>695.33</v>
          </cell>
          <cell r="G427">
            <v>-695.27</v>
          </cell>
          <cell r="H427">
            <v>-695.27</v>
          </cell>
        </row>
        <row r="428">
          <cell r="B428" t="str">
            <v>281-4400-10</v>
          </cell>
          <cell r="C428" t="str">
            <v>4086 SSS Admin - Unmetered</v>
          </cell>
          <cell r="D428">
            <v>0</v>
          </cell>
          <cell r="E428">
            <v>0.84</v>
          </cell>
          <cell r="F428">
            <v>753.79</v>
          </cell>
          <cell r="G428">
            <v>-752.95</v>
          </cell>
          <cell r="H428">
            <v>-752.95</v>
          </cell>
        </row>
        <row r="429">
          <cell r="B429" t="str">
            <v>230-4401-10</v>
          </cell>
          <cell r="C429" t="str">
            <v>4080 Smart Meter Rate Adder to BS</v>
          </cell>
          <cell r="D429">
            <v>0</v>
          </cell>
          <cell r="E429">
            <v>8.7200000000000006</v>
          </cell>
          <cell r="F429">
            <v>12.23</v>
          </cell>
          <cell r="G429">
            <v>-3.51</v>
          </cell>
          <cell r="H429">
            <v>-3.51</v>
          </cell>
        </row>
        <row r="430">
          <cell r="B430" t="str">
            <v>235-4401-10</v>
          </cell>
          <cell r="C430" t="str">
            <v>4006 Commodity Sales Unmetered (Diff RPP vs HOEP)</v>
          </cell>
          <cell r="D430">
            <v>0</v>
          </cell>
          <cell r="E430">
            <v>18.84</v>
          </cell>
          <cell r="F430">
            <v>195937.19</v>
          </cell>
          <cell r="G430">
            <v>-195918.35</v>
          </cell>
          <cell r="H430">
            <v>-195918.35</v>
          </cell>
        </row>
        <row r="431">
          <cell r="B431" t="str">
            <v>264-4402-10</v>
          </cell>
          <cell r="C431" t="str">
            <v>4062 WMS CBDR-CLS B Residential</v>
          </cell>
          <cell r="D431">
            <v>0</v>
          </cell>
          <cell r="E431">
            <v>1211.32</v>
          </cell>
          <cell r="F431">
            <v>190824.89</v>
          </cell>
          <cell r="G431">
            <v>-189613.57</v>
          </cell>
          <cell r="H431">
            <v>-189613.57</v>
          </cell>
        </row>
        <row r="432">
          <cell r="B432" t="str">
            <v>264-4404-10</v>
          </cell>
          <cell r="C432" t="str">
            <v>4062 WMS CBDR-CLS B comm &lt; 50 kw</v>
          </cell>
          <cell r="D432">
            <v>0</v>
          </cell>
          <cell r="E432">
            <v>65.17</v>
          </cell>
          <cell r="F432">
            <v>53286.239999999998</v>
          </cell>
          <cell r="G432">
            <v>-53221.07</v>
          </cell>
          <cell r="H432">
            <v>-53221.07</v>
          </cell>
        </row>
        <row r="433">
          <cell r="B433" t="str">
            <v>264-4405-10</v>
          </cell>
          <cell r="C433" t="str">
            <v>4062 WMS CBDR-CLS B Ind&gt;50-200KW</v>
          </cell>
          <cell r="D433">
            <v>0</v>
          </cell>
          <cell r="E433">
            <v>192.28</v>
          </cell>
          <cell r="F433">
            <v>60893.33</v>
          </cell>
          <cell r="G433">
            <v>-60701.05</v>
          </cell>
          <cell r="H433">
            <v>-60701.05</v>
          </cell>
        </row>
        <row r="434">
          <cell r="B434" t="str">
            <v>264-4406-10</v>
          </cell>
          <cell r="C434" t="str">
            <v>4062 WMS CBDR-CLS B Ind&gt;200-1000KW</v>
          </cell>
          <cell r="D434">
            <v>0</v>
          </cell>
          <cell r="E434">
            <v>297.52</v>
          </cell>
          <cell r="F434">
            <v>73106.820000000007</v>
          </cell>
          <cell r="G434">
            <v>-72809.3</v>
          </cell>
          <cell r="H434">
            <v>-72809.3</v>
          </cell>
        </row>
        <row r="435">
          <cell r="B435" t="str">
            <v>264-4407-10</v>
          </cell>
          <cell r="C435" t="str">
            <v>4062 WMS CBDR-CLS B Ind&gt;1000kw&lt;4999kw</v>
          </cell>
          <cell r="D435">
            <v>0</v>
          </cell>
          <cell r="E435">
            <v>0</v>
          </cell>
          <cell r="F435">
            <v>27629.84</v>
          </cell>
          <cell r="G435">
            <v>-27629.84</v>
          </cell>
          <cell r="H435">
            <v>-27629.84</v>
          </cell>
        </row>
        <row r="436">
          <cell r="B436" t="str">
            <v>264-4409-10</v>
          </cell>
          <cell r="C436" t="str">
            <v>4062 WMS CBDR-CLS B Street Lights</v>
          </cell>
          <cell r="D436">
            <v>0</v>
          </cell>
          <cell r="E436">
            <v>1500.24</v>
          </cell>
          <cell r="F436">
            <v>3642.18</v>
          </cell>
          <cell r="G436">
            <v>-2141.94</v>
          </cell>
          <cell r="H436">
            <v>-2141.94</v>
          </cell>
        </row>
        <row r="437">
          <cell r="B437" t="str">
            <v>264-4411-10</v>
          </cell>
          <cell r="C437" t="str">
            <v>4062 WMS CBDR-CLS B Unmetered</v>
          </cell>
          <cell r="D437">
            <v>0</v>
          </cell>
          <cell r="E437">
            <v>0.1</v>
          </cell>
          <cell r="F437">
            <v>1051.19</v>
          </cell>
          <cell r="G437">
            <v>-1051.0899999999999</v>
          </cell>
          <cell r="H437">
            <v>-1051.0899999999999</v>
          </cell>
        </row>
        <row r="438">
          <cell r="B438" t="str">
            <v>230-4499-10</v>
          </cell>
          <cell r="C438" t="str">
            <v>4076 Billed SME Charge (TrueUp Revenue/Cost)</v>
          </cell>
          <cell r="D438">
            <v>0</v>
          </cell>
          <cell r="E438">
            <v>90187.32</v>
          </cell>
          <cell r="F438">
            <v>14748.49</v>
          </cell>
          <cell r="G438">
            <v>75438.83</v>
          </cell>
          <cell r="H438">
            <v>75438.83</v>
          </cell>
        </row>
        <row r="439">
          <cell r="B439" t="str">
            <v>264-4499-10</v>
          </cell>
          <cell r="C439" t="str">
            <v>4062 WMS Billed Variance</v>
          </cell>
          <cell r="D439">
            <v>0</v>
          </cell>
          <cell r="E439">
            <v>6351680.0800000001</v>
          </cell>
          <cell r="F439">
            <v>3771588</v>
          </cell>
          <cell r="G439">
            <v>2580092.08</v>
          </cell>
          <cell r="H439">
            <v>2580092.08</v>
          </cell>
        </row>
        <row r="440">
          <cell r="B440" t="str">
            <v>266-4499-10</v>
          </cell>
          <cell r="C440" t="str">
            <v>4066 TNS Billed Variance</v>
          </cell>
          <cell r="D440">
            <v>0</v>
          </cell>
          <cell r="E440">
            <v>1699842.85</v>
          </cell>
          <cell r="F440">
            <v>1649099.34</v>
          </cell>
          <cell r="G440">
            <v>50743.51</v>
          </cell>
          <cell r="H440">
            <v>50743.51</v>
          </cell>
        </row>
        <row r="441">
          <cell r="B441" t="str">
            <v>268-4499-10</v>
          </cell>
          <cell r="C441" t="str">
            <v>4068 TCS Billed Variance</v>
          </cell>
          <cell r="D441">
            <v>0</v>
          </cell>
          <cell r="E441">
            <v>2793459.63</v>
          </cell>
          <cell r="F441">
            <v>1517816.8</v>
          </cell>
          <cell r="G441">
            <v>1275642.83</v>
          </cell>
          <cell r="H441">
            <v>1275642.83</v>
          </cell>
        </row>
        <row r="442">
          <cell r="B442" t="str">
            <v>235-4500-10</v>
          </cell>
          <cell r="C442" t="str">
            <v>4390 Serv. Misc.  Revenues</v>
          </cell>
          <cell r="D442">
            <v>0</v>
          </cell>
          <cell r="E442">
            <v>2016404.9</v>
          </cell>
          <cell r="F442">
            <v>2190688.1800000002</v>
          </cell>
          <cell r="G442">
            <v>-174283.28</v>
          </cell>
          <cell r="H442">
            <v>-174283.28</v>
          </cell>
        </row>
        <row r="443">
          <cell r="B443" t="str">
            <v>235-4501-10</v>
          </cell>
          <cell r="C443" t="str">
            <v>4235 Enhancement Revenue</v>
          </cell>
          <cell r="D443">
            <v>0</v>
          </cell>
          <cell r="E443">
            <v>75263.78</v>
          </cell>
          <cell r="F443">
            <v>107249.09</v>
          </cell>
          <cell r="G443">
            <v>-31985.31</v>
          </cell>
          <cell r="H443">
            <v>-31985.31</v>
          </cell>
        </row>
        <row r="444">
          <cell r="B444" t="str">
            <v>235-4502-10</v>
          </cell>
          <cell r="C444" t="str">
            <v>4375 Misc. Revenue</v>
          </cell>
          <cell r="D444">
            <v>0</v>
          </cell>
          <cell r="E444">
            <v>11432</v>
          </cell>
          <cell r="F444">
            <v>15602</v>
          </cell>
          <cell r="G444">
            <v>-4170</v>
          </cell>
          <cell r="H444">
            <v>-4170</v>
          </cell>
        </row>
        <row r="445">
          <cell r="B445" t="str">
            <v>235-4504-10</v>
          </cell>
          <cell r="C445" t="str">
            <v>4210 Pole &amp; Duct Rental Revenue</v>
          </cell>
          <cell r="D445">
            <v>0</v>
          </cell>
          <cell r="E445">
            <v>361404.59</v>
          </cell>
          <cell r="F445">
            <v>545317.41</v>
          </cell>
          <cell r="G445">
            <v>-183912.82</v>
          </cell>
          <cell r="H445">
            <v>-183912.82</v>
          </cell>
        </row>
        <row r="446">
          <cell r="B446" t="str">
            <v>210-4511-10</v>
          </cell>
          <cell r="C446" t="str">
            <v>4405 Regulatory Interest Improvement</v>
          </cell>
          <cell r="D446">
            <v>0</v>
          </cell>
          <cell r="E446">
            <v>54583.48</v>
          </cell>
          <cell r="F446">
            <v>133168.12</v>
          </cell>
          <cell r="G446">
            <v>-78584.639999999999</v>
          </cell>
          <cell r="H446">
            <v>-78584.639999999999</v>
          </cell>
        </row>
        <row r="447">
          <cell r="B447" t="str">
            <v>235-4530-10</v>
          </cell>
          <cell r="C447" t="str">
            <v>4405 Interest Earned</v>
          </cell>
          <cell r="D447">
            <v>0</v>
          </cell>
          <cell r="E447">
            <v>0</v>
          </cell>
          <cell r="F447">
            <v>66832.36</v>
          </cell>
          <cell r="G447">
            <v>-66832.36</v>
          </cell>
          <cell r="H447">
            <v>-66832.36</v>
          </cell>
        </row>
        <row r="448">
          <cell r="B448" t="str">
            <v>235-4540-10</v>
          </cell>
          <cell r="C448" t="str">
            <v>4235 Legal Letter Charges</v>
          </cell>
          <cell r="D448">
            <v>0</v>
          </cell>
          <cell r="E448">
            <v>0</v>
          </cell>
          <cell r="F448">
            <v>1411.05</v>
          </cell>
          <cell r="G448">
            <v>-1411.05</v>
          </cell>
          <cell r="H448">
            <v>-1411.05</v>
          </cell>
        </row>
        <row r="449">
          <cell r="B449" t="str">
            <v>235-4610-10</v>
          </cell>
          <cell r="C449" t="str">
            <v>4390 Sale of Scrap Material</v>
          </cell>
          <cell r="D449">
            <v>0</v>
          </cell>
          <cell r="E449">
            <v>3776.15</v>
          </cell>
          <cell r="F449">
            <v>35170.06</v>
          </cell>
          <cell r="G449">
            <v>-31393.91</v>
          </cell>
          <cell r="H449">
            <v>-31393.91</v>
          </cell>
        </row>
        <row r="450">
          <cell r="B450" t="str">
            <v>235-4615-10</v>
          </cell>
          <cell r="C450" t="str">
            <v>4375 IESO/OEB RPP Pilot Project</v>
          </cell>
          <cell r="D450">
            <v>0</v>
          </cell>
          <cell r="E450">
            <v>1156250</v>
          </cell>
          <cell r="F450">
            <v>2535000</v>
          </cell>
          <cell r="G450">
            <v>-1378750</v>
          </cell>
          <cell r="H450">
            <v>-1378750</v>
          </cell>
        </row>
        <row r="451">
          <cell r="B451" t="str">
            <v>235-4616-10</v>
          </cell>
          <cell r="C451" t="str">
            <v>4380 RPP Pilot Project Costs - Internal</v>
          </cell>
          <cell r="D451">
            <v>0</v>
          </cell>
          <cell r="E451">
            <v>381.55</v>
          </cell>
          <cell r="F451">
            <v>0</v>
          </cell>
          <cell r="G451">
            <v>381.55</v>
          </cell>
          <cell r="H451">
            <v>381.55</v>
          </cell>
        </row>
        <row r="452">
          <cell r="B452" t="str">
            <v>235-4617-10</v>
          </cell>
          <cell r="C452" t="str">
            <v>4380 RPP Pilot Project Costs - External</v>
          </cell>
          <cell r="D452">
            <v>0</v>
          </cell>
          <cell r="E452">
            <v>2756368.1</v>
          </cell>
          <cell r="F452">
            <v>1378000</v>
          </cell>
          <cell r="G452">
            <v>1378368.1</v>
          </cell>
          <cell r="H452">
            <v>1378368.1</v>
          </cell>
        </row>
        <row r="453">
          <cell r="B453" t="str">
            <v>235-4701-10</v>
          </cell>
          <cell r="C453" t="str">
            <v>4015 Commodity Sales : Global Adj Residential</v>
          </cell>
          <cell r="D453">
            <v>0</v>
          </cell>
          <cell r="E453">
            <v>8532.75</v>
          </cell>
          <cell r="F453">
            <v>2022525.66</v>
          </cell>
          <cell r="G453">
            <v>-2013992.91</v>
          </cell>
          <cell r="H453">
            <v>-2013992.91</v>
          </cell>
        </row>
        <row r="454">
          <cell r="B454" t="str">
            <v>235-4702-10</v>
          </cell>
          <cell r="C454" t="str">
            <v>4015 Commodity Sales : Global Adj Commercial &lt;50</v>
          </cell>
          <cell r="D454">
            <v>0</v>
          </cell>
          <cell r="E454">
            <v>121.65</v>
          </cell>
          <cell r="F454">
            <v>2165080.98</v>
          </cell>
          <cell r="G454">
            <v>-2164959.33</v>
          </cell>
          <cell r="H454">
            <v>-2164959.33</v>
          </cell>
        </row>
        <row r="455">
          <cell r="B455" t="str">
            <v>TRIAL BALANCE SUMMARY FOR 2017</v>
          </cell>
          <cell r="C455">
            <v>43174</v>
          </cell>
          <cell r="D455">
            <v>0.36275462962962962</v>
          </cell>
          <cell r="E455" t="str">
            <v>Page:</v>
          </cell>
          <cell r="F455">
            <v>7</v>
          </cell>
          <cell r="G455" t="str">
            <v>User Date:</v>
          </cell>
          <cell r="H455">
            <v>43174</v>
          </cell>
        </row>
        <row r="457">
          <cell r="B457" t="str">
            <v>Account</v>
          </cell>
          <cell r="C457" t="str">
            <v>Description</v>
          </cell>
          <cell r="D457" t="str">
            <v>Beginning Balance</v>
          </cell>
          <cell r="E457" t="str">
            <v>Credit</v>
          </cell>
          <cell r="F457" t="str">
            <v>Net Change</v>
          </cell>
          <cell r="G457" t="str">
            <v>Ending Balance</v>
          </cell>
          <cell r="H457" t="str">
            <v>Debit</v>
          </cell>
        </row>
        <row r="458">
          <cell r="B458" t="str">
            <v>235-4703-10</v>
          </cell>
          <cell r="C458" t="str">
            <v>4015 Commodity Sales : Global Adj Ind &gt;50 &lt;200</v>
          </cell>
          <cell r="D458">
            <v>0</v>
          </cell>
          <cell r="E458">
            <v>12331.28</v>
          </cell>
          <cell r="F458">
            <v>16707815.08</v>
          </cell>
          <cell r="G458">
            <v>-16695483.800000001</v>
          </cell>
          <cell r="H458">
            <v>-16695483.800000001</v>
          </cell>
        </row>
        <row r="459">
          <cell r="B459" t="str">
            <v>235-4704-10</v>
          </cell>
          <cell r="C459" t="str">
            <v>4015 Commodity Sales : Global Adj Ind &gt;200 &lt;1000</v>
          </cell>
          <cell r="D459">
            <v>0</v>
          </cell>
          <cell r="E459">
            <v>76231.64</v>
          </cell>
          <cell r="F459">
            <v>13520111.66</v>
          </cell>
          <cell r="G459">
            <v>-13443880.02</v>
          </cell>
          <cell r="H459">
            <v>-13443880.02</v>
          </cell>
        </row>
        <row r="460">
          <cell r="B460" t="str">
            <v>210-4705-10</v>
          </cell>
          <cell r="C460" t="str">
            <v>6040 Allocated - Capitalized Interest</v>
          </cell>
          <cell r="D460">
            <v>0</v>
          </cell>
          <cell r="E460">
            <v>20581.060000000001</v>
          </cell>
          <cell r="F460">
            <v>284325.68</v>
          </cell>
          <cell r="G460">
            <v>-263744.62</v>
          </cell>
          <cell r="H460">
            <v>-263744.62</v>
          </cell>
        </row>
        <row r="461">
          <cell r="B461" t="str">
            <v>235-4706-10</v>
          </cell>
          <cell r="C461" t="str">
            <v>4020 Commodity Sales : Global Adj Lrg User &gt; 5000</v>
          </cell>
          <cell r="D461">
            <v>0</v>
          </cell>
          <cell r="E461">
            <v>24119.26</v>
          </cell>
          <cell r="F461">
            <v>2916734.93</v>
          </cell>
          <cell r="G461">
            <v>-2892615.67</v>
          </cell>
          <cell r="H461">
            <v>-2892615.67</v>
          </cell>
        </row>
        <row r="462">
          <cell r="B462" t="str">
            <v>235-4707-10</v>
          </cell>
          <cell r="C462" t="str">
            <v>4025 Commodity Sales : Global Adj  Street Lights</v>
          </cell>
          <cell r="D462">
            <v>0</v>
          </cell>
          <cell r="E462">
            <v>373503.02</v>
          </cell>
          <cell r="F462">
            <v>873070.91</v>
          </cell>
          <cell r="G462">
            <v>-499567.89</v>
          </cell>
          <cell r="H462">
            <v>-499567.89</v>
          </cell>
        </row>
        <row r="463">
          <cell r="B463" t="str">
            <v>235-4709-10</v>
          </cell>
          <cell r="C463" t="str">
            <v>4015 Commodity Sales : Global Adj Unmetered</v>
          </cell>
          <cell r="D463">
            <v>0</v>
          </cell>
          <cell r="E463">
            <v>0</v>
          </cell>
          <cell r="F463">
            <v>61.32</v>
          </cell>
          <cell r="G463">
            <v>-61.32</v>
          </cell>
          <cell r="H463">
            <v>-61.32</v>
          </cell>
        </row>
        <row r="464">
          <cell r="B464" t="str">
            <v>650-4710-10</v>
          </cell>
          <cell r="C464" t="str">
            <v>5625 Allocated - Stores Operation Expense</v>
          </cell>
          <cell r="D464">
            <v>0</v>
          </cell>
          <cell r="E464">
            <v>723.41</v>
          </cell>
          <cell r="F464">
            <v>119757.12</v>
          </cell>
          <cell r="G464">
            <v>-119033.71</v>
          </cell>
          <cell r="H464">
            <v>-119033.71</v>
          </cell>
        </row>
        <row r="465">
          <cell r="B465" t="str">
            <v>660-4720-10</v>
          </cell>
          <cell r="C465" t="str">
            <v>5025 Allocated - Rolling Stock Expense</v>
          </cell>
          <cell r="D465">
            <v>0</v>
          </cell>
          <cell r="E465">
            <v>205820</v>
          </cell>
          <cell r="F465">
            <v>781054.36</v>
          </cell>
          <cell r="G465">
            <v>-575234.36</v>
          </cell>
          <cell r="H465">
            <v>-575234.36</v>
          </cell>
        </row>
        <row r="466">
          <cell r="B466" t="str">
            <v>660-4800-10</v>
          </cell>
          <cell r="C466" t="str">
            <v>4325 BILLED JOBS (CLOSED) RECOVERY</v>
          </cell>
          <cell r="D466">
            <v>0</v>
          </cell>
          <cell r="E466">
            <v>0</v>
          </cell>
          <cell r="F466">
            <v>53277.83</v>
          </cell>
          <cell r="G466">
            <v>-53277.83</v>
          </cell>
          <cell r="H466">
            <v>-53277.83</v>
          </cell>
        </row>
        <row r="467">
          <cell r="B467" t="str">
            <v>740-4800-10</v>
          </cell>
          <cell r="C467" t="str">
            <v>4325 Billed Jobs (Closed) Recovery</v>
          </cell>
          <cell r="D467">
            <v>0</v>
          </cell>
          <cell r="E467">
            <v>550</v>
          </cell>
          <cell r="F467">
            <v>0</v>
          </cell>
          <cell r="G467">
            <v>550</v>
          </cell>
          <cell r="H467">
            <v>550</v>
          </cell>
        </row>
        <row r="468">
          <cell r="B468" t="str">
            <v>760-4800-10</v>
          </cell>
          <cell r="C468" t="str">
            <v>4325 BILLED JOBS (CLOSED) RECOVERY</v>
          </cell>
          <cell r="D468">
            <v>0</v>
          </cell>
          <cell r="E468">
            <v>550</v>
          </cell>
          <cell r="F468">
            <v>107221.33</v>
          </cell>
          <cell r="G468">
            <v>-106671.33</v>
          </cell>
          <cell r="H468">
            <v>-106671.33</v>
          </cell>
        </row>
        <row r="469">
          <cell r="B469" t="str">
            <v>740-4801-10</v>
          </cell>
          <cell r="C469" t="str">
            <v>4325 Billed Jobs Interco Recovery (Fibre)</v>
          </cell>
          <cell r="D469">
            <v>0</v>
          </cell>
          <cell r="E469">
            <v>0</v>
          </cell>
          <cell r="F469">
            <v>25719.65</v>
          </cell>
          <cell r="G469">
            <v>-25719.65</v>
          </cell>
          <cell r="H469">
            <v>-25719.65</v>
          </cell>
        </row>
        <row r="470">
          <cell r="B470" t="str">
            <v>210-4810-10</v>
          </cell>
          <cell r="C470" t="str">
            <v>4330 Billed Jobs (Closed) Costs</v>
          </cell>
          <cell r="D470">
            <v>0</v>
          </cell>
          <cell r="E470">
            <v>5397.89</v>
          </cell>
          <cell r="F470">
            <v>4929</v>
          </cell>
          <cell r="G470">
            <v>468.89</v>
          </cell>
          <cell r="H470">
            <v>468.89</v>
          </cell>
        </row>
        <row r="471">
          <cell r="B471" t="str">
            <v>660-4810-10</v>
          </cell>
          <cell r="C471" t="str">
            <v>4330 BILLED JOBS (CLOSED) COSTS</v>
          </cell>
          <cell r="D471">
            <v>0</v>
          </cell>
          <cell r="E471">
            <v>53164.05</v>
          </cell>
          <cell r="F471">
            <v>1311.35</v>
          </cell>
          <cell r="G471">
            <v>51852.7</v>
          </cell>
          <cell r="H471">
            <v>51852.7</v>
          </cell>
        </row>
        <row r="472">
          <cell r="B472" t="str">
            <v>740-4810-10</v>
          </cell>
          <cell r="C472" t="str">
            <v>4330 Billed Jobs (Closed) Costs</v>
          </cell>
          <cell r="D472">
            <v>0</v>
          </cell>
          <cell r="E472">
            <v>0</v>
          </cell>
          <cell r="F472">
            <v>550</v>
          </cell>
          <cell r="G472">
            <v>-550</v>
          </cell>
          <cell r="H472">
            <v>-550</v>
          </cell>
        </row>
        <row r="473">
          <cell r="B473" t="str">
            <v>760-4810-10</v>
          </cell>
          <cell r="C473" t="str">
            <v>4330 BILLED JOBS (CLOSED) COSTS</v>
          </cell>
          <cell r="D473">
            <v>0</v>
          </cell>
          <cell r="E473">
            <v>139180.9</v>
          </cell>
          <cell r="F473">
            <v>640.57000000000005</v>
          </cell>
          <cell r="G473">
            <v>138540.32999999999</v>
          </cell>
          <cell r="H473">
            <v>138540.32999999999</v>
          </cell>
        </row>
        <row r="474">
          <cell r="B474" t="str">
            <v>350-4811-10</v>
          </cell>
          <cell r="C474" t="str">
            <v>Cost re Other Revenue (non Networks)</v>
          </cell>
          <cell r="D474">
            <v>0</v>
          </cell>
          <cell r="E474">
            <v>20083.22</v>
          </cell>
          <cell r="F474">
            <v>20083.22</v>
          </cell>
          <cell r="G474">
            <v>0</v>
          </cell>
          <cell r="H474">
            <v>0</v>
          </cell>
        </row>
        <row r="475">
          <cell r="B475" t="str">
            <v>660-4811-10</v>
          </cell>
          <cell r="C475" t="str">
            <v>4330 Billed Jobs Interco Costs</v>
          </cell>
          <cell r="D475">
            <v>0</v>
          </cell>
          <cell r="E475">
            <v>29737.15</v>
          </cell>
          <cell r="F475">
            <v>16386.060000000001</v>
          </cell>
          <cell r="G475">
            <v>13351.09</v>
          </cell>
          <cell r="H475">
            <v>13351.09</v>
          </cell>
        </row>
        <row r="476">
          <cell r="B476" t="str">
            <v>474-4900-10</v>
          </cell>
          <cell r="C476" t="str">
            <v>4380 CDM-I 3rd Party Admin-Prelim Eng. Study</v>
          </cell>
          <cell r="D476">
            <v>0</v>
          </cell>
          <cell r="E476">
            <v>5065.1899999999996</v>
          </cell>
          <cell r="F476">
            <v>0</v>
          </cell>
          <cell r="G476">
            <v>5065.1899999999996</v>
          </cell>
          <cell r="H476">
            <v>5065.1899999999996</v>
          </cell>
        </row>
        <row r="477">
          <cell r="B477" t="str">
            <v>272-4901-10</v>
          </cell>
          <cell r="C477" t="str">
            <v>4375 CDM Incentives 2011-2015 Final Reconciliation</v>
          </cell>
          <cell r="D477">
            <v>0</v>
          </cell>
          <cell r="E477">
            <v>0</v>
          </cell>
          <cell r="F477">
            <v>140892.03</v>
          </cell>
          <cell r="G477">
            <v>-140892.03</v>
          </cell>
          <cell r="H477">
            <v>-140892.03</v>
          </cell>
        </row>
        <row r="478">
          <cell r="B478" t="str">
            <v>473-4903-10</v>
          </cell>
          <cell r="C478" t="str">
            <v>4380 CDM-C&amp;I Variable Costs-Energy Audit</v>
          </cell>
          <cell r="D478">
            <v>0</v>
          </cell>
          <cell r="E478">
            <v>3500</v>
          </cell>
          <cell r="F478">
            <v>0</v>
          </cell>
          <cell r="G478">
            <v>3500</v>
          </cell>
          <cell r="H478">
            <v>3500</v>
          </cell>
        </row>
        <row r="479">
          <cell r="B479" t="str">
            <v>473-4904-10</v>
          </cell>
          <cell r="C479" t="str">
            <v>4380 CDM-C&amp;I 3rd Party Markt-Energy Audit</v>
          </cell>
          <cell r="D479">
            <v>0</v>
          </cell>
          <cell r="E479">
            <v>1709</v>
          </cell>
          <cell r="F479">
            <v>0</v>
          </cell>
          <cell r="G479">
            <v>1709</v>
          </cell>
          <cell r="H479">
            <v>1709</v>
          </cell>
        </row>
        <row r="480">
          <cell r="B480" t="str">
            <v>474-4904-10</v>
          </cell>
          <cell r="C480" t="str">
            <v>4380 CDM-I 3rd Party Markt-Prelim Eng. Study</v>
          </cell>
          <cell r="D480">
            <v>0</v>
          </cell>
          <cell r="E480">
            <v>218.26</v>
          </cell>
          <cell r="F480">
            <v>0</v>
          </cell>
          <cell r="G480">
            <v>218.26</v>
          </cell>
          <cell r="H480">
            <v>218.26</v>
          </cell>
        </row>
        <row r="481">
          <cell r="B481" t="str">
            <v>473-4905-10</v>
          </cell>
          <cell r="C481" t="str">
            <v>4380 CDM-C&amp;I Internal Allocations-Energy Audit</v>
          </cell>
          <cell r="D481">
            <v>0</v>
          </cell>
          <cell r="E481">
            <v>2209.8200000000002</v>
          </cell>
          <cell r="F481">
            <v>0</v>
          </cell>
          <cell r="G481">
            <v>2209.8200000000002</v>
          </cell>
          <cell r="H481">
            <v>2209.8200000000002</v>
          </cell>
        </row>
        <row r="482">
          <cell r="B482" t="str">
            <v>474-4905-10</v>
          </cell>
          <cell r="C482" t="str">
            <v>4380 CDM-I Internal Allocations-Prelim Eng. Study</v>
          </cell>
          <cell r="D482">
            <v>0</v>
          </cell>
          <cell r="E482">
            <v>1930.14</v>
          </cell>
          <cell r="F482">
            <v>0</v>
          </cell>
          <cell r="G482">
            <v>1930.14</v>
          </cell>
          <cell r="H482">
            <v>1930.14</v>
          </cell>
        </row>
        <row r="483">
          <cell r="B483" t="str">
            <v>473-4906-10</v>
          </cell>
          <cell r="C483" t="str">
            <v>4380 CDM-C&amp;I 3rd Party Adm-Equip. Replacement</v>
          </cell>
          <cell r="D483">
            <v>0</v>
          </cell>
          <cell r="E483">
            <v>258519.5</v>
          </cell>
          <cell r="F483">
            <v>42182.3</v>
          </cell>
          <cell r="G483">
            <v>216337.2</v>
          </cell>
          <cell r="H483">
            <v>216337.2</v>
          </cell>
        </row>
        <row r="484">
          <cell r="B484" t="str">
            <v>474-4906-10</v>
          </cell>
          <cell r="C484" t="str">
            <v>4380 CDM-I 3rd Party Admin-Detailed Eng. Study</v>
          </cell>
          <cell r="D484">
            <v>0</v>
          </cell>
          <cell r="E484">
            <v>5065.1899999999996</v>
          </cell>
          <cell r="F484">
            <v>0</v>
          </cell>
          <cell r="G484">
            <v>5065.1899999999996</v>
          </cell>
          <cell r="H484">
            <v>5065.1899999999996</v>
          </cell>
        </row>
        <row r="485">
          <cell r="B485" t="str">
            <v>473-4907-10</v>
          </cell>
          <cell r="C485" t="str">
            <v>4380 CDM-C&amp;I Sponsorship-Equip. Replacement</v>
          </cell>
          <cell r="D485">
            <v>0</v>
          </cell>
          <cell r="E485">
            <v>2726.63</v>
          </cell>
          <cell r="F485">
            <v>0</v>
          </cell>
          <cell r="G485">
            <v>2726.63</v>
          </cell>
          <cell r="H485">
            <v>2726.63</v>
          </cell>
        </row>
        <row r="486">
          <cell r="B486" t="str">
            <v>473-4908-10</v>
          </cell>
          <cell r="C486" t="str">
            <v>4375 CDM-C&amp;I Variable Funding-Equip. Replacement</v>
          </cell>
          <cell r="D486">
            <v>0</v>
          </cell>
          <cell r="E486">
            <v>0</v>
          </cell>
          <cell r="F486">
            <v>232598.36</v>
          </cell>
          <cell r="G486">
            <v>-232598.36</v>
          </cell>
          <cell r="H486">
            <v>-232598.36</v>
          </cell>
        </row>
        <row r="487">
          <cell r="B487" t="str">
            <v>373-4909-10</v>
          </cell>
          <cell r="C487" t="str">
            <v>4380 CDM-C&amp;I Variable Costs-Equip. Replacement</v>
          </cell>
          <cell r="D487">
            <v>0</v>
          </cell>
          <cell r="E487">
            <v>8702</v>
          </cell>
          <cell r="F487">
            <v>0</v>
          </cell>
          <cell r="G487">
            <v>8702</v>
          </cell>
          <cell r="H487">
            <v>8702</v>
          </cell>
        </row>
        <row r="488">
          <cell r="B488" t="str">
            <v>473-4909-10</v>
          </cell>
          <cell r="C488" t="str">
            <v>4380 CDM-C&amp;I Variable Costs-Equip. Replacement</v>
          </cell>
          <cell r="D488">
            <v>0</v>
          </cell>
          <cell r="E488">
            <v>486973.24</v>
          </cell>
          <cell r="F488">
            <v>115.22</v>
          </cell>
          <cell r="G488">
            <v>486858.02</v>
          </cell>
          <cell r="H488">
            <v>486858.02</v>
          </cell>
        </row>
        <row r="489">
          <cell r="B489" t="str">
            <v>474-4909-10</v>
          </cell>
          <cell r="C489" t="str">
            <v>4380 CDM-I Variable Costs-Detailed Eng. Study</v>
          </cell>
          <cell r="D489">
            <v>0</v>
          </cell>
          <cell r="E489">
            <v>30400</v>
          </cell>
          <cell r="F489">
            <v>0</v>
          </cell>
          <cell r="G489">
            <v>30400</v>
          </cell>
          <cell r="H489">
            <v>30400</v>
          </cell>
        </row>
        <row r="490">
          <cell r="B490" t="str">
            <v>473-4910-10</v>
          </cell>
          <cell r="C490" t="str">
            <v>4380 CDM-C&amp;I 3rd Party Markt-Equip. Replacement</v>
          </cell>
          <cell r="D490">
            <v>0</v>
          </cell>
          <cell r="E490">
            <v>12428.28</v>
          </cell>
          <cell r="F490">
            <v>0</v>
          </cell>
          <cell r="G490">
            <v>12428.28</v>
          </cell>
          <cell r="H490">
            <v>12428.28</v>
          </cell>
        </row>
        <row r="491">
          <cell r="B491" t="str">
            <v>474-4910-10</v>
          </cell>
          <cell r="C491" t="str">
            <v>4380 CDM-I 3rd Party Markt-Detailed Eng. Study</v>
          </cell>
          <cell r="D491">
            <v>0</v>
          </cell>
          <cell r="E491">
            <v>1412.05</v>
          </cell>
          <cell r="F491">
            <v>0</v>
          </cell>
          <cell r="G491">
            <v>1412.05</v>
          </cell>
          <cell r="H491">
            <v>1412.05</v>
          </cell>
        </row>
        <row r="492">
          <cell r="B492" t="str">
            <v>473-4911-10</v>
          </cell>
          <cell r="C492" t="str">
            <v>4380 CDM-C&amp;I Internal Allocations-Equip. Replace</v>
          </cell>
          <cell r="D492">
            <v>0</v>
          </cell>
          <cell r="E492">
            <v>37865.57</v>
          </cell>
          <cell r="F492">
            <v>0</v>
          </cell>
          <cell r="G492">
            <v>37865.57</v>
          </cell>
          <cell r="H492">
            <v>37865.57</v>
          </cell>
        </row>
        <row r="493">
          <cell r="B493" t="str">
            <v>474-4911-10</v>
          </cell>
          <cell r="C493" t="str">
            <v>4380 CDM-I Internal Allocations-DetailedEng. Study</v>
          </cell>
          <cell r="D493">
            <v>0</v>
          </cell>
          <cell r="E493">
            <v>8834.2000000000007</v>
          </cell>
          <cell r="F493">
            <v>0</v>
          </cell>
          <cell r="G493">
            <v>8834.2000000000007</v>
          </cell>
          <cell r="H493">
            <v>8834.2000000000007</v>
          </cell>
        </row>
        <row r="494">
          <cell r="B494" t="str">
            <v>472-4912-10</v>
          </cell>
          <cell r="C494" t="str">
            <v>4380 CDM-R 3rd Party Admin-Conservation Coupons</v>
          </cell>
          <cell r="D494">
            <v>0</v>
          </cell>
          <cell r="E494">
            <v>12475.07</v>
          </cell>
          <cell r="F494">
            <v>0</v>
          </cell>
          <cell r="G494">
            <v>12475.07</v>
          </cell>
          <cell r="H494">
            <v>12475.07</v>
          </cell>
        </row>
        <row r="495">
          <cell r="B495" t="str">
            <v>474-4912-10</v>
          </cell>
          <cell r="C495" t="str">
            <v>4380 CDM-I 3rd Party Admin-Cap Project Incentive</v>
          </cell>
          <cell r="D495">
            <v>0</v>
          </cell>
          <cell r="E495">
            <v>5065.1899999999996</v>
          </cell>
          <cell r="F495">
            <v>0</v>
          </cell>
          <cell r="G495">
            <v>5065.1899999999996</v>
          </cell>
          <cell r="H495">
            <v>5065.1899999999996</v>
          </cell>
        </row>
        <row r="496">
          <cell r="B496" t="str">
            <v>472-4913-10</v>
          </cell>
          <cell r="C496" t="str">
            <v>4380 CDM-R Sponsorship-Conservation Coupons</v>
          </cell>
          <cell r="D496">
            <v>0</v>
          </cell>
          <cell r="E496">
            <v>6850.76</v>
          </cell>
          <cell r="F496">
            <v>0</v>
          </cell>
          <cell r="G496">
            <v>6850.76</v>
          </cell>
          <cell r="H496">
            <v>6850.76</v>
          </cell>
        </row>
        <row r="497">
          <cell r="B497" t="str">
            <v>474-4913-10</v>
          </cell>
          <cell r="C497" t="str">
            <v>4380 CDM-I Sponsorship-Cap Project Incentive</v>
          </cell>
          <cell r="D497">
            <v>0</v>
          </cell>
          <cell r="E497">
            <v>1333.34</v>
          </cell>
          <cell r="F497">
            <v>0</v>
          </cell>
          <cell r="G497">
            <v>1333.34</v>
          </cell>
          <cell r="H497">
            <v>1333.34</v>
          </cell>
        </row>
        <row r="498">
          <cell r="B498" t="str">
            <v>374-4915-10</v>
          </cell>
          <cell r="C498" t="str">
            <v>4380 CDM-I Variable Costs-Project Incentive</v>
          </cell>
          <cell r="D498">
            <v>0</v>
          </cell>
          <cell r="E498">
            <v>1205280</v>
          </cell>
          <cell r="F498">
            <v>0</v>
          </cell>
          <cell r="G498">
            <v>1205280</v>
          </cell>
          <cell r="H498">
            <v>1205280</v>
          </cell>
        </row>
        <row r="499">
          <cell r="B499" t="str">
            <v>472-4915-10</v>
          </cell>
          <cell r="C499" t="str">
            <v>4380 CDM-R Variable Costs-Conservation Coupons</v>
          </cell>
          <cell r="D499">
            <v>0</v>
          </cell>
          <cell r="E499">
            <v>9300</v>
          </cell>
          <cell r="F499">
            <v>0</v>
          </cell>
          <cell r="G499">
            <v>9300</v>
          </cell>
          <cell r="H499">
            <v>9300</v>
          </cell>
        </row>
        <row r="500">
          <cell r="B500" t="str">
            <v>474-4915-10</v>
          </cell>
          <cell r="C500" t="str">
            <v>4380 CDM-I Variable Costs-Cap Project Incentive</v>
          </cell>
          <cell r="D500">
            <v>0</v>
          </cell>
          <cell r="E500">
            <v>1205280</v>
          </cell>
          <cell r="F500">
            <v>1205280</v>
          </cell>
          <cell r="G500">
            <v>0</v>
          </cell>
          <cell r="H500">
            <v>0</v>
          </cell>
        </row>
        <row r="501">
          <cell r="B501" t="str">
            <v>472-4916-10</v>
          </cell>
          <cell r="C501" t="str">
            <v>4380 CDM-R 3rd Party Markt-Conservation Coupons</v>
          </cell>
          <cell r="D501">
            <v>0</v>
          </cell>
          <cell r="E501">
            <v>51595.24</v>
          </cell>
          <cell r="F501">
            <v>494.44</v>
          </cell>
          <cell r="G501">
            <v>51100.800000000003</v>
          </cell>
          <cell r="H501">
            <v>51100.800000000003</v>
          </cell>
        </row>
        <row r="502">
          <cell r="B502" t="str">
            <v>474-4916-10</v>
          </cell>
          <cell r="C502" t="str">
            <v>4380 CDM-I 3rd Party Markt-Cap Project Incentive</v>
          </cell>
          <cell r="D502">
            <v>0</v>
          </cell>
          <cell r="E502">
            <v>1557.66</v>
          </cell>
          <cell r="F502">
            <v>0</v>
          </cell>
          <cell r="G502">
            <v>1557.66</v>
          </cell>
          <cell r="H502">
            <v>1557.66</v>
          </cell>
        </row>
        <row r="503">
          <cell r="B503" t="str">
            <v>472-4917-10</v>
          </cell>
          <cell r="C503" t="str">
            <v>4380 CDM-R Internal Allocat'ns-ConservationCoupons</v>
          </cell>
          <cell r="D503">
            <v>0</v>
          </cell>
          <cell r="E503">
            <v>31282.89</v>
          </cell>
          <cell r="F503">
            <v>0</v>
          </cell>
          <cell r="G503">
            <v>31282.89</v>
          </cell>
          <cell r="H503">
            <v>31282.89</v>
          </cell>
        </row>
        <row r="504">
          <cell r="B504" t="str">
            <v>474-4917-10</v>
          </cell>
          <cell r="C504" t="str">
            <v>4380 CDM-I Internal Allocations-Cap Project Incent</v>
          </cell>
          <cell r="D504">
            <v>0</v>
          </cell>
          <cell r="E504">
            <v>17900.72</v>
          </cell>
          <cell r="F504">
            <v>0</v>
          </cell>
          <cell r="G504">
            <v>17900.72</v>
          </cell>
          <cell r="H504">
            <v>17900.72</v>
          </cell>
        </row>
        <row r="505">
          <cell r="B505" t="str">
            <v>472-4918-10</v>
          </cell>
          <cell r="C505" t="str">
            <v>4380 CDM-R 3rd Party Admin-HVAC Incentives</v>
          </cell>
          <cell r="D505">
            <v>0</v>
          </cell>
          <cell r="E505">
            <v>14915.19</v>
          </cell>
          <cell r="F505">
            <v>600</v>
          </cell>
          <cell r="G505">
            <v>14315.19</v>
          </cell>
          <cell r="H505">
            <v>14315.19</v>
          </cell>
        </row>
        <row r="506">
          <cell r="B506" t="str">
            <v>473-4918-10</v>
          </cell>
          <cell r="C506" t="str">
            <v>4380 CDM-C&amp;I 3rd Party Adm- HPNC</v>
          </cell>
          <cell r="D506">
            <v>0</v>
          </cell>
          <cell r="E506">
            <v>5065.1899999999996</v>
          </cell>
          <cell r="F506">
            <v>0</v>
          </cell>
          <cell r="G506">
            <v>5065.1899999999996</v>
          </cell>
          <cell r="H506">
            <v>5065.1899999999996</v>
          </cell>
        </row>
        <row r="507">
          <cell r="B507" t="str">
            <v>473-4919-10</v>
          </cell>
          <cell r="C507" t="str">
            <v>4380 CDM-C&amp;I Sponsorship- HPNC</v>
          </cell>
          <cell r="D507">
            <v>0</v>
          </cell>
          <cell r="E507">
            <v>1333.33</v>
          </cell>
          <cell r="F507">
            <v>0</v>
          </cell>
          <cell r="G507">
            <v>1333.33</v>
          </cell>
          <cell r="H507">
            <v>1333.33</v>
          </cell>
        </row>
        <row r="508">
          <cell r="B508" t="str">
            <v>472-4920-10</v>
          </cell>
          <cell r="C508" t="str">
            <v>4375 CDM-R Variable Funding-HVAC Incentives</v>
          </cell>
          <cell r="D508">
            <v>0</v>
          </cell>
          <cell r="E508">
            <v>172.5</v>
          </cell>
          <cell r="F508">
            <v>0</v>
          </cell>
          <cell r="G508">
            <v>172.5</v>
          </cell>
          <cell r="H508">
            <v>172.5</v>
          </cell>
        </row>
        <row r="509">
          <cell r="B509" t="str">
            <v>473-4920-10</v>
          </cell>
          <cell r="C509" t="str">
            <v>4375 CDM-C&amp;I Variable Funding- HPNC</v>
          </cell>
          <cell r="D509">
            <v>0</v>
          </cell>
          <cell r="E509">
            <v>1980</v>
          </cell>
          <cell r="F509">
            <v>2623</v>
          </cell>
          <cell r="G509">
            <v>-643</v>
          </cell>
          <cell r="H509">
            <v>-643</v>
          </cell>
        </row>
        <row r="510">
          <cell r="B510" t="str">
            <v>475-4920-10</v>
          </cell>
          <cell r="C510" t="str">
            <v>4380 CDM-HAP 3rd Party Admin</v>
          </cell>
          <cell r="D510">
            <v>0</v>
          </cell>
          <cell r="E510">
            <v>24281</v>
          </cell>
          <cell r="F510">
            <v>0</v>
          </cell>
          <cell r="G510">
            <v>24281</v>
          </cell>
          <cell r="H510">
            <v>24281</v>
          </cell>
        </row>
        <row r="511">
          <cell r="B511" t="str">
            <v>473-4921-10</v>
          </cell>
          <cell r="C511" t="str">
            <v>4380 CDM-C&amp;I Variable Costs- HPNC</v>
          </cell>
          <cell r="D511">
            <v>0</v>
          </cell>
          <cell r="E511">
            <v>2623</v>
          </cell>
          <cell r="F511">
            <v>0</v>
          </cell>
          <cell r="G511">
            <v>2623</v>
          </cell>
          <cell r="H511">
            <v>2623</v>
          </cell>
        </row>
        <row r="512">
          <cell r="B512" t="str">
            <v>472-4922-10</v>
          </cell>
          <cell r="C512" t="str">
            <v>4380 CDM-R 3rd Party Markt-HVAC Incentives</v>
          </cell>
          <cell r="D512">
            <v>0</v>
          </cell>
          <cell r="E512">
            <v>9018.1299999999992</v>
          </cell>
          <cell r="F512">
            <v>0</v>
          </cell>
          <cell r="G512">
            <v>9018.1299999999992</v>
          </cell>
          <cell r="H512">
            <v>9018.1299999999992</v>
          </cell>
        </row>
        <row r="513">
          <cell r="B513" t="str">
            <v>473-4922-10</v>
          </cell>
          <cell r="C513" t="str">
            <v>4380 CDM-C&amp;I 3rd Party Markt- HPNC</v>
          </cell>
          <cell r="D513">
            <v>0</v>
          </cell>
          <cell r="E513">
            <v>1520.76</v>
          </cell>
          <cell r="F513">
            <v>0</v>
          </cell>
          <cell r="G513">
            <v>1520.76</v>
          </cell>
          <cell r="H513">
            <v>1520.76</v>
          </cell>
        </row>
        <row r="514">
          <cell r="B514" t="str">
            <v>472-4923-10</v>
          </cell>
          <cell r="C514" t="str">
            <v>4380 CDM-R Internal Allocations-HVAC Incentives</v>
          </cell>
          <cell r="D514">
            <v>0</v>
          </cell>
          <cell r="E514">
            <v>8044.08</v>
          </cell>
          <cell r="F514">
            <v>0</v>
          </cell>
          <cell r="G514">
            <v>8044.08</v>
          </cell>
          <cell r="H514">
            <v>8044.08</v>
          </cell>
        </row>
        <row r="515">
          <cell r="B515" t="str">
            <v>473-4923-10</v>
          </cell>
          <cell r="C515" t="str">
            <v>4380 CDM-C&amp;I Internal Allocations- HPNC</v>
          </cell>
          <cell r="D515">
            <v>0</v>
          </cell>
          <cell r="E515">
            <v>6130.42</v>
          </cell>
          <cell r="F515">
            <v>0</v>
          </cell>
          <cell r="G515">
            <v>6130.42</v>
          </cell>
          <cell r="H515">
            <v>6130.42</v>
          </cell>
        </row>
        <row r="516">
          <cell r="B516" t="str">
            <v>475-4930-10</v>
          </cell>
          <cell r="C516" t="str">
            <v>4380 CDM-HAP 3rd Party Marketing</v>
          </cell>
          <cell r="D516">
            <v>0</v>
          </cell>
          <cell r="E516">
            <v>10163.620000000001</v>
          </cell>
          <cell r="F516">
            <v>0</v>
          </cell>
          <cell r="G516">
            <v>10163.620000000001</v>
          </cell>
          <cell r="H516">
            <v>10163.620000000001</v>
          </cell>
        </row>
        <row r="517">
          <cell r="B517" t="str">
            <v>473-4936-10</v>
          </cell>
          <cell r="C517" t="str">
            <v>4375 CDM-C&amp;I Fixed Funding-General</v>
          </cell>
          <cell r="D517">
            <v>0</v>
          </cell>
          <cell r="E517">
            <v>228</v>
          </cell>
          <cell r="F517">
            <v>0</v>
          </cell>
          <cell r="G517">
            <v>228</v>
          </cell>
          <cell r="H517">
            <v>228</v>
          </cell>
        </row>
        <row r="518">
          <cell r="B518" t="str">
            <v>473-4943-10</v>
          </cell>
          <cell r="C518" t="str">
            <v>4380 CDM-C&amp;I 3rd Party Adm-Energy Audit</v>
          </cell>
          <cell r="D518">
            <v>0</v>
          </cell>
          <cell r="E518">
            <v>27561.19</v>
          </cell>
          <cell r="F518">
            <v>0</v>
          </cell>
          <cell r="G518">
            <v>27561.19</v>
          </cell>
          <cell r="H518">
            <v>27561.19</v>
          </cell>
        </row>
        <row r="519">
          <cell r="B519" t="str">
            <v>472-4960-10</v>
          </cell>
          <cell r="C519" t="str">
            <v>4380 CDM-R 3rd Party Admin-New Construction</v>
          </cell>
          <cell r="D519">
            <v>0</v>
          </cell>
          <cell r="E519">
            <v>20095.189999999999</v>
          </cell>
          <cell r="F519">
            <v>250</v>
          </cell>
          <cell r="G519">
            <v>19845.189999999999</v>
          </cell>
          <cell r="H519">
            <v>19845.189999999999</v>
          </cell>
        </row>
        <row r="520">
          <cell r="B520" t="str">
            <v>475-4960-10</v>
          </cell>
          <cell r="C520" t="str">
            <v>4380 CDM-HAP Internal Allocations</v>
          </cell>
          <cell r="D520">
            <v>0</v>
          </cell>
          <cell r="E520">
            <v>11201.91</v>
          </cell>
          <cell r="F520">
            <v>0</v>
          </cell>
          <cell r="G520">
            <v>11201.91</v>
          </cell>
          <cell r="H520">
            <v>11201.91</v>
          </cell>
        </row>
        <row r="521">
          <cell r="B521" t="str">
            <v>372-4962-10</v>
          </cell>
          <cell r="C521" t="str">
            <v>4375 CDM-R Variable Funding-Resi New Construction</v>
          </cell>
          <cell r="D521">
            <v>0</v>
          </cell>
          <cell r="E521">
            <v>22302.36</v>
          </cell>
          <cell r="F521">
            <v>1865</v>
          </cell>
          <cell r="G521">
            <v>20437.36</v>
          </cell>
          <cell r="H521">
            <v>20437.36</v>
          </cell>
        </row>
        <row r="522">
          <cell r="B522" t="str">
            <v>472-4962-10</v>
          </cell>
          <cell r="C522" t="str">
            <v>4375 CDM-R Variable Funding-New Construction</v>
          </cell>
          <cell r="D522">
            <v>0</v>
          </cell>
          <cell r="E522">
            <v>0</v>
          </cell>
          <cell r="F522">
            <v>93183</v>
          </cell>
          <cell r="G522">
            <v>-93183</v>
          </cell>
          <cell r="H522">
            <v>-93183</v>
          </cell>
        </row>
        <row r="523">
          <cell r="B523" t="str">
            <v>472-4963-10</v>
          </cell>
          <cell r="C523" t="str">
            <v>4380 CDM-R Variable Costs-Resi New Construction</v>
          </cell>
          <cell r="D523">
            <v>0</v>
          </cell>
          <cell r="E523">
            <v>52077</v>
          </cell>
          <cell r="F523">
            <v>0</v>
          </cell>
          <cell r="G523">
            <v>52077</v>
          </cell>
          <cell r="H523">
            <v>52077</v>
          </cell>
        </row>
        <row r="524">
          <cell r="B524" t="str">
            <v>472-4964-10</v>
          </cell>
          <cell r="C524" t="str">
            <v>4380 CDM-R 3rd Party Markt-New Construction</v>
          </cell>
          <cell r="D524">
            <v>0</v>
          </cell>
          <cell r="E524">
            <v>2000</v>
          </cell>
          <cell r="F524">
            <v>0</v>
          </cell>
          <cell r="G524">
            <v>2000</v>
          </cell>
          <cell r="H524">
            <v>2000</v>
          </cell>
        </row>
        <row r="525">
          <cell r="B525" t="str">
            <v>472-4965-10</v>
          </cell>
          <cell r="C525" t="str">
            <v>4380 CDM-R Internal Allocations-New Construction</v>
          </cell>
          <cell r="D525">
            <v>0</v>
          </cell>
          <cell r="E525">
            <v>6919.08</v>
          </cell>
          <cell r="F525">
            <v>0</v>
          </cell>
          <cell r="G525">
            <v>6919.08</v>
          </cell>
          <cell r="H525">
            <v>6919.08</v>
          </cell>
        </row>
        <row r="526">
          <cell r="B526" t="str">
            <v>471-4966-10</v>
          </cell>
          <cell r="C526" t="str">
            <v>4375 CDM-General Fixed Funding</v>
          </cell>
          <cell r="D526">
            <v>0</v>
          </cell>
          <cell r="E526">
            <v>351300.15</v>
          </cell>
          <cell r="F526">
            <v>1350310.4</v>
          </cell>
          <cell r="G526">
            <v>-999010.25</v>
          </cell>
          <cell r="H526">
            <v>-999010.25</v>
          </cell>
        </row>
        <row r="527">
          <cell r="B527" t="str">
            <v>473-4970-10</v>
          </cell>
          <cell r="C527" t="str">
            <v>4380 CDM-C&amp;I 3rd Party Adm- SBL</v>
          </cell>
          <cell r="D527">
            <v>0</v>
          </cell>
          <cell r="E527">
            <v>24859.78</v>
          </cell>
          <cell r="F527">
            <v>0</v>
          </cell>
          <cell r="G527">
            <v>24859.78</v>
          </cell>
          <cell r="H527">
            <v>24859.78</v>
          </cell>
        </row>
        <row r="528">
          <cell r="B528" t="str">
            <v>475-4970-10</v>
          </cell>
          <cell r="C528" t="str">
            <v>4380 CDM-HAP Variable Costs</v>
          </cell>
          <cell r="D528">
            <v>0</v>
          </cell>
          <cell r="E528">
            <v>91294.14</v>
          </cell>
          <cell r="F528">
            <v>0</v>
          </cell>
          <cell r="G528">
            <v>91294.14</v>
          </cell>
          <cell r="H528">
            <v>91294.14</v>
          </cell>
        </row>
        <row r="529">
          <cell r="B529" t="str">
            <v>473-4971-10</v>
          </cell>
          <cell r="C529" t="str">
            <v>4380 CDM-C&amp;I Sponsorship- SBL</v>
          </cell>
          <cell r="D529">
            <v>0</v>
          </cell>
          <cell r="E529">
            <v>750</v>
          </cell>
          <cell r="F529">
            <v>0</v>
          </cell>
          <cell r="G529">
            <v>750</v>
          </cell>
          <cell r="H529">
            <v>750</v>
          </cell>
        </row>
        <row r="530">
          <cell r="B530" t="str">
            <v>473-4972-10</v>
          </cell>
          <cell r="C530" t="str">
            <v>4380 CDM-C&amp;I 3rd Party Markt- SBL</v>
          </cell>
          <cell r="D530">
            <v>0</v>
          </cell>
          <cell r="E530">
            <v>3456.91</v>
          </cell>
          <cell r="F530">
            <v>0</v>
          </cell>
          <cell r="G530">
            <v>3456.91</v>
          </cell>
          <cell r="H530">
            <v>3456.91</v>
          </cell>
        </row>
        <row r="531">
          <cell r="B531" t="str">
            <v>TRIAL BALANCE SUMMARY FOR 2017</v>
          </cell>
          <cell r="C531">
            <v>43174</v>
          </cell>
          <cell r="D531">
            <v>0.36275462962962962</v>
          </cell>
          <cell r="E531" t="str">
            <v>Page:</v>
          </cell>
          <cell r="F531">
            <v>8</v>
          </cell>
          <cell r="G531" t="str">
            <v>User Date:</v>
          </cell>
          <cell r="H531">
            <v>43174</v>
          </cell>
        </row>
        <row r="533">
          <cell r="B533" t="str">
            <v>Account</v>
          </cell>
          <cell r="C533" t="str">
            <v>Description</v>
          </cell>
          <cell r="D533" t="str">
            <v>Beginning Balance</v>
          </cell>
          <cell r="E533" t="str">
            <v>Credit</v>
          </cell>
          <cell r="F533" t="str">
            <v>Net Change</v>
          </cell>
          <cell r="G533" t="str">
            <v>Ending Balance</v>
          </cell>
          <cell r="H533" t="str">
            <v>Debit</v>
          </cell>
        </row>
        <row r="534">
          <cell r="B534" t="str">
            <v>473-4973-10</v>
          </cell>
          <cell r="C534" t="str">
            <v>4380 CDM-C&amp;I Internal Allocations- SBL</v>
          </cell>
          <cell r="D534">
            <v>0</v>
          </cell>
          <cell r="E534">
            <v>13274.83</v>
          </cell>
          <cell r="F534">
            <v>0</v>
          </cell>
          <cell r="G534">
            <v>13274.83</v>
          </cell>
          <cell r="H534">
            <v>13274.83</v>
          </cell>
        </row>
        <row r="535">
          <cell r="B535" t="str">
            <v>473-4974-10</v>
          </cell>
          <cell r="C535" t="str">
            <v>4375 CDM-C&amp;I Variable Funding- SBL</v>
          </cell>
          <cell r="D535">
            <v>0</v>
          </cell>
          <cell r="E535">
            <v>0</v>
          </cell>
          <cell r="F535">
            <v>22895.79</v>
          </cell>
          <cell r="G535">
            <v>-22895.79</v>
          </cell>
          <cell r="H535">
            <v>-22895.79</v>
          </cell>
        </row>
        <row r="536">
          <cell r="B536" t="str">
            <v>473-4975-10</v>
          </cell>
          <cell r="C536" t="str">
            <v>4380 CDM-C&amp;I Variable Costs- SBL</v>
          </cell>
          <cell r="D536">
            <v>0</v>
          </cell>
          <cell r="E536">
            <v>128205.78</v>
          </cell>
          <cell r="F536">
            <v>0</v>
          </cell>
          <cell r="G536">
            <v>128205.78</v>
          </cell>
          <cell r="H536">
            <v>128205.78</v>
          </cell>
        </row>
        <row r="537">
          <cell r="B537" t="str">
            <v>372-4997-10</v>
          </cell>
          <cell r="C537" t="str">
            <v>4380 CDM-R Residential Fixed Revenue/Cost TrueUp</v>
          </cell>
          <cell r="D537">
            <v>0</v>
          </cell>
          <cell r="E537">
            <v>937798.88</v>
          </cell>
          <cell r="F537">
            <v>958236.24</v>
          </cell>
          <cell r="G537">
            <v>-20437.36</v>
          </cell>
          <cell r="H537">
            <v>-20437.36</v>
          </cell>
        </row>
        <row r="538">
          <cell r="B538" t="str">
            <v>373-4997-10</v>
          </cell>
          <cell r="C538" t="str">
            <v>4380 CDM-C&amp;I Fixed Revenue/Cost TrueUp</v>
          </cell>
          <cell r="D538">
            <v>0</v>
          </cell>
          <cell r="E538">
            <v>215956.12</v>
          </cell>
          <cell r="F538">
            <v>224658.12</v>
          </cell>
          <cell r="G538">
            <v>-8702</v>
          </cell>
          <cell r="H538">
            <v>-8702</v>
          </cell>
        </row>
        <row r="539">
          <cell r="B539" t="str">
            <v>374-4997-10</v>
          </cell>
          <cell r="C539" t="str">
            <v>4380 CDM-I Fixed Costs/Revenue TrueUp</v>
          </cell>
          <cell r="D539">
            <v>0</v>
          </cell>
          <cell r="E539">
            <v>14532083.52</v>
          </cell>
          <cell r="F539">
            <v>15737363.52</v>
          </cell>
          <cell r="G539">
            <v>-1205280</v>
          </cell>
          <cell r="H539">
            <v>-1205280</v>
          </cell>
        </row>
        <row r="540">
          <cell r="B540" t="str">
            <v>375-4997-10</v>
          </cell>
          <cell r="C540" t="str">
            <v>4380 CDM-LI Fixed Revenue/Cost TrueUP</v>
          </cell>
          <cell r="D540">
            <v>0</v>
          </cell>
          <cell r="E540">
            <v>48918</v>
          </cell>
          <cell r="F540">
            <v>48918</v>
          </cell>
          <cell r="G540">
            <v>0</v>
          </cell>
          <cell r="H540">
            <v>0</v>
          </cell>
        </row>
        <row r="541">
          <cell r="B541" t="str">
            <v>471-4997-10</v>
          </cell>
          <cell r="C541" t="str">
            <v>4380 CDM-General Fixed Revenue/Cost TrueUp</v>
          </cell>
          <cell r="D541">
            <v>0</v>
          </cell>
          <cell r="E541">
            <v>18923800.010000002</v>
          </cell>
          <cell r="F541">
            <v>17924789.760000002</v>
          </cell>
          <cell r="G541">
            <v>999010.25</v>
          </cell>
          <cell r="H541">
            <v>999010.25</v>
          </cell>
        </row>
        <row r="542">
          <cell r="B542" t="str">
            <v>472-4997-10</v>
          </cell>
          <cell r="C542" t="str">
            <v>4380 CDM-R Revenue/Cost TrueUp</v>
          </cell>
          <cell r="D542">
            <v>0</v>
          </cell>
          <cell r="E542">
            <v>2276404.3199999998</v>
          </cell>
          <cell r="F542">
            <v>2406622.0099999998</v>
          </cell>
          <cell r="G542">
            <v>-130217.69</v>
          </cell>
          <cell r="H542">
            <v>-130217.69</v>
          </cell>
        </row>
        <row r="543">
          <cell r="B543" t="str">
            <v>473-4997-10</v>
          </cell>
          <cell r="C543" t="str">
            <v>4375 CDM C&amp;I Revenue/Cost TrueUp</v>
          </cell>
          <cell r="D543">
            <v>0</v>
          </cell>
          <cell r="E543">
            <v>9411176.1500000004</v>
          </cell>
          <cell r="F543">
            <v>10133682.710000001</v>
          </cell>
          <cell r="G543">
            <v>-722506.56</v>
          </cell>
          <cell r="H543">
            <v>-722506.56</v>
          </cell>
        </row>
        <row r="544">
          <cell r="B544" t="str">
            <v>474-4997-10</v>
          </cell>
          <cell r="C544" t="str">
            <v>4380 CDM-I Fixed Costs/Revenue TrueUp</v>
          </cell>
          <cell r="D544">
            <v>0</v>
          </cell>
          <cell r="E544">
            <v>17389967.370000001</v>
          </cell>
          <cell r="F544">
            <v>17468749.309999999</v>
          </cell>
          <cell r="G544">
            <v>-78781.94</v>
          </cell>
          <cell r="H544">
            <v>-78781.94</v>
          </cell>
        </row>
        <row r="545">
          <cell r="B545" t="str">
            <v>475-4997-10</v>
          </cell>
          <cell r="C545" t="str">
            <v>4380 CDM-HAP Revenue/Cost TrueUP</v>
          </cell>
          <cell r="D545">
            <v>0</v>
          </cell>
          <cell r="E545">
            <v>1789175.17</v>
          </cell>
          <cell r="F545">
            <v>1926115.84</v>
          </cell>
          <cell r="G545">
            <v>-136940.67000000001</v>
          </cell>
          <cell r="H545">
            <v>-136940.67000000001</v>
          </cell>
        </row>
        <row r="546">
          <cell r="B546" t="str">
            <v>230-5000-10</v>
          </cell>
          <cell r="C546" t="str">
            <v>4751 Charges - SME</v>
          </cell>
          <cell r="D546">
            <v>0</v>
          </cell>
          <cell r="E546">
            <v>611514.41</v>
          </cell>
          <cell r="F546">
            <v>87359.26</v>
          </cell>
          <cell r="G546">
            <v>524155.15</v>
          </cell>
          <cell r="H546">
            <v>524155.15</v>
          </cell>
        </row>
        <row r="547">
          <cell r="B547" t="str">
            <v>235-5000-10</v>
          </cell>
          <cell r="C547" t="str">
            <v>4705 Power Purchased</v>
          </cell>
          <cell r="D547">
            <v>0</v>
          </cell>
          <cell r="E547">
            <v>306153040.00999999</v>
          </cell>
          <cell r="F547">
            <v>236378717.25</v>
          </cell>
          <cell r="G547">
            <v>69774322.760000005</v>
          </cell>
          <cell r="H547">
            <v>69774322.760000005</v>
          </cell>
        </row>
        <row r="548">
          <cell r="B548" t="str">
            <v>264-5000-10</v>
          </cell>
          <cell r="C548" t="str">
            <v>4708 Wholesale Market Service Expense</v>
          </cell>
          <cell r="D548">
            <v>0</v>
          </cell>
          <cell r="E548">
            <v>13529583.140000001</v>
          </cell>
          <cell r="F548">
            <v>10264328.310000001</v>
          </cell>
          <cell r="G548">
            <v>3265254.83</v>
          </cell>
          <cell r="H548">
            <v>3265254.83</v>
          </cell>
        </row>
        <row r="549">
          <cell r="B549" t="str">
            <v>266-5000-10</v>
          </cell>
          <cell r="C549" t="str">
            <v>4714 Transmission Network Services Expense</v>
          </cell>
          <cell r="D549">
            <v>0</v>
          </cell>
          <cell r="E549">
            <v>15195776.390000001</v>
          </cell>
          <cell r="F549">
            <v>7607564.4699999997</v>
          </cell>
          <cell r="G549">
            <v>7588211.9199999999</v>
          </cell>
          <cell r="H549">
            <v>7588211.9199999999</v>
          </cell>
        </row>
        <row r="550">
          <cell r="B550" t="str">
            <v>268-5000-10</v>
          </cell>
          <cell r="C550" t="str">
            <v>4716 Transmission Connection Services Expense</v>
          </cell>
          <cell r="D550">
            <v>0</v>
          </cell>
          <cell r="E550">
            <v>12228344.960000001</v>
          </cell>
          <cell r="F550">
            <v>5847921.8799999999</v>
          </cell>
          <cell r="G550">
            <v>6380423.0800000001</v>
          </cell>
          <cell r="H550">
            <v>6380423.0800000001</v>
          </cell>
        </row>
        <row r="551">
          <cell r="B551" t="str">
            <v>230-5001-10</v>
          </cell>
          <cell r="C551" t="str">
            <v>4751Charges SME (TrueUp Revenue/Cost)</v>
          </cell>
          <cell r="D551">
            <v>0</v>
          </cell>
          <cell r="E551">
            <v>53754.36</v>
          </cell>
          <cell r="F551">
            <v>108022.35</v>
          </cell>
          <cell r="G551">
            <v>-54267.99</v>
          </cell>
          <cell r="H551">
            <v>-54267.99</v>
          </cell>
        </row>
        <row r="552">
          <cell r="B552" t="str">
            <v>235-5001-10</v>
          </cell>
          <cell r="C552" t="str">
            <v>4705 Generator Kwh</v>
          </cell>
          <cell r="D552">
            <v>0</v>
          </cell>
          <cell r="E552">
            <v>83333.289999999994</v>
          </cell>
          <cell r="F552">
            <v>0</v>
          </cell>
          <cell r="G552">
            <v>83333.289999999994</v>
          </cell>
          <cell r="H552">
            <v>83333.289999999994</v>
          </cell>
        </row>
        <row r="553">
          <cell r="B553" t="str">
            <v>264-5001-10</v>
          </cell>
          <cell r="C553" t="str">
            <v>4708 WMS Expense Variance</v>
          </cell>
          <cell r="D553">
            <v>0</v>
          </cell>
          <cell r="E553">
            <v>100161.43</v>
          </cell>
          <cell r="F553">
            <v>623455.68999999994</v>
          </cell>
          <cell r="G553">
            <v>-523294.26</v>
          </cell>
          <cell r="H553">
            <v>-523294.26</v>
          </cell>
        </row>
        <row r="554">
          <cell r="B554" t="str">
            <v>265-5001-10</v>
          </cell>
          <cell r="C554" t="str">
            <v>5681 MEI SPC Expense variance</v>
          </cell>
          <cell r="D554">
            <v>0</v>
          </cell>
          <cell r="E554">
            <v>7.0000000000000007E-2</v>
          </cell>
          <cell r="F554">
            <v>0.19</v>
          </cell>
          <cell r="G554">
            <v>-0.12</v>
          </cell>
          <cell r="H554">
            <v>-0.12</v>
          </cell>
        </row>
        <row r="555">
          <cell r="B555" t="str">
            <v>266-5001-10</v>
          </cell>
          <cell r="C555" t="str">
            <v>4714 TNS Expense Variance</v>
          </cell>
          <cell r="D555">
            <v>0</v>
          </cell>
          <cell r="E555">
            <v>482743.15</v>
          </cell>
          <cell r="F555">
            <v>1511380.1</v>
          </cell>
          <cell r="G555">
            <v>-1028636.95</v>
          </cell>
          <cell r="H555">
            <v>-1028636.95</v>
          </cell>
        </row>
        <row r="556">
          <cell r="B556" t="str">
            <v>268-5001-10</v>
          </cell>
          <cell r="C556" t="str">
            <v>4716 TCS Expense Variance</v>
          </cell>
          <cell r="D556">
            <v>0</v>
          </cell>
          <cell r="E556">
            <v>257444.28</v>
          </cell>
          <cell r="F556">
            <v>405909.82</v>
          </cell>
          <cell r="G556">
            <v>-148465.54</v>
          </cell>
          <cell r="H556">
            <v>-148465.54</v>
          </cell>
        </row>
        <row r="557">
          <cell r="B557" t="str">
            <v>235-5002-10</v>
          </cell>
          <cell r="C557" t="str">
            <v>4705 Power Purchased Adjustment</v>
          </cell>
          <cell r="D557">
            <v>0</v>
          </cell>
          <cell r="E557">
            <v>1674745.41</v>
          </cell>
          <cell r="F557">
            <v>8267490.5199999996</v>
          </cell>
          <cell r="G557">
            <v>-6592745.1100000003</v>
          </cell>
          <cell r="H557">
            <v>-6592745.1100000003</v>
          </cell>
        </row>
        <row r="558">
          <cell r="B558" t="str">
            <v>264-5002-10</v>
          </cell>
          <cell r="C558" t="str">
            <v>4708 WMS CBDR-CLS A Expense</v>
          </cell>
          <cell r="D558">
            <v>0</v>
          </cell>
          <cell r="E558">
            <v>14076.32</v>
          </cell>
          <cell r="F558">
            <v>1713.8</v>
          </cell>
          <cell r="G558">
            <v>12362.52</v>
          </cell>
          <cell r="H558">
            <v>12362.52</v>
          </cell>
        </row>
        <row r="559">
          <cell r="B559" t="str">
            <v>235-5003-10</v>
          </cell>
          <cell r="C559" t="str">
            <v>4707 Charges-Global Adjustment</v>
          </cell>
          <cell r="D559">
            <v>0</v>
          </cell>
          <cell r="E559">
            <v>94714860.390000001</v>
          </cell>
          <cell r="F559">
            <v>55588596.479999997</v>
          </cell>
          <cell r="G559">
            <v>39126263.909999996</v>
          </cell>
          <cell r="H559">
            <v>39126263.909999996</v>
          </cell>
        </row>
        <row r="560">
          <cell r="B560" t="str">
            <v>235-5004-10</v>
          </cell>
          <cell r="C560" t="str">
            <v>4705 Power Purchased:Global Adjustment Variance</v>
          </cell>
          <cell r="D560">
            <v>0</v>
          </cell>
          <cell r="E560">
            <v>5077279.6399999997</v>
          </cell>
          <cell r="F560">
            <v>17362554.68</v>
          </cell>
          <cell r="G560">
            <v>-12285275.039999999</v>
          </cell>
          <cell r="H560">
            <v>-12285275.039999999</v>
          </cell>
        </row>
        <row r="561">
          <cell r="B561" t="str">
            <v>264-5004-10</v>
          </cell>
          <cell r="C561" t="str">
            <v>4708 WMS CBDR-CLS B Expense</v>
          </cell>
          <cell r="D561">
            <v>0</v>
          </cell>
          <cell r="E561">
            <v>471252.58</v>
          </cell>
          <cell r="F561">
            <v>70253.47</v>
          </cell>
          <cell r="G561">
            <v>400999.11</v>
          </cell>
          <cell r="H561">
            <v>400999.11</v>
          </cell>
        </row>
        <row r="562">
          <cell r="B562" t="str">
            <v>235-5006-10</v>
          </cell>
          <cell r="C562" t="str">
            <v>4705 Cost of Power - MicroFit</v>
          </cell>
          <cell r="D562">
            <v>0</v>
          </cell>
          <cell r="E562">
            <v>959220.58</v>
          </cell>
          <cell r="F562">
            <v>106366.34</v>
          </cell>
          <cell r="G562">
            <v>852854.24</v>
          </cell>
          <cell r="H562">
            <v>852854.24</v>
          </cell>
        </row>
        <row r="563">
          <cell r="B563" t="str">
            <v>235-5007-10</v>
          </cell>
          <cell r="C563" t="str">
            <v>4705 Cost of Power - MicroFit WAP</v>
          </cell>
          <cell r="D563">
            <v>0</v>
          </cell>
          <cell r="E563">
            <v>4428.42</v>
          </cell>
          <cell r="F563">
            <v>30604.41</v>
          </cell>
          <cell r="G563">
            <v>-26175.99</v>
          </cell>
          <cell r="H563">
            <v>-26175.99</v>
          </cell>
        </row>
        <row r="564">
          <cell r="B564" t="str">
            <v>235-5008-10</v>
          </cell>
          <cell r="C564" t="str">
            <v>4705 Cost of Power - MicroFit Diff WAP v OPA</v>
          </cell>
          <cell r="D564">
            <v>0</v>
          </cell>
          <cell r="E564">
            <v>30628.36</v>
          </cell>
          <cell r="F564">
            <v>4428.42</v>
          </cell>
          <cell r="G564">
            <v>26199.94</v>
          </cell>
          <cell r="H564">
            <v>26199.94</v>
          </cell>
        </row>
        <row r="565">
          <cell r="B565" t="str">
            <v>235-5009-10</v>
          </cell>
          <cell r="C565" t="str">
            <v>4705 Cost of Power - FIT</v>
          </cell>
          <cell r="D565">
            <v>0</v>
          </cell>
          <cell r="E565">
            <v>900860.54</v>
          </cell>
          <cell r="F565">
            <v>0</v>
          </cell>
          <cell r="G565">
            <v>900860.54</v>
          </cell>
          <cell r="H565">
            <v>900860.54</v>
          </cell>
        </row>
        <row r="566">
          <cell r="B566" t="str">
            <v>235-5010-10</v>
          </cell>
          <cell r="C566" t="str">
            <v>4705 Cost of Power - FIT WAP</v>
          </cell>
          <cell r="D566">
            <v>0</v>
          </cell>
          <cell r="E566">
            <v>0</v>
          </cell>
          <cell r="F566">
            <v>19629.689999999999</v>
          </cell>
          <cell r="G566">
            <v>-19629.689999999999</v>
          </cell>
          <cell r="H566">
            <v>-19629.689999999999</v>
          </cell>
        </row>
        <row r="567">
          <cell r="B567" t="str">
            <v>235-5011-10</v>
          </cell>
          <cell r="C567" t="str">
            <v>4705 Cost of Power - FIT Diff WAP v OPA</v>
          </cell>
          <cell r="D567">
            <v>0</v>
          </cell>
          <cell r="E567">
            <v>19629.689999999999</v>
          </cell>
          <cell r="F567">
            <v>0</v>
          </cell>
          <cell r="G567">
            <v>19629.689999999999</v>
          </cell>
          <cell r="H567">
            <v>19629.689999999999</v>
          </cell>
        </row>
        <row r="568">
          <cell r="B568" t="str">
            <v>235-5012-10</v>
          </cell>
          <cell r="C568" t="str">
            <v>4705 Feed-In Tariff Program Recovery</v>
          </cell>
          <cell r="D568">
            <v>0</v>
          </cell>
          <cell r="E568">
            <v>1993042.99</v>
          </cell>
          <cell r="F568">
            <v>3704075.51</v>
          </cell>
          <cell r="G568">
            <v>-1711032.52</v>
          </cell>
          <cell r="H568">
            <v>-1711032.52</v>
          </cell>
        </row>
        <row r="569">
          <cell r="B569" t="str">
            <v>210-6010-10</v>
          </cell>
          <cell r="C569" t="str">
            <v>5605 Labour - Salaries</v>
          </cell>
          <cell r="D569">
            <v>0</v>
          </cell>
          <cell r="E569">
            <v>310667.69</v>
          </cell>
          <cell r="F569">
            <v>91732.72</v>
          </cell>
          <cell r="G569">
            <v>218934.97</v>
          </cell>
          <cell r="H569">
            <v>218934.97</v>
          </cell>
        </row>
        <row r="570">
          <cell r="B570" t="str">
            <v>300-6010-10</v>
          </cell>
          <cell r="C570" t="str">
            <v>5615 Labour - Salaries</v>
          </cell>
          <cell r="D570">
            <v>0</v>
          </cell>
          <cell r="E570">
            <v>2355.77</v>
          </cell>
          <cell r="F570">
            <v>1682.69</v>
          </cell>
          <cell r="G570">
            <v>673.08</v>
          </cell>
          <cell r="H570">
            <v>673.08</v>
          </cell>
        </row>
        <row r="571">
          <cell r="B571" t="str">
            <v>320-6010-10</v>
          </cell>
          <cell r="C571" t="str">
            <v>5610 Labour - Salaries</v>
          </cell>
          <cell r="D571">
            <v>0</v>
          </cell>
          <cell r="E571">
            <v>351689.57</v>
          </cell>
          <cell r="F571">
            <v>73201.95</v>
          </cell>
          <cell r="G571">
            <v>278487.62</v>
          </cell>
          <cell r="H571">
            <v>278487.62</v>
          </cell>
        </row>
        <row r="572">
          <cell r="B572" t="str">
            <v>330-6010-10</v>
          </cell>
          <cell r="C572" t="str">
            <v>5615 Labour - Salaries</v>
          </cell>
          <cell r="D572">
            <v>0</v>
          </cell>
          <cell r="E572">
            <v>195009.89</v>
          </cell>
          <cell r="F572">
            <v>40163.81</v>
          </cell>
          <cell r="G572">
            <v>154846.07999999999</v>
          </cell>
          <cell r="H572">
            <v>154846.07999999999</v>
          </cell>
        </row>
        <row r="573">
          <cell r="B573" t="str">
            <v>340-6010-10</v>
          </cell>
          <cell r="C573" t="str">
            <v>5410 Labour - Salaries</v>
          </cell>
          <cell r="D573">
            <v>0</v>
          </cell>
          <cell r="E573">
            <v>24700.43</v>
          </cell>
          <cell r="F573">
            <v>4105.32</v>
          </cell>
          <cell r="G573">
            <v>20595.11</v>
          </cell>
          <cell r="H573">
            <v>20595.11</v>
          </cell>
        </row>
        <row r="574">
          <cell r="B574" t="str">
            <v>390-6010-10</v>
          </cell>
          <cell r="C574" t="str">
            <v>5415 Labour - Salaries</v>
          </cell>
          <cell r="D574">
            <v>0</v>
          </cell>
          <cell r="E574">
            <v>106607.48</v>
          </cell>
          <cell r="F574">
            <v>21895.83</v>
          </cell>
          <cell r="G574">
            <v>84711.65</v>
          </cell>
          <cell r="H574">
            <v>84711.65</v>
          </cell>
        </row>
        <row r="575">
          <cell r="B575" t="str">
            <v>410-6010-10</v>
          </cell>
          <cell r="C575" t="str">
            <v>5305 Labour - Salaries</v>
          </cell>
          <cell r="D575">
            <v>0</v>
          </cell>
          <cell r="E575">
            <v>103874.29</v>
          </cell>
          <cell r="F575">
            <v>20429.79</v>
          </cell>
          <cell r="G575">
            <v>83444.5</v>
          </cell>
          <cell r="H575">
            <v>83444.5</v>
          </cell>
        </row>
        <row r="576">
          <cell r="B576" t="str">
            <v>460-6010-10</v>
          </cell>
          <cell r="C576" t="str">
            <v>5405 LABOUR - SALARIES</v>
          </cell>
          <cell r="D576">
            <v>0</v>
          </cell>
          <cell r="E576">
            <v>128223.65</v>
          </cell>
          <cell r="F576">
            <v>27535.54</v>
          </cell>
          <cell r="G576">
            <v>100688.11</v>
          </cell>
          <cell r="H576">
            <v>100688.11</v>
          </cell>
        </row>
        <row r="577">
          <cell r="B577" t="str">
            <v>520-6010-10</v>
          </cell>
          <cell r="C577" t="str">
            <v>5420 Labour - Salaries</v>
          </cell>
          <cell r="D577">
            <v>0</v>
          </cell>
          <cell r="E577">
            <v>79927.28</v>
          </cell>
          <cell r="F577">
            <v>18429.89</v>
          </cell>
          <cell r="G577">
            <v>61497.39</v>
          </cell>
          <cell r="H577">
            <v>61497.39</v>
          </cell>
        </row>
        <row r="578">
          <cell r="B578" t="str">
            <v>530-6010-10</v>
          </cell>
          <cell r="C578" t="str">
            <v>5615 LABOUR - SALARIES</v>
          </cell>
          <cell r="D578">
            <v>0</v>
          </cell>
          <cell r="E578">
            <v>120260.01</v>
          </cell>
          <cell r="F578">
            <v>25383.09</v>
          </cell>
          <cell r="G578">
            <v>94876.92</v>
          </cell>
          <cell r="H578">
            <v>94876.92</v>
          </cell>
        </row>
        <row r="579">
          <cell r="B579" t="str">
            <v>620-6010-10</v>
          </cell>
          <cell r="C579" t="str">
            <v>5610 LABOUR - SALARIES</v>
          </cell>
          <cell r="D579">
            <v>0</v>
          </cell>
          <cell r="E579">
            <v>121071.23</v>
          </cell>
          <cell r="F579">
            <v>25020.57</v>
          </cell>
          <cell r="G579">
            <v>96050.66</v>
          </cell>
          <cell r="H579">
            <v>96050.66</v>
          </cell>
        </row>
        <row r="580">
          <cell r="B580" t="str">
            <v>650-6010-10</v>
          </cell>
          <cell r="C580" t="str">
            <v>5615 LABOUR - SALARIES</v>
          </cell>
          <cell r="D580">
            <v>0</v>
          </cell>
          <cell r="E580">
            <v>2227.12</v>
          </cell>
          <cell r="F580">
            <v>2227.12</v>
          </cell>
          <cell r="G580">
            <v>0</v>
          </cell>
          <cell r="H580">
            <v>0</v>
          </cell>
        </row>
        <row r="581">
          <cell r="B581" t="str">
            <v>655-6010-10</v>
          </cell>
          <cell r="C581" t="str">
            <v>5610 Labour - Salaries</v>
          </cell>
          <cell r="D581">
            <v>0</v>
          </cell>
          <cell r="E581">
            <v>3427.27</v>
          </cell>
          <cell r="F581">
            <v>392.31</v>
          </cell>
          <cell r="G581">
            <v>3034.96</v>
          </cell>
          <cell r="H581">
            <v>3034.96</v>
          </cell>
        </row>
        <row r="582">
          <cell r="B582" t="str">
            <v>800-6010-10</v>
          </cell>
          <cell r="C582" t="str">
            <v>5610 Labour - Salaries</v>
          </cell>
          <cell r="D582">
            <v>0</v>
          </cell>
          <cell r="E582">
            <v>205880.32000000001</v>
          </cell>
          <cell r="F582">
            <v>42941.09</v>
          </cell>
          <cell r="G582">
            <v>162939.23000000001</v>
          </cell>
          <cell r="H582">
            <v>162939.23000000001</v>
          </cell>
        </row>
        <row r="583">
          <cell r="B583" t="str">
            <v>820-6010-10</v>
          </cell>
          <cell r="C583" t="str">
            <v>5005 Labour - Salaries</v>
          </cell>
          <cell r="D583">
            <v>0</v>
          </cell>
          <cell r="E583">
            <v>652986.82999999996</v>
          </cell>
          <cell r="F583">
            <v>131673.5</v>
          </cell>
          <cell r="G583">
            <v>521313.33</v>
          </cell>
          <cell r="H583">
            <v>521313.33</v>
          </cell>
        </row>
        <row r="584">
          <cell r="B584" t="str">
            <v>310-6020-10</v>
          </cell>
          <cell r="C584" t="str">
            <v>5615 Labour - Hourly</v>
          </cell>
          <cell r="D584">
            <v>0</v>
          </cell>
          <cell r="E584">
            <v>231472.93</v>
          </cell>
          <cell r="F584">
            <v>45591.32</v>
          </cell>
          <cell r="G584">
            <v>185881.61</v>
          </cell>
          <cell r="H584">
            <v>185881.61</v>
          </cell>
        </row>
        <row r="585">
          <cell r="B585" t="str">
            <v>420-6020-10</v>
          </cell>
          <cell r="C585" t="str">
            <v>5425 Labour - Hourly</v>
          </cell>
          <cell r="D585">
            <v>0</v>
          </cell>
          <cell r="E585">
            <v>532157</v>
          </cell>
          <cell r="F585">
            <v>109214.18</v>
          </cell>
          <cell r="G585">
            <v>422942.82</v>
          </cell>
          <cell r="H585">
            <v>422942.82</v>
          </cell>
        </row>
        <row r="586">
          <cell r="B586" t="str">
            <v>440-6020-10</v>
          </cell>
          <cell r="C586" t="str">
            <v>5320 Labour - Hourly</v>
          </cell>
          <cell r="D586">
            <v>0</v>
          </cell>
          <cell r="E586">
            <v>83433.820000000007</v>
          </cell>
          <cell r="F586">
            <v>16520.8</v>
          </cell>
          <cell r="G586">
            <v>66913.02</v>
          </cell>
          <cell r="H586">
            <v>66913.02</v>
          </cell>
        </row>
        <row r="587">
          <cell r="B587" t="str">
            <v>450-6020-10</v>
          </cell>
          <cell r="C587" t="str">
            <v>5315 Labour - Hourly</v>
          </cell>
          <cell r="D587">
            <v>0</v>
          </cell>
          <cell r="E587">
            <v>87798.32</v>
          </cell>
          <cell r="F587">
            <v>19112.080000000002</v>
          </cell>
          <cell r="G587">
            <v>68686.240000000005</v>
          </cell>
          <cell r="H587">
            <v>68686.240000000005</v>
          </cell>
        </row>
        <row r="588">
          <cell r="B588" t="str">
            <v>610-6020-10</v>
          </cell>
          <cell r="C588" t="str">
            <v>5675 LABOUR - HOURLY</v>
          </cell>
          <cell r="D588">
            <v>0</v>
          </cell>
          <cell r="E588">
            <v>0</v>
          </cell>
          <cell r="F588">
            <v>25.58</v>
          </cell>
          <cell r="G588">
            <v>-25.58</v>
          </cell>
          <cell r="H588">
            <v>-25.58</v>
          </cell>
        </row>
        <row r="589">
          <cell r="B589" t="str">
            <v>650-6020-10</v>
          </cell>
          <cell r="C589" t="str">
            <v>5615 LABOUR - HOURLY</v>
          </cell>
          <cell r="D589">
            <v>0</v>
          </cell>
          <cell r="E589">
            <v>101942.04</v>
          </cell>
          <cell r="F589">
            <v>15751.39</v>
          </cell>
          <cell r="G589">
            <v>86190.65</v>
          </cell>
          <cell r="H589">
            <v>86190.65</v>
          </cell>
        </row>
        <row r="590">
          <cell r="B590" t="str">
            <v>660-6020-10</v>
          </cell>
          <cell r="C590" t="str">
            <v>5020 LABOUR - HOURLY</v>
          </cell>
          <cell r="D590">
            <v>0</v>
          </cell>
          <cell r="E590">
            <v>2298735.27</v>
          </cell>
          <cell r="F590">
            <v>473760.67</v>
          </cell>
          <cell r="G590">
            <v>1824974.6</v>
          </cell>
          <cell r="H590">
            <v>1824974.6</v>
          </cell>
        </row>
        <row r="591">
          <cell r="B591" t="str">
            <v>740-6020-10</v>
          </cell>
          <cell r="C591" t="str">
            <v>5310 LABOUR - HOURLY</v>
          </cell>
          <cell r="D591">
            <v>0</v>
          </cell>
          <cell r="E591">
            <v>185165</v>
          </cell>
          <cell r="F591">
            <v>37092.04</v>
          </cell>
          <cell r="G591">
            <v>148072.95999999999</v>
          </cell>
          <cell r="H591">
            <v>148072.95999999999</v>
          </cell>
        </row>
        <row r="592">
          <cell r="B592" t="str">
            <v>760-6020-10</v>
          </cell>
          <cell r="C592" t="str">
            <v>5065 LABOUR - HOURLY</v>
          </cell>
          <cell r="D592">
            <v>0</v>
          </cell>
          <cell r="E592">
            <v>346249.23</v>
          </cell>
          <cell r="F592">
            <v>70215.8</v>
          </cell>
          <cell r="G592">
            <v>276033.43</v>
          </cell>
          <cell r="H592">
            <v>276033.43</v>
          </cell>
        </row>
        <row r="593">
          <cell r="B593" t="str">
            <v>810-6020-10</v>
          </cell>
          <cell r="C593" t="str">
            <v>5085  Labour - Hourly</v>
          </cell>
          <cell r="D593">
            <v>0</v>
          </cell>
          <cell r="E593">
            <v>517769.95</v>
          </cell>
          <cell r="F593">
            <v>103765.32</v>
          </cell>
          <cell r="G593">
            <v>414004.63</v>
          </cell>
          <cell r="H593">
            <v>414004.63</v>
          </cell>
        </row>
        <row r="594">
          <cell r="B594" t="str">
            <v>450-6030-10</v>
          </cell>
          <cell r="C594" t="str">
            <v>5315 Labour - Overtime</v>
          </cell>
          <cell r="D594">
            <v>0</v>
          </cell>
          <cell r="E594">
            <v>135.22</v>
          </cell>
          <cell r="F594">
            <v>55.68</v>
          </cell>
          <cell r="G594">
            <v>79.540000000000006</v>
          </cell>
          <cell r="H594">
            <v>79.540000000000006</v>
          </cell>
        </row>
        <row r="595">
          <cell r="B595" t="str">
            <v>620-6030-10</v>
          </cell>
          <cell r="C595" t="str">
            <v>5610 LABOUR - OVERTIME</v>
          </cell>
          <cell r="D595">
            <v>0</v>
          </cell>
          <cell r="E595">
            <v>29492.639999999999</v>
          </cell>
          <cell r="F595">
            <v>7955.14</v>
          </cell>
          <cell r="G595">
            <v>21537.5</v>
          </cell>
          <cell r="H595">
            <v>21537.5</v>
          </cell>
        </row>
        <row r="596">
          <cell r="B596" t="str">
            <v>650-6030-10</v>
          </cell>
          <cell r="C596" t="str">
            <v>5615 LABOUR - OVERTIME</v>
          </cell>
          <cell r="D596">
            <v>0</v>
          </cell>
          <cell r="E596">
            <v>1708.64</v>
          </cell>
          <cell r="F596">
            <v>133.5</v>
          </cell>
          <cell r="G596">
            <v>1575.14</v>
          </cell>
          <cell r="H596">
            <v>1575.14</v>
          </cell>
        </row>
        <row r="597">
          <cell r="B597" t="str">
            <v>660-6030-10</v>
          </cell>
          <cell r="C597" t="str">
            <v>5020 LABOUR - OVERTIME</v>
          </cell>
          <cell r="D597">
            <v>0</v>
          </cell>
          <cell r="E597">
            <v>569055.81999999995</v>
          </cell>
          <cell r="F597">
            <v>111505.08</v>
          </cell>
          <cell r="G597">
            <v>457550.74</v>
          </cell>
          <cell r="H597">
            <v>457550.74</v>
          </cell>
        </row>
        <row r="598">
          <cell r="B598" t="str">
            <v>740-6030-10</v>
          </cell>
          <cell r="C598" t="str">
            <v>5310 LABOUR - OVERTIME</v>
          </cell>
          <cell r="D598">
            <v>0</v>
          </cell>
          <cell r="E598">
            <v>8109.59</v>
          </cell>
          <cell r="F598">
            <v>2578.4699999999998</v>
          </cell>
          <cell r="G598">
            <v>5531.12</v>
          </cell>
          <cell r="H598">
            <v>5531.12</v>
          </cell>
        </row>
        <row r="599">
          <cell r="B599" t="str">
            <v>760-6030-10</v>
          </cell>
          <cell r="C599" t="str">
            <v>5065 LABOUR - OVERTIME</v>
          </cell>
          <cell r="D599">
            <v>0</v>
          </cell>
          <cell r="E599">
            <v>73947.649999999994</v>
          </cell>
          <cell r="F599">
            <v>14383.76</v>
          </cell>
          <cell r="G599">
            <v>59563.89</v>
          </cell>
          <cell r="H599">
            <v>59563.89</v>
          </cell>
        </row>
        <row r="600">
          <cell r="B600" t="str">
            <v>810-6030-10</v>
          </cell>
          <cell r="C600" t="str">
            <v>5085  Labour - Overtime</v>
          </cell>
          <cell r="D600">
            <v>0</v>
          </cell>
          <cell r="E600">
            <v>36030.33</v>
          </cell>
          <cell r="F600">
            <v>7643.72</v>
          </cell>
          <cell r="G600">
            <v>28386.61</v>
          </cell>
          <cell r="H600">
            <v>28386.61</v>
          </cell>
        </row>
        <row r="601">
          <cell r="B601" t="str">
            <v>820-6030-10</v>
          </cell>
          <cell r="C601" t="str">
            <v>5005 Labour - Overtime</v>
          </cell>
          <cell r="D601">
            <v>0</v>
          </cell>
          <cell r="E601">
            <v>211.54</v>
          </cell>
          <cell r="F601">
            <v>0</v>
          </cell>
          <cell r="G601">
            <v>211.54</v>
          </cell>
          <cell r="H601">
            <v>211.54</v>
          </cell>
        </row>
        <row r="602">
          <cell r="B602" t="str">
            <v>210-6040-10</v>
          </cell>
          <cell r="C602" t="str">
            <v>5605 Labour - Student Labour</v>
          </cell>
          <cell r="D602">
            <v>0</v>
          </cell>
          <cell r="E602">
            <v>10609.1</v>
          </cell>
          <cell r="F602">
            <v>2536.8200000000002</v>
          </cell>
          <cell r="G602">
            <v>8072.28</v>
          </cell>
          <cell r="H602">
            <v>8072.28</v>
          </cell>
        </row>
        <row r="603">
          <cell r="B603" t="str">
            <v>310-6040-10</v>
          </cell>
          <cell r="C603" t="str">
            <v>5615 Labour - Student Labour</v>
          </cell>
          <cell r="D603">
            <v>0</v>
          </cell>
          <cell r="E603">
            <v>14907.99</v>
          </cell>
          <cell r="F603">
            <v>3564.42</v>
          </cell>
          <cell r="G603">
            <v>11343.57</v>
          </cell>
          <cell r="H603">
            <v>11343.57</v>
          </cell>
        </row>
        <row r="604">
          <cell r="B604" t="str">
            <v>420-6040-10</v>
          </cell>
          <cell r="C604" t="str">
            <v>5425 Labour - Student Labour</v>
          </cell>
          <cell r="D604">
            <v>0</v>
          </cell>
          <cell r="E604">
            <v>29620.7</v>
          </cell>
          <cell r="F604">
            <v>6576.36</v>
          </cell>
          <cell r="G604">
            <v>23044.34</v>
          </cell>
          <cell r="H604">
            <v>23044.34</v>
          </cell>
        </row>
        <row r="605">
          <cell r="B605" t="str">
            <v>530-6040-10</v>
          </cell>
          <cell r="C605" t="str">
            <v>5615 LABOUR - STUDENT LABOUR</v>
          </cell>
          <cell r="D605">
            <v>0</v>
          </cell>
          <cell r="E605">
            <v>568.70000000000005</v>
          </cell>
          <cell r="F605">
            <v>589.04</v>
          </cell>
          <cell r="G605">
            <v>-20.34</v>
          </cell>
          <cell r="H605">
            <v>-20.34</v>
          </cell>
        </row>
        <row r="606">
          <cell r="B606" t="str">
            <v>650-6040-10</v>
          </cell>
          <cell r="C606" t="str">
            <v>5615 LABOUR - STUDENT LABOUR</v>
          </cell>
          <cell r="D606">
            <v>0</v>
          </cell>
          <cell r="E606">
            <v>12488.79</v>
          </cell>
          <cell r="F606">
            <v>2668.17</v>
          </cell>
          <cell r="G606">
            <v>9820.6200000000008</v>
          </cell>
          <cell r="H606">
            <v>9820.6200000000008</v>
          </cell>
        </row>
        <row r="607">
          <cell r="B607" t="str">
            <v>TRIAL BALANCE SUMMARY FOR 2017</v>
          </cell>
          <cell r="C607">
            <v>43174</v>
          </cell>
          <cell r="D607">
            <v>0.36275462962962962</v>
          </cell>
          <cell r="E607" t="str">
            <v>Page:</v>
          </cell>
          <cell r="F607">
            <v>9</v>
          </cell>
          <cell r="G607" t="str">
            <v>User Date:</v>
          </cell>
          <cell r="H607">
            <v>43174</v>
          </cell>
        </row>
        <row r="609">
          <cell r="B609" t="str">
            <v>Account</v>
          </cell>
          <cell r="C609" t="str">
            <v>Description</v>
          </cell>
          <cell r="D609" t="str">
            <v>Beginning Balance</v>
          </cell>
          <cell r="E609" t="str">
            <v>Credit</v>
          </cell>
          <cell r="F609" t="str">
            <v>Net Change</v>
          </cell>
          <cell r="G609" t="str">
            <v>Ending Balance</v>
          </cell>
          <cell r="H609" t="str">
            <v>Debit</v>
          </cell>
        </row>
        <row r="610">
          <cell r="B610" t="str">
            <v>660-6040-10</v>
          </cell>
          <cell r="C610" t="str">
            <v>5020 LABOUR - STUDENT LABOUR</v>
          </cell>
          <cell r="D610">
            <v>0</v>
          </cell>
          <cell r="E610">
            <v>40652.639999999999</v>
          </cell>
          <cell r="F610">
            <v>8687.7800000000007</v>
          </cell>
          <cell r="G610">
            <v>31964.86</v>
          </cell>
          <cell r="H610">
            <v>31964.86</v>
          </cell>
        </row>
        <row r="611">
          <cell r="B611" t="str">
            <v>810-6040-10</v>
          </cell>
          <cell r="C611" t="str">
            <v>5085  Labour - Student Labour</v>
          </cell>
          <cell r="D611">
            <v>0</v>
          </cell>
          <cell r="E611">
            <v>145146.6</v>
          </cell>
          <cell r="F611">
            <v>28136.94</v>
          </cell>
          <cell r="G611">
            <v>117009.66</v>
          </cell>
          <cell r="H611">
            <v>117009.66</v>
          </cell>
        </row>
        <row r="612">
          <cell r="B612" t="str">
            <v>820-6040-10</v>
          </cell>
          <cell r="C612" t="str">
            <v>5005 Labour - Student Labour</v>
          </cell>
          <cell r="D612">
            <v>0</v>
          </cell>
          <cell r="E612">
            <v>6479.73</v>
          </cell>
          <cell r="F612">
            <v>1358.92</v>
          </cell>
          <cell r="G612">
            <v>5120.8100000000004</v>
          </cell>
          <cell r="H612">
            <v>5120.8100000000004</v>
          </cell>
        </row>
        <row r="613">
          <cell r="B613" t="str">
            <v>300-6050-10</v>
          </cell>
          <cell r="C613" t="str">
            <v>5615 Labour - Subcontract</v>
          </cell>
          <cell r="D613">
            <v>0</v>
          </cell>
          <cell r="E613">
            <v>142458</v>
          </cell>
          <cell r="F613">
            <v>12730</v>
          </cell>
          <cell r="G613">
            <v>129728</v>
          </cell>
          <cell r="H613">
            <v>129728</v>
          </cell>
        </row>
        <row r="614">
          <cell r="B614" t="str">
            <v>310-6050-10</v>
          </cell>
          <cell r="C614" t="str">
            <v>5615 Labour - Subcontract</v>
          </cell>
          <cell r="D614">
            <v>0</v>
          </cell>
          <cell r="E614">
            <v>30613.52</v>
          </cell>
          <cell r="F614">
            <v>10500</v>
          </cell>
          <cell r="G614">
            <v>20113.52</v>
          </cell>
          <cell r="H614">
            <v>20113.52</v>
          </cell>
        </row>
        <row r="615">
          <cell r="B615" t="str">
            <v>320-6050-10</v>
          </cell>
          <cell r="C615" t="str">
            <v>5615 Labour - Subcontract</v>
          </cell>
          <cell r="D615">
            <v>0</v>
          </cell>
          <cell r="E615">
            <v>13982</v>
          </cell>
          <cell r="F615">
            <v>14982</v>
          </cell>
          <cell r="G615">
            <v>-1000</v>
          </cell>
          <cell r="H615">
            <v>-1000</v>
          </cell>
        </row>
        <row r="616">
          <cell r="B616" t="str">
            <v>340-6050-10</v>
          </cell>
          <cell r="C616" t="str">
            <v>5410 Labour - Subcontract</v>
          </cell>
          <cell r="D616">
            <v>0</v>
          </cell>
          <cell r="E616">
            <v>36787.19</v>
          </cell>
          <cell r="F616">
            <v>11900</v>
          </cell>
          <cell r="G616">
            <v>24887.19</v>
          </cell>
          <cell r="H616">
            <v>24887.19</v>
          </cell>
        </row>
        <row r="617">
          <cell r="B617" t="str">
            <v>420-6050-10</v>
          </cell>
          <cell r="C617" t="str">
            <v>5425 Customer Service - Subcontract</v>
          </cell>
          <cell r="D617">
            <v>0</v>
          </cell>
          <cell r="E617">
            <v>140823.63</v>
          </cell>
          <cell r="F617">
            <v>96041.59</v>
          </cell>
          <cell r="G617">
            <v>44782.04</v>
          </cell>
          <cell r="H617">
            <v>44782.04</v>
          </cell>
        </row>
        <row r="618">
          <cell r="B618" t="str">
            <v>440-6050-10</v>
          </cell>
          <cell r="C618" t="str">
            <v>5320 Subcontract</v>
          </cell>
          <cell r="D618">
            <v>0</v>
          </cell>
          <cell r="E618">
            <v>162908.4</v>
          </cell>
          <cell r="F618">
            <v>91012.1</v>
          </cell>
          <cell r="G618">
            <v>71896.3</v>
          </cell>
          <cell r="H618">
            <v>71896.3</v>
          </cell>
        </row>
        <row r="619">
          <cell r="B619" t="str">
            <v>450-6050-10</v>
          </cell>
          <cell r="C619" t="str">
            <v>5315 Subcontract</v>
          </cell>
          <cell r="D619">
            <v>0</v>
          </cell>
          <cell r="E619">
            <v>885074.06</v>
          </cell>
          <cell r="F619">
            <v>400000</v>
          </cell>
          <cell r="G619">
            <v>485074.06</v>
          </cell>
          <cell r="H619">
            <v>485074.06</v>
          </cell>
        </row>
        <row r="620">
          <cell r="B620" t="str">
            <v>530-6050-10</v>
          </cell>
          <cell r="C620" t="str">
            <v>5615 LABOUR - SUBCONTRACT</v>
          </cell>
          <cell r="D620">
            <v>0</v>
          </cell>
          <cell r="E620">
            <v>1348</v>
          </cell>
          <cell r="F620">
            <v>0</v>
          </cell>
          <cell r="G620">
            <v>1348</v>
          </cell>
          <cell r="H620">
            <v>1348</v>
          </cell>
        </row>
        <row r="621">
          <cell r="B621" t="str">
            <v>610-6050-10</v>
          </cell>
          <cell r="C621" t="str">
            <v>5675 Facility - Subcontract</v>
          </cell>
          <cell r="D621">
            <v>0</v>
          </cell>
          <cell r="E621">
            <v>244150.02</v>
          </cell>
          <cell r="F621">
            <v>82321</v>
          </cell>
          <cell r="G621">
            <v>161829.01999999999</v>
          </cell>
          <cell r="H621">
            <v>161829.01999999999</v>
          </cell>
        </row>
        <row r="622">
          <cell r="B622" t="str">
            <v>630-6050-10</v>
          </cell>
          <cell r="C622" t="str">
            <v>5012 LABOUR - SUBCONTRACT</v>
          </cell>
          <cell r="D622">
            <v>0</v>
          </cell>
          <cell r="E622">
            <v>6634</v>
          </cell>
          <cell r="F622">
            <v>5000</v>
          </cell>
          <cell r="G622">
            <v>1634</v>
          </cell>
          <cell r="H622">
            <v>1634</v>
          </cell>
        </row>
        <row r="623">
          <cell r="B623" t="str">
            <v>650-6050-10</v>
          </cell>
          <cell r="C623" t="str">
            <v>5615 LABOUR - SUBCONTRACT</v>
          </cell>
          <cell r="D623">
            <v>0</v>
          </cell>
          <cell r="E623">
            <v>56809.440000000002</v>
          </cell>
          <cell r="F623">
            <v>4250</v>
          </cell>
          <cell r="G623">
            <v>52559.44</v>
          </cell>
          <cell r="H623">
            <v>52559.44</v>
          </cell>
        </row>
        <row r="624">
          <cell r="B624" t="str">
            <v>660-6050-10</v>
          </cell>
          <cell r="C624" t="str">
            <v>5020 Distribution - Subcontract</v>
          </cell>
          <cell r="D624">
            <v>0</v>
          </cell>
          <cell r="E624">
            <v>729069.65</v>
          </cell>
          <cell r="F624">
            <v>339056.12</v>
          </cell>
          <cell r="G624">
            <v>390013.53</v>
          </cell>
          <cell r="H624">
            <v>390013.53</v>
          </cell>
        </row>
        <row r="625">
          <cell r="B625" t="str">
            <v>675-6050-10</v>
          </cell>
          <cell r="C625" t="str">
            <v>5114 Subcontract</v>
          </cell>
          <cell r="D625">
            <v>0</v>
          </cell>
          <cell r="E625">
            <v>4246.3</v>
          </cell>
          <cell r="F625">
            <v>1000</v>
          </cell>
          <cell r="G625">
            <v>3246.3</v>
          </cell>
          <cell r="H625">
            <v>3246.3</v>
          </cell>
        </row>
        <row r="626">
          <cell r="B626" t="str">
            <v>705-6050-10</v>
          </cell>
          <cell r="C626" t="str">
            <v>5120 Subcontract</v>
          </cell>
          <cell r="D626">
            <v>0</v>
          </cell>
          <cell r="E626">
            <v>421894.3</v>
          </cell>
          <cell r="F626">
            <v>248000</v>
          </cell>
          <cell r="G626">
            <v>173894.3</v>
          </cell>
          <cell r="H626">
            <v>173894.3</v>
          </cell>
        </row>
        <row r="627">
          <cell r="B627" t="str">
            <v>710-6050-10</v>
          </cell>
          <cell r="C627" t="str">
            <v>5040 LABOUR - SUBCONTRACT</v>
          </cell>
          <cell r="D627">
            <v>0</v>
          </cell>
          <cell r="E627">
            <v>2120</v>
          </cell>
          <cell r="F627">
            <v>0</v>
          </cell>
          <cell r="G627">
            <v>2120</v>
          </cell>
          <cell r="H627">
            <v>2120</v>
          </cell>
        </row>
        <row r="628">
          <cell r="B628" t="str">
            <v>715-6050-10</v>
          </cell>
          <cell r="C628" t="str">
            <v>5145 Subcontract</v>
          </cell>
          <cell r="D628">
            <v>0</v>
          </cell>
          <cell r="E628">
            <v>49468.2</v>
          </cell>
          <cell r="F628">
            <v>7500</v>
          </cell>
          <cell r="G628">
            <v>41968.2</v>
          </cell>
          <cell r="H628">
            <v>41968.2</v>
          </cell>
        </row>
        <row r="629">
          <cell r="B629" t="str">
            <v>740-6050-10</v>
          </cell>
          <cell r="C629" t="str">
            <v>5310 Subcontract-Meter Reading</v>
          </cell>
          <cell r="D629">
            <v>0</v>
          </cell>
          <cell r="E629">
            <v>276771.40000000002</v>
          </cell>
          <cell r="F629">
            <v>91146.3</v>
          </cell>
          <cell r="G629">
            <v>185625.1</v>
          </cell>
          <cell r="H629">
            <v>185625.1</v>
          </cell>
        </row>
        <row r="630">
          <cell r="B630" t="str">
            <v>810-6050-10</v>
          </cell>
          <cell r="C630" t="str">
            <v>5085 Labour - Subcontract</v>
          </cell>
          <cell r="D630">
            <v>0</v>
          </cell>
          <cell r="E630">
            <v>2033.22</v>
          </cell>
          <cell r="F630">
            <v>1000</v>
          </cell>
          <cell r="G630">
            <v>1033.22</v>
          </cell>
          <cell r="H630">
            <v>1033.22</v>
          </cell>
        </row>
        <row r="631">
          <cell r="B631" t="str">
            <v>210-6060-10</v>
          </cell>
          <cell r="C631" t="str">
            <v>5605 Labour - Temporary</v>
          </cell>
          <cell r="D631">
            <v>0</v>
          </cell>
          <cell r="E631">
            <v>6198.7</v>
          </cell>
          <cell r="F631">
            <v>580</v>
          </cell>
          <cell r="G631">
            <v>5618.7</v>
          </cell>
          <cell r="H631">
            <v>5618.7</v>
          </cell>
        </row>
        <row r="632">
          <cell r="B632" t="str">
            <v>310-6060-10</v>
          </cell>
          <cell r="C632" t="str">
            <v>5615 Labour - Temporary</v>
          </cell>
          <cell r="D632">
            <v>0</v>
          </cell>
          <cell r="E632">
            <v>50352.74</v>
          </cell>
          <cell r="F632">
            <v>21907.75</v>
          </cell>
          <cell r="G632">
            <v>28444.99</v>
          </cell>
          <cell r="H632">
            <v>28444.99</v>
          </cell>
        </row>
        <row r="633">
          <cell r="B633" t="str">
            <v>420-6060-10</v>
          </cell>
          <cell r="C633" t="str">
            <v>5425 Labour - Temporary</v>
          </cell>
          <cell r="D633">
            <v>0</v>
          </cell>
          <cell r="E633">
            <v>116497.81</v>
          </cell>
          <cell r="F633">
            <v>25043.66</v>
          </cell>
          <cell r="G633">
            <v>91454.15</v>
          </cell>
          <cell r="H633">
            <v>91454.15</v>
          </cell>
        </row>
        <row r="634">
          <cell r="B634" t="str">
            <v>530-6060-10</v>
          </cell>
          <cell r="C634" t="str">
            <v>5615 LABOUR - TEMPORARY</v>
          </cell>
          <cell r="D634">
            <v>0</v>
          </cell>
          <cell r="E634">
            <v>38988.28</v>
          </cell>
          <cell r="F634">
            <v>4848.67</v>
          </cell>
          <cell r="G634">
            <v>34139.61</v>
          </cell>
          <cell r="H634">
            <v>34139.61</v>
          </cell>
        </row>
        <row r="635">
          <cell r="B635" t="str">
            <v>610-6060-10</v>
          </cell>
          <cell r="C635" t="str">
            <v>5675 LABOUR - TEMPORARY</v>
          </cell>
          <cell r="D635">
            <v>0</v>
          </cell>
          <cell r="E635">
            <v>3069</v>
          </cell>
          <cell r="F635">
            <v>1508.93</v>
          </cell>
          <cell r="G635">
            <v>1560.07</v>
          </cell>
          <cell r="H635">
            <v>1560.07</v>
          </cell>
        </row>
        <row r="636">
          <cell r="B636" t="str">
            <v>650-6060-10</v>
          </cell>
          <cell r="C636" t="str">
            <v>5615 LABOUR - TEMPORARY</v>
          </cell>
          <cell r="D636">
            <v>0</v>
          </cell>
          <cell r="E636">
            <v>25640.87</v>
          </cell>
          <cell r="F636">
            <v>7416.48</v>
          </cell>
          <cell r="G636">
            <v>18224.39</v>
          </cell>
          <cell r="H636">
            <v>18224.39</v>
          </cell>
        </row>
        <row r="637">
          <cell r="B637" t="str">
            <v>655-6060-10</v>
          </cell>
          <cell r="C637" t="str">
            <v>5610 Labour - Temporary</v>
          </cell>
          <cell r="D637">
            <v>0</v>
          </cell>
          <cell r="E637">
            <v>83368.679999999993</v>
          </cell>
          <cell r="F637">
            <v>16136.92</v>
          </cell>
          <cell r="G637">
            <v>67231.759999999995</v>
          </cell>
          <cell r="H637">
            <v>67231.759999999995</v>
          </cell>
        </row>
        <row r="638">
          <cell r="B638" t="str">
            <v>800-6060-10</v>
          </cell>
          <cell r="C638" t="str">
            <v>5610 Labour - Temporary</v>
          </cell>
          <cell r="D638">
            <v>0</v>
          </cell>
          <cell r="E638">
            <v>21898.75</v>
          </cell>
          <cell r="F638">
            <v>3418.89</v>
          </cell>
          <cell r="G638">
            <v>18479.86</v>
          </cell>
          <cell r="H638">
            <v>18479.86</v>
          </cell>
        </row>
        <row r="639">
          <cell r="B639" t="str">
            <v>810-6060-10</v>
          </cell>
          <cell r="C639" t="str">
            <v>5085 Labour - Temporary</v>
          </cell>
          <cell r="D639">
            <v>0</v>
          </cell>
          <cell r="E639">
            <v>29144.33</v>
          </cell>
          <cell r="F639">
            <v>5121.12</v>
          </cell>
          <cell r="G639">
            <v>24023.21</v>
          </cell>
          <cell r="H639">
            <v>24023.21</v>
          </cell>
        </row>
        <row r="640">
          <cell r="B640" t="str">
            <v>210-6070-10</v>
          </cell>
          <cell r="C640" t="str">
            <v>5605 Labour - Vacation</v>
          </cell>
          <cell r="D640">
            <v>0</v>
          </cell>
          <cell r="E640">
            <v>19998.55</v>
          </cell>
          <cell r="F640">
            <v>2407.02</v>
          </cell>
          <cell r="G640">
            <v>17591.53</v>
          </cell>
          <cell r="H640">
            <v>17591.53</v>
          </cell>
        </row>
        <row r="641">
          <cell r="B641" t="str">
            <v>310-6070-10</v>
          </cell>
          <cell r="C641" t="str">
            <v>5615 Labour - Vacation</v>
          </cell>
          <cell r="D641">
            <v>0</v>
          </cell>
          <cell r="E641">
            <v>28301.38</v>
          </cell>
          <cell r="F641">
            <v>7669.12</v>
          </cell>
          <cell r="G641">
            <v>20632.259999999998</v>
          </cell>
          <cell r="H641">
            <v>20632.259999999998</v>
          </cell>
        </row>
        <row r="642">
          <cell r="B642" t="str">
            <v>320-6070-10</v>
          </cell>
          <cell r="C642" t="str">
            <v>5610 Labour - Vacation</v>
          </cell>
          <cell r="D642">
            <v>0</v>
          </cell>
          <cell r="E642">
            <v>35542.5</v>
          </cell>
          <cell r="F642">
            <v>7133.42</v>
          </cell>
          <cell r="G642">
            <v>28409.08</v>
          </cell>
          <cell r="H642">
            <v>28409.08</v>
          </cell>
        </row>
        <row r="643">
          <cell r="B643" t="str">
            <v>330-6070-10</v>
          </cell>
          <cell r="C643" t="str">
            <v>5615 Labour - Vacation</v>
          </cell>
          <cell r="D643">
            <v>0</v>
          </cell>
          <cell r="E643">
            <v>8378.73</v>
          </cell>
          <cell r="F643">
            <v>1600.21</v>
          </cell>
          <cell r="G643">
            <v>6778.52</v>
          </cell>
          <cell r="H643">
            <v>6778.52</v>
          </cell>
        </row>
        <row r="644">
          <cell r="B644" t="str">
            <v>340-6070-10</v>
          </cell>
          <cell r="C644" t="str">
            <v>5410 Labour - Vacation</v>
          </cell>
          <cell r="D644">
            <v>0</v>
          </cell>
          <cell r="E644">
            <v>2942.07</v>
          </cell>
          <cell r="F644">
            <v>273.69</v>
          </cell>
          <cell r="G644">
            <v>2668.38</v>
          </cell>
          <cell r="H644">
            <v>2668.38</v>
          </cell>
        </row>
        <row r="645">
          <cell r="B645" t="str">
            <v>390-6070-10</v>
          </cell>
          <cell r="C645" t="str">
            <v>5415 Labour - Vacation</v>
          </cell>
          <cell r="D645">
            <v>0</v>
          </cell>
          <cell r="E645">
            <v>6292.62</v>
          </cell>
          <cell r="F645">
            <v>1016.9</v>
          </cell>
          <cell r="G645">
            <v>5275.72</v>
          </cell>
          <cell r="H645">
            <v>5275.72</v>
          </cell>
        </row>
        <row r="646">
          <cell r="B646" t="str">
            <v>410-6070-10</v>
          </cell>
          <cell r="C646" t="str">
            <v>5305 Labour - Vacation</v>
          </cell>
          <cell r="D646">
            <v>0</v>
          </cell>
          <cell r="E646">
            <v>11906.91</v>
          </cell>
          <cell r="F646">
            <v>3273.93</v>
          </cell>
          <cell r="G646">
            <v>8632.98</v>
          </cell>
          <cell r="H646">
            <v>8632.98</v>
          </cell>
        </row>
        <row r="647">
          <cell r="B647" t="str">
            <v>420-6070-10</v>
          </cell>
          <cell r="C647" t="str">
            <v>5425 Labour - Vacation</v>
          </cell>
          <cell r="D647">
            <v>0</v>
          </cell>
          <cell r="E647">
            <v>43358.07</v>
          </cell>
          <cell r="F647">
            <v>8865.59</v>
          </cell>
          <cell r="G647">
            <v>34492.480000000003</v>
          </cell>
          <cell r="H647">
            <v>34492.480000000003</v>
          </cell>
        </row>
        <row r="648">
          <cell r="B648" t="str">
            <v>440-6070-10</v>
          </cell>
          <cell r="C648" t="str">
            <v>5320 Labour - Vacation</v>
          </cell>
          <cell r="D648">
            <v>0</v>
          </cell>
          <cell r="E648">
            <v>11236.13</v>
          </cell>
          <cell r="F648">
            <v>3250.08</v>
          </cell>
          <cell r="G648">
            <v>7986.05</v>
          </cell>
          <cell r="H648">
            <v>7986.05</v>
          </cell>
        </row>
        <row r="649">
          <cell r="B649" t="str">
            <v>450-6070-10</v>
          </cell>
          <cell r="C649" t="str">
            <v>5315 Labour - Vacation</v>
          </cell>
          <cell r="D649">
            <v>0</v>
          </cell>
          <cell r="E649">
            <v>8107.13</v>
          </cell>
          <cell r="F649">
            <v>737.11</v>
          </cell>
          <cell r="G649">
            <v>7370.02</v>
          </cell>
          <cell r="H649">
            <v>7370.02</v>
          </cell>
        </row>
        <row r="650">
          <cell r="B650" t="str">
            <v>460-6070-10</v>
          </cell>
          <cell r="C650" t="str">
            <v>5405 LABOUR - VACATION</v>
          </cell>
          <cell r="D650">
            <v>0</v>
          </cell>
          <cell r="E650">
            <v>16256.92</v>
          </cell>
          <cell r="F650">
            <v>3429.2</v>
          </cell>
          <cell r="G650">
            <v>12827.72</v>
          </cell>
          <cell r="H650">
            <v>12827.72</v>
          </cell>
        </row>
        <row r="651">
          <cell r="B651" t="str">
            <v>520-6070-10</v>
          </cell>
          <cell r="C651" t="str">
            <v>5420 Labour - Vacation</v>
          </cell>
          <cell r="D651">
            <v>0</v>
          </cell>
          <cell r="E651">
            <v>8406.58</v>
          </cell>
          <cell r="F651">
            <v>2159.08</v>
          </cell>
          <cell r="G651">
            <v>6247.5</v>
          </cell>
          <cell r="H651">
            <v>6247.5</v>
          </cell>
        </row>
        <row r="652">
          <cell r="B652" t="str">
            <v>530-6070-10</v>
          </cell>
          <cell r="C652" t="str">
            <v>5615 LABOUR - VACATION</v>
          </cell>
          <cell r="D652">
            <v>0</v>
          </cell>
          <cell r="E652">
            <v>11648.93</v>
          </cell>
          <cell r="F652">
            <v>2865.93</v>
          </cell>
          <cell r="G652">
            <v>8783</v>
          </cell>
          <cell r="H652">
            <v>8783</v>
          </cell>
        </row>
        <row r="653">
          <cell r="B653" t="str">
            <v>610-6070-10</v>
          </cell>
          <cell r="C653" t="str">
            <v>5675 LABOUR - VACATION</v>
          </cell>
          <cell r="D653">
            <v>0</v>
          </cell>
          <cell r="E653">
            <v>122.76</v>
          </cell>
          <cell r="F653">
            <v>61.38</v>
          </cell>
          <cell r="G653">
            <v>61.38</v>
          </cell>
          <cell r="H653">
            <v>61.38</v>
          </cell>
        </row>
        <row r="654">
          <cell r="B654" t="str">
            <v>620-6070-10</v>
          </cell>
          <cell r="C654" t="str">
            <v>5610 LABOUR - VACATION</v>
          </cell>
          <cell r="D654">
            <v>0</v>
          </cell>
          <cell r="E654">
            <v>15394.4</v>
          </cell>
          <cell r="F654">
            <v>3168.4</v>
          </cell>
          <cell r="G654">
            <v>12226</v>
          </cell>
          <cell r="H654">
            <v>12226</v>
          </cell>
        </row>
        <row r="655">
          <cell r="B655" t="str">
            <v>650-6070-10</v>
          </cell>
          <cell r="C655" t="str">
            <v>5615 LABOUR - VACATION</v>
          </cell>
          <cell r="D655">
            <v>0</v>
          </cell>
          <cell r="E655">
            <v>15702.05</v>
          </cell>
          <cell r="F655">
            <v>5949.8</v>
          </cell>
          <cell r="G655">
            <v>9752.25</v>
          </cell>
          <cell r="H655">
            <v>9752.25</v>
          </cell>
        </row>
        <row r="656">
          <cell r="B656" t="str">
            <v>655-6070-10</v>
          </cell>
          <cell r="C656" t="str">
            <v>5610 Labour - Vacation</v>
          </cell>
          <cell r="D656">
            <v>0</v>
          </cell>
          <cell r="E656">
            <v>1286.05</v>
          </cell>
          <cell r="F656">
            <v>130.77000000000001</v>
          </cell>
          <cell r="G656">
            <v>1155.28</v>
          </cell>
          <cell r="H656">
            <v>1155.28</v>
          </cell>
        </row>
        <row r="657">
          <cell r="B657" t="str">
            <v>660-6070-10</v>
          </cell>
          <cell r="C657" t="str">
            <v>5020 LABOUR - VACATION</v>
          </cell>
          <cell r="D657">
            <v>0</v>
          </cell>
          <cell r="E657">
            <v>235395.25</v>
          </cell>
          <cell r="F657">
            <v>46692.19</v>
          </cell>
          <cell r="G657">
            <v>188703.06</v>
          </cell>
          <cell r="H657">
            <v>188703.06</v>
          </cell>
        </row>
        <row r="658">
          <cell r="B658" t="str">
            <v>740-6070-10</v>
          </cell>
          <cell r="C658" t="str">
            <v>5310 LABOUR - VACATION</v>
          </cell>
          <cell r="D658">
            <v>0</v>
          </cell>
          <cell r="E658">
            <v>20922.3</v>
          </cell>
          <cell r="F658">
            <v>5342.82</v>
          </cell>
          <cell r="G658">
            <v>15579.48</v>
          </cell>
          <cell r="H658">
            <v>15579.48</v>
          </cell>
        </row>
        <row r="659">
          <cell r="B659" t="str">
            <v>760-6070-10</v>
          </cell>
          <cell r="C659" t="str">
            <v>5065 LABOUR - VACATION</v>
          </cell>
          <cell r="D659">
            <v>0</v>
          </cell>
          <cell r="E659">
            <v>30738.11</v>
          </cell>
          <cell r="F659">
            <v>5940.49</v>
          </cell>
          <cell r="G659">
            <v>24797.62</v>
          </cell>
          <cell r="H659">
            <v>24797.62</v>
          </cell>
        </row>
        <row r="660">
          <cell r="B660" t="str">
            <v>800-6070-10</v>
          </cell>
          <cell r="C660" t="str">
            <v>5610 Labour - Vacation</v>
          </cell>
          <cell r="D660">
            <v>0</v>
          </cell>
          <cell r="E660">
            <v>12420.72</v>
          </cell>
          <cell r="F660">
            <v>1879.51</v>
          </cell>
          <cell r="G660">
            <v>10541.21</v>
          </cell>
          <cell r="H660">
            <v>10541.21</v>
          </cell>
        </row>
        <row r="661">
          <cell r="B661" t="str">
            <v>810-6070-10</v>
          </cell>
          <cell r="C661" t="str">
            <v>5085 Labour - Vacation</v>
          </cell>
          <cell r="D661">
            <v>0</v>
          </cell>
          <cell r="E661">
            <v>55018.61</v>
          </cell>
          <cell r="F661">
            <v>14919.15</v>
          </cell>
          <cell r="G661">
            <v>40099.46</v>
          </cell>
          <cell r="H661">
            <v>40099.46</v>
          </cell>
        </row>
        <row r="662">
          <cell r="B662" t="str">
            <v>820-6070-10</v>
          </cell>
          <cell r="C662" t="str">
            <v>5005 Labour - Vacation</v>
          </cell>
          <cell r="D662">
            <v>0</v>
          </cell>
          <cell r="E662">
            <v>54021.95</v>
          </cell>
          <cell r="F662">
            <v>9635.5400000000009</v>
          </cell>
          <cell r="G662">
            <v>44386.41</v>
          </cell>
          <cell r="H662">
            <v>44386.41</v>
          </cell>
        </row>
        <row r="663">
          <cell r="B663" t="str">
            <v>210-6120-10</v>
          </cell>
          <cell r="C663" t="str">
            <v>5605 Labour - Sick Leave</v>
          </cell>
          <cell r="D663">
            <v>0</v>
          </cell>
          <cell r="E663">
            <v>7902.11</v>
          </cell>
          <cell r="F663">
            <v>3485.51</v>
          </cell>
          <cell r="G663">
            <v>4416.6000000000004</v>
          </cell>
          <cell r="H663">
            <v>4416.6000000000004</v>
          </cell>
        </row>
        <row r="664">
          <cell r="B664" t="str">
            <v>310-6120-10</v>
          </cell>
          <cell r="C664" t="str">
            <v>5615 Labour - Sick Leave</v>
          </cell>
          <cell r="D664">
            <v>0</v>
          </cell>
          <cell r="E664">
            <v>4820.2299999999996</v>
          </cell>
          <cell r="F664">
            <v>843.34</v>
          </cell>
          <cell r="G664">
            <v>3976.89</v>
          </cell>
          <cell r="H664">
            <v>3976.89</v>
          </cell>
        </row>
        <row r="665">
          <cell r="B665" t="str">
            <v>320-6120-10</v>
          </cell>
          <cell r="C665" t="str">
            <v>5610 Labour - Sick Leave</v>
          </cell>
          <cell r="D665">
            <v>0</v>
          </cell>
          <cell r="E665">
            <v>368.24</v>
          </cell>
          <cell r="F665">
            <v>0</v>
          </cell>
          <cell r="G665">
            <v>368.24</v>
          </cell>
          <cell r="H665">
            <v>368.24</v>
          </cell>
        </row>
        <row r="666">
          <cell r="B666" t="str">
            <v>410-6120-10</v>
          </cell>
          <cell r="C666" t="str">
            <v>5305 Labour - Sick Leave</v>
          </cell>
          <cell r="D666">
            <v>0</v>
          </cell>
          <cell r="E666">
            <v>951.08</v>
          </cell>
          <cell r="F666">
            <v>142.16999999999999</v>
          </cell>
          <cell r="G666">
            <v>808.91</v>
          </cell>
          <cell r="H666">
            <v>808.91</v>
          </cell>
        </row>
        <row r="667">
          <cell r="B667" t="str">
            <v>420-6120-10</v>
          </cell>
          <cell r="C667" t="str">
            <v>5425 Labour - Sick Leave</v>
          </cell>
          <cell r="D667">
            <v>0</v>
          </cell>
          <cell r="E667">
            <v>10676.91</v>
          </cell>
          <cell r="F667">
            <v>2867.87</v>
          </cell>
          <cell r="G667">
            <v>7809.04</v>
          </cell>
          <cell r="H667">
            <v>7809.04</v>
          </cell>
        </row>
        <row r="668">
          <cell r="B668" t="str">
            <v>440-6120-10</v>
          </cell>
          <cell r="C668" t="str">
            <v>5320 Labour - Sick Leave</v>
          </cell>
          <cell r="D668">
            <v>0</v>
          </cell>
          <cell r="E668">
            <v>1724.42</v>
          </cell>
          <cell r="F668">
            <v>178.05</v>
          </cell>
          <cell r="G668">
            <v>1546.37</v>
          </cell>
          <cell r="H668">
            <v>1546.37</v>
          </cell>
        </row>
        <row r="669">
          <cell r="B669" t="str">
            <v>450-6120-10</v>
          </cell>
          <cell r="C669" t="str">
            <v>5315 Labour - Sick Leave</v>
          </cell>
          <cell r="D669">
            <v>0</v>
          </cell>
          <cell r="E669">
            <v>100.33</v>
          </cell>
          <cell r="F669">
            <v>0</v>
          </cell>
          <cell r="G669">
            <v>100.33</v>
          </cell>
          <cell r="H669">
            <v>100.33</v>
          </cell>
        </row>
        <row r="670">
          <cell r="B670" t="str">
            <v>460-6120-10</v>
          </cell>
          <cell r="C670" t="str">
            <v>5405 Labour - Sick Leave</v>
          </cell>
          <cell r="D670">
            <v>0</v>
          </cell>
          <cell r="E670">
            <v>6984.15</v>
          </cell>
          <cell r="F670">
            <v>951.62</v>
          </cell>
          <cell r="G670">
            <v>6032.53</v>
          </cell>
          <cell r="H670">
            <v>6032.53</v>
          </cell>
        </row>
        <row r="671">
          <cell r="B671" t="str">
            <v>520-6120-10</v>
          </cell>
          <cell r="C671" t="str">
            <v>5420 Labour - Sick Leave</v>
          </cell>
          <cell r="D671">
            <v>0</v>
          </cell>
          <cell r="E671">
            <v>6501.96</v>
          </cell>
          <cell r="F671">
            <v>1051.22</v>
          </cell>
          <cell r="G671">
            <v>5450.74</v>
          </cell>
          <cell r="H671">
            <v>5450.74</v>
          </cell>
        </row>
        <row r="672">
          <cell r="B672" t="str">
            <v>530-6120-10</v>
          </cell>
          <cell r="C672" t="str">
            <v>5615 Labour - Sick Leave</v>
          </cell>
          <cell r="D672">
            <v>0</v>
          </cell>
          <cell r="E672">
            <v>662.51</v>
          </cell>
          <cell r="F672">
            <v>662.51</v>
          </cell>
          <cell r="G672">
            <v>0</v>
          </cell>
          <cell r="H672">
            <v>0</v>
          </cell>
        </row>
        <row r="673">
          <cell r="B673" t="str">
            <v>650-6120-10</v>
          </cell>
          <cell r="C673" t="str">
            <v>5615 Labour - Sick Leave</v>
          </cell>
          <cell r="D673">
            <v>0</v>
          </cell>
          <cell r="E673">
            <v>9679.4599999999991</v>
          </cell>
          <cell r="F673">
            <v>2684.22</v>
          </cell>
          <cell r="G673">
            <v>6995.24</v>
          </cell>
          <cell r="H673">
            <v>6995.24</v>
          </cell>
        </row>
        <row r="674">
          <cell r="B674" t="str">
            <v>660-6120-10</v>
          </cell>
          <cell r="C674" t="str">
            <v>5020 Labour - Sick Leave</v>
          </cell>
          <cell r="D674">
            <v>0</v>
          </cell>
          <cell r="E674">
            <v>100919.32</v>
          </cell>
          <cell r="F674">
            <v>24450.91</v>
          </cell>
          <cell r="G674">
            <v>76468.41</v>
          </cell>
          <cell r="H674">
            <v>76468.41</v>
          </cell>
        </row>
        <row r="675">
          <cell r="B675" t="str">
            <v>740-6120-10</v>
          </cell>
          <cell r="C675" t="str">
            <v>5310 Labour - Sick Leave</v>
          </cell>
          <cell r="D675">
            <v>0</v>
          </cell>
          <cell r="E675">
            <v>3704.94</v>
          </cell>
          <cell r="F675">
            <v>1377.84</v>
          </cell>
          <cell r="G675">
            <v>2327.1</v>
          </cell>
          <cell r="H675">
            <v>2327.1</v>
          </cell>
        </row>
        <row r="676">
          <cell r="B676" t="str">
            <v>760-6120-10</v>
          </cell>
          <cell r="C676" t="str">
            <v>5065 Labour - Sick Leave</v>
          </cell>
          <cell r="D676">
            <v>0</v>
          </cell>
          <cell r="E676">
            <v>3835.56</v>
          </cell>
          <cell r="F676">
            <v>1326.93</v>
          </cell>
          <cell r="G676">
            <v>2508.63</v>
          </cell>
          <cell r="H676">
            <v>2508.63</v>
          </cell>
        </row>
        <row r="677">
          <cell r="B677" t="str">
            <v>800-6120-10</v>
          </cell>
          <cell r="C677" t="str">
            <v>5610 Labour - Sick Time</v>
          </cell>
          <cell r="D677">
            <v>0</v>
          </cell>
          <cell r="E677">
            <v>1511.06</v>
          </cell>
          <cell r="F677">
            <v>405.61</v>
          </cell>
          <cell r="G677">
            <v>1105.45</v>
          </cell>
          <cell r="H677">
            <v>1105.45</v>
          </cell>
        </row>
        <row r="678">
          <cell r="B678" t="str">
            <v>810-6120-10</v>
          </cell>
          <cell r="C678" t="str">
            <v>5085 Labour - Sick Leave</v>
          </cell>
          <cell r="D678">
            <v>0</v>
          </cell>
          <cell r="E678">
            <v>14550.14</v>
          </cell>
          <cell r="F678">
            <v>3583.59</v>
          </cell>
          <cell r="G678">
            <v>10966.55</v>
          </cell>
          <cell r="H678">
            <v>10966.55</v>
          </cell>
        </row>
        <row r="679">
          <cell r="B679" t="str">
            <v>820-6120-10</v>
          </cell>
          <cell r="C679" t="str">
            <v>5005 Labour - Sick Leave</v>
          </cell>
          <cell r="D679">
            <v>0</v>
          </cell>
          <cell r="E679">
            <v>14979.34</v>
          </cell>
          <cell r="F679">
            <v>3031.16</v>
          </cell>
          <cell r="G679">
            <v>11948.18</v>
          </cell>
          <cell r="H679">
            <v>11948.18</v>
          </cell>
        </row>
        <row r="680">
          <cell r="B680" t="str">
            <v>310-6122-10</v>
          </cell>
          <cell r="C680" t="str">
            <v>5615 Labour - Family Leave</v>
          </cell>
          <cell r="D680">
            <v>0</v>
          </cell>
          <cell r="E680">
            <v>3081.65</v>
          </cell>
          <cell r="F680">
            <v>945.28</v>
          </cell>
          <cell r="G680">
            <v>2136.37</v>
          </cell>
          <cell r="H680">
            <v>2136.37</v>
          </cell>
        </row>
        <row r="681">
          <cell r="B681" t="str">
            <v>320-6122-10</v>
          </cell>
          <cell r="C681" t="str">
            <v>5610 Labour - Family Leave</v>
          </cell>
          <cell r="D681">
            <v>0</v>
          </cell>
          <cell r="E681">
            <v>695.26</v>
          </cell>
          <cell r="F681">
            <v>0</v>
          </cell>
          <cell r="G681">
            <v>695.26</v>
          </cell>
          <cell r="H681">
            <v>695.26</v>
          </cell>
        </row>
        <row r="682">
          <cell r="B682" t="str">
            <v>330-6122-10</v>
          </cell>
          <cell r="C682" t="str">
            <v>5615 Labour - Family Leave</v>
          </cell>
          <cell r="D682">
            <v>0</v>
          </cell>
          <cell r="E682">
            <v>1544.1</v>
          </cell>
          <cell r="F682">
            <v>514.70000000000005</v>
          </cell>
          <cell r="G682">
            <v>1029.4000000000001</v>
          </cell>
          <cell r="H682">
            <v>1029.4000000000001</v>
          </cell>
        </row>
        <row r="683">
          <cell r="B683" t="str">
            <v>TRIAL BALANCE SUMMARY FOR 2017</v>
          </cell>
          <cell r="C683">
            <v>43174</v>
          </cell>
          <cell r="D683">
            <v>0.36275462962962962</v>
          </cell>
          <cell r="E683" t="str">
            <v>Page:</v>
          </cell>
          <cell r="F683">
            <v>10</v>
          </cell>
          <cell r="G683" t="str">
            <v>User Date:</v>
          </cell>
          <cell r="H683">
            <v>43174</v>
          </cell>
        </row>
        <row r="685">
          <cell r="B685" t="str">
            <v>Account</v>
          </cell>
          <cell r="C685" t="str">
            <v>Description</v>
          </cell>
          <cell r="D685" t="str">
            <v>Beginning Balance</v>
          </cell>
          <cell r="E685" t="str">
            <v>Credit</v>
          </cell>
          <cell r="F685" t="str">
            <v>Net Change</v>
          </cell>
          <cell r="G685" t="str">
            <v>Ending Balance</v>
          </cell>
          <cell r="H685" t="str">
            <v>Debit</v>
          </cell>
        </row>
        <row r="686">
          <cell r="B686" t="str">
            <v>410-6122-10</v>
          </cell>
          <cell r="C686" t="str">
            <v>5305 Labour-Family Leave</v>
          </cell>
          <cell r="D686">
            <v>0</v>
          </cell>
          <cell r="E686">
            <v>764.5</v>
          </cell>
          <cell r="F686">
            <v>417.14</v>
          </cell>
          <cell r="G686">
            <v>347.36</v>
          </cell>
          <cell r="H686">
            <v>347.36</v>
          </cell>
        </row>
        <row r="687">
          <cell r="B687" t="str">
            <v>420-6122-10</v>
          </cell>
          <cell r="C687" t="str">
            <v>5425 Labour - Family Leave</v>
          </cell>
          <cell r="D687">
            <v>0</v>
          </cell>
          <cell r="E687">
            <v>7604.35</v>
          </cell>
          <cell r="F687">
            <v>2020.36</v>
          </cell>
          <cell r="G687">
            <v>5583.99</v>
          </cell>
          <cell r="H687">
            <v>5583.99</v>
          </cell>
        </row>
        <row r="688">
          <cell r="B688" t="str">
            <v>460-6122-10</v>
          </cell>
          <cell r="C688" t="str">
            <v>5405 Labour - Family Leave</v>
          </cell>
          <cell r="D688">
            <v>0</v>
          </cell>
          <cell r="E688">
            <v>1014.4</v>
          </cell>
          <cell r="F688">
            <v>92.8</v>
          </cell>
          <cell r="G688">
            <v>921.6</v>
          </cell>
          <cell r="H688">
            <v>921.6</v>
          </cell>
        </row>
        <row r="689">
          <cell r="B689" t="str">
            <v>520-6122-10</v>
          </cell>
          <cell r="C689" t="str">
            <v>5420 Labour - Family Leave</v>
          </cell>
          <cell r="D689">
            <v>0</v>
          </cell>
          <cell r="E689">
            <v>973.35</v>
          </cell>
          <cell r="F689">
            <v>389.34</v>
          </cell>
          <cell r="G689">
            <v>584.01</v>
          </cell>
          <cell r="H689">
            <v>584.01</v>
          </cell>
        </row>
        <row r="690">
          <cell r="B690" t="str">
            <v>650-6122-10</v>
          </cell>
          <cell r="C690" t="str">
            <v>5615 Labour - Family Leave</v>
          </cell>
          <cell r="D690">
            <v>0</v>
          </cell>
          <cell r="E690">
            <v>1301.44</v>
          </cell>
          <cell r="F690">
            <v>325.36</v>
          </cell>
          <cell r="G690">
            <v>976.08</v>
          </cell>
          <cell r="H690">
            <v>976.08</v>
          </cell>
        </row>
        <row r="691">
          <cell r="B691" t="str">
            <v>660-6122-10</v>
          </cell>
          <cell r="C691" t="str">
            <v>5020 Labour - Family Leave</v>
          </cell>
          <cell r="D691">
            <v>0</v>
          </cell>
          <cell r="E691">
            <v>23052.46</v>
          </cell>
          <cell r="F691">
            <v>4299.62</v>
          </cell>
          <cell r="G691">
            <v>18752.84</v>
          </cell>
          <cell r="H691">
            <v>18752.84</v>
          </cell>
        </row>
        <row r="692">
          <cell r="B692" t="str">
            <v>740-6122-10</v>
          </cell>
          <cell r="C692" t="str">
            <v>5310 Labour - Family Leave</v>
          </cell>
          <cell r="D692">
            <v>0</v>
          </cell>
          <cell r="E692">
            <v>1138.76</v>
          </cell>
          <cell r="F692">
            <v>162.68</v>
          </cell>
          <cell r="G692">
            <v>976.08</v>
          </cell>
          <cell r="H692">
            <v>976.08</v>
          </cell>
        </row>
        <row r="693">
          <cell r="B693" t="str">
            <v>760-6122-10</v>
          </cell>
          <cell r="C693" t="str">
            <v>5065 Labour - Family Leave</v>
          </cell>
          <cell r="D693">
            <v>0</v>
          </cell>
          <cell r="E693">
            <v>748</v>
          </cell>
          <cell r="F693">
            <v>374</v>
          </cell>
          <cell r="G693">
            <v>374</v>
          </cell>
          <cell r="H693">
            <v>374</v>
          </cell>
        </row>
        <row r="694">
          <cell r="B694" t="str">
            <v>810-6122-10</v>
          </cell>
          <cell r="C694" t="str">
            <v>5085 Labour - Family Leave</v>
          </cell>
          <cell r="D694">
            <v>0</v>
          </cell>
          <cell r="E694">
            <v>5490.68</v>
          </cell>
          <cell r="F694">
            <v>2140.96</v>
          </cell>
          <cell r="G694">
            <v>3349.72</v>
          </cell>
          <cell r="H694">
            <v>3349.72</v>
          </cell>
        </row>
        <row r="695">
          <cell r="B695" t="str">
            <v>820-6122-10</v>
          </cell>
          <cell r="C695" t="str">
            <v>5005 Labour - Family Leave</v>
          </cell>
          <cell r="D695">
            <v>0</v>
          </cell>
          <cell r="E695">
            <v>976.61</v>
          </cell>
          <cell r="F695">
            <v>0</v>
          </cell>
          <cell r="G695">
            <v>976.61</v>
          </cell>
          <cell r="H695">
            <v>976.61</v>
          </cell>
        </row>
        <row r="696">
          <cell r="B696" t="str">
            <v>210-6125-10</v>
          </cell>
          <cell r="C696" t="str">
            <v>5645 Benefits - LTD</v>
          </cell>
          <cell r="D696">
            <v>0</v>
          </cell>
          <cell r="E696">
            <v>67765.58</v>
          </cell>
          <cell r="F696">
            <v>5424.92</v>
          </cell>
          <cell r="G696">
            <v>62340.66</v>
          </cell>
          <cell r="H696">
            <v>62340.66</v>
          </cell>
        </row>
        <row r="697">
          <cell r="B697" t="str">
            <v>660-6130-10</v>
          </cell>
          <cell r="C697" t="str">
            <v>5020 LABOUR - STAND - BY</v>
          </cell>
          <cell r="D697">
            <v>0</v>
          </cell>
          <cell r="E697">
            <v>56506.879999999997</v>
          </cell>
          <cell r="F697">
            <v>11613.83</v>
          </cell>
          <cell r="G697">
            <v>44893.05</v>
          </cell>
          <cell r="H697">
            <v>44893.05</v>
          </cell>
        </row>
        <row r="698">
          <cell r="B698" t="str">
            <v>420-6140-10</v>
          </cell>
          <cell r="C698" t="str">
            <v>5425 Labour - Union Business</v>
          </cell>
          <cell r="D698">
            <v>0</v>
          </cell>
          <cell r="E698">
            <v>3003.64</v>
          </cell>
          <cell r="F698">
            <v>1080.3</v>
          </cell>
          <cell r="G698">
            <v>1923.34</v>
          </cell>
          <cell r="H698">
            <v>1923.34</v>
          </cell>
        </row>
        <row r="699">
          <cell r="B699" t="str">
            <v>530-6140-10</v>
          </cell>
          <cell r="C699" t="str">
            <v>5615 LABOUR - UNION / BEREAVEMENT</v>
          </cell>
          <cell r="D699">
            <v>0</v>
          </cell>
          <cell r="E699">
            <v>500</v>
          </cell>
          <cell r="F699">
            <v>0</v>
          </cell>
          <cell r="G699">
            <v>500</v>
          </cell>
          <cell r="H699">
            <v>500</v>
          </cell>
        </row>
        <row r="700">
          <cell r="B700" t="str">
            <v>310-6145-10</v>
          </cell>
          <cell r="C700" t="str">
            <v>5615 Labour - Bereavement</v>
          </cell>
          <cell r="D700">
            <v>0</v>
          </cell>
          <cell r="E700">
            <v>1389.53</v>
          </cell>
          <cell r="F700">
            <v>312.76</v>
          </cell>
          <cell r="G700">
            <v>1076.77</v>
          </cell>
          <cell r="H700">
            <v>1076.77</v>
          </cell>
        </row>
        <row r="701">
          <cell r="B701" t="str">
            <v>320-6145-10</v>
          </cell>
          <cell r="C701" t="str">
            <v>5610 Labour - Bereavement</v>
          </cell>
          <cell r="D701">
            <v>0</v>
          </cell>
          <cell r="E701">
            <v>1104.72</v>
          </cell>
          <cell r="F701">
            <v>0</v>
          </cell>
          <cell r="G701">
            <v>1104.72</v>
          </cell>
          <cell r="H701">
            <v>1104.72</v>
          </cell>
        </row>
        <row r="702">
          <cell r="B702" t="str">
            <v>420-6145-10</v>
          </cell>
          <cell r="C702" t="str">
            <v>5425 Labour - Bereavement</v>
          </cell>
          <cell r="D702">
            <v>0</v>
          </cell>
          <cell r="E702">
            <v>1161.24</v>
          </cell>
          <cell r="F702">
            <v>0</v>
          </cell>
          <cell r="G702">
            <v>1161.24</v>
          </cell>
          <cell r="H702">
            <v>1161.24</v>
          </cell>
        </row>
        <row r="703">
          <cell r="B703" t="str">
            <v>450-6145-10</v>
          </cell>
          <cell r="C703" t="str">
            <v>5315 Labour - Bereavement</v>
          </cell>
          <cell r="D703">
            <v>0</v>
          </cell>
          <cell r="E703">
            <v>147.43</v>
          </cell>
          <cell r="F703">
            <v>0</v>
          </cell>
          <cell r="G703">
            <v>147.43</v>
          </cell>
          <cell r="H703">
            <v>147.43</v>
          </cell>
        </row>
        <row r="704">
          <cell r="B704" t="str">
            <v>520-6145-10</v>
          </cell>
          <cell r="C704" t="str">
            <v>5420 Labour - Bereavement</v>
          </cell>
          <cell r="D704">
            <v>0</v>
          </cell>
          <cell r="E704">
            <v>194.67</v>
          </cell>
          <cell r="F704">
            <v>0</v>
          </cell>
          <cell r="G704">
            <v>194.67</v>
          </cell>
          <cell r="H704">
            <v>194.67</v>
          </cell>
        </row>
        <row r="705">
          <cell r="B705" t="str">
            <v>530-6145-10</v>
          </cell>
          <cell r="C705" t="str">
            <v>5615 Labour - Bereavement</v>
          </cell>
          <cell r="D705">
            <v>0</v>
          </cell>
          <cell r="E705">
            <v>398.48</v>
          </cell>
          <cell r="F705">
            <v>0</v>
          </cell>
          <cell r="G705">
            <v>398.48</v>
          </cell>
          <cell r="H705">
            <v>398.48</v>
          </cell>
        </row>
        <row r="706">
          <cell r="B706" t="str">
            <v>650-6145-10</v>
          </cell>
          <cell r="C706" t="str">
            <v>5615 Labour - Bereavement</v>
          </cell>
          <cell r="D706">
            <v>0</v>
          </cell>
          <cell r="E706">
            <v>1952.16</v>
          </cell>
          <cell r="F706">
            <v>976.08</v>
          </cell>
          <cell r="G706">
            <v>976.08</v>
          </cell>
          <cell r="H706">
            <v>976.08</v>
          </cell>
        </row>
        <row r="707">
          <cell r="B707" t="str">
            <v>660-6145-10</v>
          </cell>
          <cell r="C707" t="str">
            <v>5020 Labour - Bereavement</v>
          </cell>
          <cell r="D707">
            <v>0</v>
          </cell>
          <cell r="E707">
            <v>597.12</v>
          </cell>
          <cell r="F707">
            <v>298.56</v>
          </cell>
          <cell r="G707">
            <v>298.56</v>
          </cell>
          <cell r="H707">
            <v>298.56</v>
          </cell>
        </row>
        <row r="708">
          <cell r="B708" t="str">
            <v>740-6145-10</v>
          </cell>
          <cell r="C708" t="str">
            <v>5310 Labour - Bereavement</v>
          </cell>
          <cell r="D708">
            <v>0</v>
          </cell>
          <cell r="E708">
            <v>1626.8</v>
          </cell>
          <cell r="F708">
            <v>0</v>
          </cell>
          <cell r="G708">
            <v>1626.8</v>
          </cell>
          <cell r="H708">
            <v>1626.8</v>
          </cell>
        </row>
        <row r="709">
          <cell r="B709" t="str">
            <v>210-6160-10</v>
          </cell>
          <cell r="C709" t="str">
            <v>5605 Labour - Other</v>
          </cell>
          <cell r="D709">
            <v>0</v>
          </cell>
          <cell r="E709">
            <v>425073.6</v>
          </cell>
          <cell r="F709">
            <v>224000</v>
          </cell>
          <cell r="G709">
            <v>201073.6</v>
          </cell>
          <cell r="H709">
            <v>201073.6</v>
          </cell>
        </row>
        <row r="710">
          <cell r="B710" t="str">
            <v>300-6160-10</v>
          </cell>
          <cell r="C710" t="str">
            <v>5615 Labour - Other</v>
          </cell>
          <cell r="D710">
            <v>0</v>
          </cell>
          <cell r="E710">
            <v>1500</v>
          </cell>
          <cell r="F710">
            <v>0</v>
          </cell>
          <cell r="G710">
            <v>1500</v>
          </cell>
          <cell r="H710">
            <v>1500</v>
          </cell>
        </row>
        <row r="711">
          <cell r="B711" t="str">
            <v>320-6160-10</v>
          </cell>
          <cell r="C711" t="str">
            <v>5610 Labour - Other</v>
          </cell>
          <cell r="D711">
            <v>0</v>
          </cell>
          <cell r="E711">
            <v>4500</v>
          </cell>
          <cell r="F711">
            <v>0</v>
          </cell>
          <cell r="G711">
            <v>4500</v>
          </cell>
          <cell r="H711">
            <v>4500</v>
          </cell>
        </row>
        <row r="712">
          <cell r="B712" t="str">
            <v>330-6160-10</v>
          </cell>
          <cell r="C712" t="str">
            <v>5615 Labour - Other</v>
          </cell>
          <cell r="D712">
            <v>0</v>
          </cell>
          <cell r="E712">
            <v>5000</v>
          </cell>
          <cell r="F712">
            <v>0</v>
          </cell>
          <cell r="G712">
            <v>5000</v>
          </cell>
          <cell r="H712">
            <v>5000</v>
          </cell>
        </row>
        <row r="713">
          <cell r="B713" t="str">
            <v>390-6160-10</v>
          </cell>
          <cell r="C713" t="str">
            <v>5415 Labour-Other</v>
          </cell>
          <cell r="D713">
            <v>0</v>
          </cell>
          <cell r="E713">
            <v>6000</v>
          </cell>
          <cell r="F713">
            <v>0</v>
          </cell>
          <cell r="G713">
            <v>6000</v>
          </cell>
          <cell r="H713">
            <v>6000</v>
          </cell>
        </row>
        <row r="714">
          <cell r="B714" t="str">
            <v>530-6160-10</v>
          </cell>
          <cell r="C714" t="str">
            <v>5615 LABOUR - OTHER</v>
          </cell>
          <cell r="D714">
            <v>0</v>
          </cell>
          <cell r="E714">
            <v>6000</v>
          </cell>
          <cell r="F714">
            <v>0</v>
          </cell>
          <cell r="G714">
            <v>6000</v>
          </cell>
          <cell r="H714">
            <v>6000</v>
          </cell>
        </row>
        <row r="715">
          <cell r="B715" t="str">
            <v>660-6160-10</v>
          </cell>
          <cell r="C715" t="str">
            <v>5020 LABOUR - OTHER</v>
          </cell>
          <cell r="D715">
            <v>0</v>
          </cell>
          <cell r="E715">
            <v>1193.94</v>
          </cell>
          <cell r="F715">
            <v>0</v>
          </cell>
          <cell r="G715">
            <v>1193.94</v>
          </cell>
          <cell r="H715">
            <v>1193.94</v>
          </cell>
        </row>
        <row r="716">
          <cell r="B716" t="str">
            <v>800-6160-10</v>
          </cell>
          <cell r="C716" t="str">
            <v>5610 Labour - Other</v>
          </cell>
          <cell r="D716">
            <v>0</v>
          </cell>
          <cell r="E716">
            <v>3000</v>
          </cell>
          <cell r="F716">
            <v>0</v>
          </cell>
          <cell r="G716">
            <v>3000</v>
          </cell>
          <cell r="H716">
            <v>3000</v>
          </cell>
        </row>
        <row r="717">
          <cell r="B717" t="str">
            <v>820-6160-10</v>
          </cell>
          <cell r="C717" t="str">
            <v>5005 Labour - Other</v>
          </cell>
          <cell r="D717">
            <v>0</v>
          </cell>
          <cell r="E717">
            <v>8500</v>
          </cell>
          <cell r="F717">
            <v>0</v>
          </cell>
          <cell r="G717">
            <v>8500</v>
          </cell>
          <cell r="H717">
            <v>8500</v>
          </cell>
        </row>
        <row r="718">
          <cell r="B718" t="str">
            <v>210-6170-10</v>
          </cell>
          <cell r="C718" t="str">
            <v>5645 Benefits - Pension</v>
          </cell>
          <cell r="D718">
            <v>0</v>
          </cell>
          <cell r="E718">
            <v>71332.03</v>
          </cell>
          <cell r="F718">
            <v>6620.84</v>
          </cell>
          <cell r="G718">
            <v>64711.19</v>
          </cell>
          <cell r="H718">
            <v>64711.19</v>
          </cell>
        </row>
        <row r="719">
          <cell r="B719" t="str">
            <v>300-6170-10</v>
          </cell>
          <cell r="C719" t="str">
            <v>5615 Benefits - Pension</v>
          </cell>
          <cell r="D719">
            <v>0</v>
          </cell>
          <cell r="E719">
            <v>1066.33</v>
          </cell>
          <cell r="F719">
            <v>188.96</v>
          </cell>
          <cell r="G719">
            <v>877.37</v>
          </cell>
          <cell r="H719">
            <v>877.37</v>
          </cell>
        </row>
        <row r="720">
          <cell r="B720" t="str">
            <v>310-6170-10</v>
          </cell>
          <cell r="C720" t="str">
            <v>5615 Benefits - Pension</v>
          </cell>
          <cell r="D720">
            <v>0</v>
          </cell>
          <cell r="E720">
            <v>27356.39</v>
          </cell>
          <cell r="F720">
            <v>5667.83</v>
          </cell>
          <cell r="G720">
            <v>21688.560000000001</v>
          </cell>
          <cell r="H720">
            <v>21688.560000000001</v>
          </cell>
        </row>
        <row r="721">
          <cell r="B721" t="str">
            <v>320-6170-10</v>
          </cell>
          <cell r="C721" t="str">
            <v>5610 Benefits - Pension</v>
          </cell>
          <cell r="D721">
            <v>0</v>
          </cell>
          <cell r="E721">
            <v>48579.45</v>
          </cell>
          <cell r="F721">
            <v>9364.58</v>
          </cell>
          <cell r="G721">
            <v>39214.870000000003</v>
          </cell>
          <cell r="H721">
            <v>39214.870000000003</v>
          </cell>
        </row>
        <row r="722">
          <cell r="B722" t="str">
            <v>330-6170-10</v>
          </cell>
          <cell r="C722" t="str">
            <v>5615 Benefits - Pension</v>
          </cell>
          <cell r="D722">
            <v>0</v>
          </cell>
          <cell r="E722">
            <v>23793.67</v>
          </cell>
          <cell r="F722">
            <v>4591.22</v>
          </cell>
          <cell r="G722">
            <v>19202.45</v>
          </cell>
          <cell r="H722">
            <v>19202.45</v>
          </cell>
        </row>
        <row r="723">
          <cell r="B723" t="str">
            <v>340-6170-10</v>
          </cell>
          <cell r="C723" t="str">
            <v>5410 Benefits - Pension</v>
          </cell>
          <cell r="D723">
            <v>0</v>
          </cell>
          <cell r="E723">
            <v>2848.19</v>
          </cell>
          <cell r="F723">
            <v>450.15</v>
          </cell>
          <cell r="G723">
            <v>2398.04</v>
          </cell>
          <cell r="H723">
            <v>2398.04</v>
          </cell>
        </row>
        <row r="724">
          <cell r="B724" t="str">
            <v>390-6170-10</v>
          </cell>
          <cell r="C724" t="str">
            <v>5415 Benefits - Pension</v>
          </cell>
          <cell r="D724">
            <v>0</v>
          </cell>
          <cell r="E724">
            <v>14251.07</v>
          </cell>
          <cell r="F724">
            <v>2519.71</v>
          </cell>
          <cell r="G724">
            <v>11731.36</v>
          </cell>
          <cell r="H724">
            <v>11731.36</v>
          </cell>
        </row>
        <row r="725">
          <cell r="B725" t="str">
            <v>410-6170-10</v>
          </cell>
          <cell r="C725" t="str">
            <v>5305 Benefits - Pension</v>
          </cell>
          <cell r="D725">
            <v>0</v>
          </cell>
          <cell r="E725">
            <v>13983.75</v>
          </cell>
          <cell r="F725">
            <v>2751.12</v>
          </cell>
          <cell r="G725">
            <v>11232.63</v>
          </cell>
          <cell r="H725">
            <v>11232.63</v>
          </cell>
        </row>
        <row r="726">
          <cell r="B726" t="str">
            <v>420-6170-10</v>
          </cell>
          <cell r="C726" t="str">
            <v>5425 Benefits - Pension</v>
          </cell>
          <cell r="D726">
            <v>0</v>
          </cell>
          <cell r="E726">
            <v>59326.81</v>
          </cell>
          <cell r="F726">
            <v>12293.37</v>
          </cell>
          <cell r="G726">
            <v>47033.440000000002</v>
          </cell>
          <cell r="H726">
            <v>47033.440000000002</v>
          </cell>
        </row>
        <row r="727">
          <cell r="B727" t="str">
            <v>440-6170-10</v>
          </cell>
          <cell r="C727" t="str">
            <v>5320 Benefits - Pension</v>
          </cell>
          <cell r="D727">
            <v>0</v>
          </cell>
          <cell r="E727">
            <v>10219.469999999999</v>
          </cell>
          <cell r="F727">
            <v>2117.91</v>
          </cell>
          <cell r="G727">
            <v>8101.56</v>
          </cell>
          <cell r="H727">
            <v>8101.56</v>
          </cell>
        </row>
        <row r="728">
          <cell r="B728" t="str">
            <v>450-6170-10</v>
          </cell>
          <cell r="C728" t="str">
            <v>5315 Benefits - Pension</v>
          </cell>
          <cell r="D728">
            <v>0</v>
          </cell>
          <cell r="E728">
            <v>10193.23</v>
          </cell>
          <cell r="F728">
            <v>2105.92</v>
          </cell>
          <cell r="G728">
            <v>8087.31</v>
          </cell>
          <cell r="H728">
            <v>8087.31</v>
          </cell>
        </row>
        <row r="729">
          <cell r="B729" t="str">
            <v>460-6170-10</v>
          </cell>
          <cell r="C729" t="str">
            <v>5405 Benefits - Pension</v>
          </cell>
          <cell r="D729">
            <v>0</v>
          </cell>
          <cell r="E729">
            <v>19322.490000000002</v>
          </cell>
          <cell r="F729">
            <v>3789.97</v>
          </cell>
          <cell r="G729">
            <v>15532.52</v>
          </cell>
          <cell r="H729">
            <v>15532.52</v>
          </cell>
        </row>
        <row r="730">
          <cell r="B730" t="str">
            <v>520-6170-10</v>
          </cell>
          <cell r="C730" t="str">
            <v>5420 Benefits - Pension</v>
          </cell>
          <cell r="D730">
            <v>0</v>
          </cell>
          <cell r="E730">
            <v>11714.19</v>
          </cell>
          <cell r="F730">
            <v>2506.58</v>
          </cell>
          <cell r="G730">
            <v>9207.61</v>
          </cell>
          <cell r="H730">
            <v>9207.61</v>
          </cell>
        </row>
        <row r="731">
          <cell r="B731" t="str">
            <v>530-6170-10</v>
          </cell>
          <cell r="C731" t="str">
            <v>5615 Benefits - Pension</v>
          </cell>
          <cell r="D731">
            <v>0</v>
          </cell>
          <cell r="E731">
            <v>16879.52</v>
          </cell>
          <cell r="F731">
            <v>3146.15</v>
          </cell>
          <cell r="G731">
            <v>13733.37</v>
          </cell>
          <cell r="H731">
            <v>13733.37</v>
          </cell>
        </row>
        <row r="732">
          <cell r="B732" t="str">
            <v>620-6170-10</v>
          </cell>
          <cell r="C732" t="str">
            <v>5610 Benefits - Pension</v>
          </cell>
          <cell r="D732">
            <v>0</v>
          </cell>
          <cell r="E732">
            <v>16526.71</v>
          </cell>
          <cell r="F732">
            <v>3459.84</v>
          </cell>
          <cell r="G732">
            <v>13066.87</v>
          </cell>
          <cell r="H732">
            <v>13066.87</v>
          </cell>
        </row>
        <row r="733">
          <cell r="B733" t="str">
            <v>650-6170-10</v>
          </cell>
          <cell r="C733" t="str">
            <v>5615 Benefits - Pension</v>
          </cell>
          <cell r="D733">
            <v>0</v>
          </cell>
          <cell r="E733">
            <v>14168.81</v>
          </cell>
          <cell r="F733">
            <v>3005.35</v>
          </cell>
          <cell r="G733">
            <v>11163.46</v>
          </cell>
          <cell r="H733">
            <v>11163.46</v>
          </cell>
        </row>
        <row r="734">
          <cell r="B734" t="str">
            <v>655-6170-10</v>
          </cell>
          <cell r="C734" t="str">
            <v>5610 Benefits - Pension</v>
          </cell>
          <cell r="D734">
            <v>0</v>
          </cell>
          <cell r="E734">
            <v>127.42</v>
          </cell>
          <cell r="F734">
            <v>0</v>
          </cell>
          <cell r="G734">
            <v>127.42</v>
          </cell>
          <cell r="H734">
            <v>127.42</v>
          </cell>
        </row>
        <row r="735">
          <cell r="B735" t="str">
            <v>660-6170-10</v>
          </cell>
          <cell r="C735" t="str">
            <v>5020 Benefits - Pension</v>
          </cell>
          <cell r="D735">
            <v>0</v>
          </cell>
          <cell r="E735">
            <v>306759.76</v>
          </cell>
          <cell r="F735">
            <v>63549.760000000002</v>
          </cell>
          <cell r="G735">
            <v>243210</v>
          </cell>
          <cell r="H735">
            <v>243210</v>
          </cell>
        </row>
        <row r="736">
          <cell r="B736" t="str">
            <v>740-6170-10</v>
          </cell>
          <cell r="C736" t="str">
            <v>5310 Benefits - Pension</v>
          </cell>
          <cell r="D736">
            <v>0</v>
          </cell>
          <cell r="E736">
            <v>23346.06</v>
          </cell>
          <cell r="F736">
            <v>4837.5</v>
          </cell>
          <cell r="G736">
            <v>18508.560000000001</v>
          </cell>
          <cell r="H736">
            <v>18508.560000000001</v>
          </cell>
        </row>
        <row r="737">
          <cell r="B737" t="str">
            <v>760-6170-10</v>
          </cell>
          <cell r="C737" t="str">
            <v>5065 Benefits - Pension</v>
          </cell>
          <cell r="D737">
            <v>0</v>
          </cell>
          <cell r="E737">
            <v>42848.71</v>
          </cell>
          <cell r="F737">
            <v>8661.86</v>
          </cell>
          <cell r="G737">
            <v>34186.85</v>
          </cell>
          <cell r="H737">
            <v>34186.85</v>
          </cell>
        </row>
        <row r="738">
          <cell r="B738" t="str">
            <v>800-6170-10</v>
          </cell>
          <cell r="C738" t="str">
            <v>5610 Benefits - Pension</v>
          </cell>
          <cell r="D738">
            <v>0</v>
          </cell>
          <cell r="E738">
            <v>25702.240000000002</v>
          </cell>
          <cell r="F738">
            <v>5015.17</v>
          </cell>
          <cell r="G738">
            <v>20687.07</v>
          </cell>
          <cell r="H738">
            <v>20687.07</v>
          </cell>
        </row>
        <row r="739">
          <cell r="B739" t="str">
            <v>810-6170-10</v>
          </cell>
          <cell r="C739" t="str">
            <v>5085 Benefits - Pension</v>
          </cell>
          <cell r="D739">
            <v>0</v>
          </cell>
          <cell r="E739">
            <v>66739.56</v>
          </cell>
          <cell r="F739">
            <v>14166.16</v>
          </cell>
          <cell r="G739">
            <v>52573.4</v>
          </cell>
          <cell r="H739">
            <v>52573.4</v>
          </cell>
        </row>
        <row r="740">
          <cell r="B740" t="str">
            <v>820-6170-10</v>
          </cell>
          <cell r="C740" t="str">
            <v>5005 Benefits - Pension</v>
          </cell>
          <cell r="D740">
            <v>0</v>
          </cell>
          <cell r="E740">
            <v>89418.880000000005</v>
          </cell>
          <cell r="F740">
            <v>16974.810000000001</v>
          </cell>
          <cell r="G740">
            <v>72444.070000000007</v>
          </cell>
          <cell r="H740">
            <v>72444.070000000007</v>
          </cell>
        </row>
        <row r="741">
          <cell r="B741" t="str">
            <v>210-6180-10</v>
          </cell>
          <cell r="C741" t="str">
            <v>5645 Benefits - EHT</v>
          </cell>
          <cell r="D741">
            <v>0</v>
          </cell>
          <cell r="E741">
            <v>6999.72</v>
          </cell>
          <cell r="F741">
            <v>1191.01</v>
          </cell>
          <cell r="G741">
            <v>5808.71</v>
          </cell>
          <cell r="H741">
            <v>5808.71</v>
          </cell>
        </row>
        <row r="742">
          <cell r="B742" t="str">
            <v>300-6180-10</v>
          </cell>
          <cell r="C742" t="str">
            <v>5615 Benefits - EHT</v>
          </cell>
          <cell r="D742">
            <v>0</v>
          </cell>
          <cell r="E742">
            <v>187.89</v>
          </cell>
          <cell r="F742">
            <v>33.14</v>
          </cell>
          <cell r="G742">
            <v>154.75</v>
          </cell>
          <cell r="H742">
            <v>154.75</v>
          </cell>
        </row>
        <row r="743">
          <cell r="B743" t="str">
            <v>310-6180-10</v>
          </cell>
          <cell r="C743" t="str">
            <v>5615 Benefits - EHT</v>
          </cell>
          <cell r="D743">
            <v>0</v>
          </cell>
          <cell r="E743">
            <v>6368.55</v>
          </cell>
          <cell r="F743">
            <v>1350.09</v>
          </cell>
          <cell r="G743">
            <v>5018.46</v>
          </cell>
          <cell r="H743">
            <v>5018.46</v>
          </cell>
        </row>
        <row r="744">
          <cell r="B744" t="str">
            <v>320-6180-10</v>
          </cell>
          <cell r="C744" t="str">
            <v>5610 Benefits - EHT</v>
          </cell>
          <cell r="D744">
            <v>0</v>
          </cell>
          <cell r="E744">
            <v>8123.62</v>
          </cell>
          <cell r="F744">
            <v>1575.14</v>
          </cell>
          <cell r="G744">
            <v>6548.48</v>
          </cell>
          <cell r="H744">
            <v>6548.48</v>
          </cell>
        </row>
        <row r="745">
          <cell r="B745" t="str">
            <v>330-6180-10</v>
          </cell>
          <cell r="C745" t="str">
            <v>5615 Benefits - EHT</v>
          </cell>
          <cell r="D745">
            <v>0</v>
          </cell>
          <cell r="E745">
            <v>4283.67</v>
          </cell>
          <cell r="F745">
            <v>829.47</v>
          </cell>
          <cell r="G745">
            <v>3454.2</v>
          </cell>
          <cell r="H745">
            <v>3454.2</v>
          </cell>
        </row>
        <row r="746">
          <cell r="B746" t="str">
            <v>340-6180-10</v>
          </cell>
          <cell r="C746" t="str">
            <v>5410 Benefits - EHT</v>
          </cell>
          <cell r="D746">
            <v>0</v>
          </cell>
          <cell r="E746">
            <v>541.11</v>
          </cell>
          <cell r="F746">
            <v>85.58</v>
          </cell>
          <cell r="G746">
            <v>455.53</v>
          </cell>
          <cell r="H746">
            <v>455.53</v>
          </cell>
        </row>
        <row r="747">
          <cell r="B747" t="str">
            <v>390-6180-10</v>
          </cell>
          <cell r="C747" t="str">
            <v>5415 Benefits - EHT</v>
          </cell>
          <cell r="D747">
            <v>0</v>
          </cell>
          <cell r="E747">
            <v>2594.98</v>
          </cell>
          <cell r="F747">
            <v>487.76</v>
          </cell>
          <cell r="G747">
            <v>2107.2199999999998</v>
          </cell>
          <cell r="H747">
            <v>2107.2199999999998</v>
          </cell>
        </row>
        <row r="748">
          <cell r="B748" t="str">
            <v>410-6180-10</v>
          </cell>
          <cell r="C748" t="str">
            <v>5305 Benefits - EHT</v>
          </cell>
          <cell r="D748">
            <v>0</v>
          </cell>
          <cell r="E748">
            <v>2407.2600000000002</v>
          </cell>
          <cell r="F748">
            <v>475.57</v>
          </cell>
          <cell r="G748">
            <v>1931.69</v>
          </cell>
          <cell r="H748">
            <v>1931.69</v>
          </cell>
        </row>
        <row r="749">
          <cell r="B749" t="str">
            <v>420-6180-10</v>
          </cell>
          <cell r="C749" t="str">
            <v>5425 Benefits -EHT</v>
          </cell>
          <cell r="D749">
            <v>0</v>
          </cell>
          <cell r="E749">
            <v>14561</v>
          </cell>
          <cell r="F749">
            <v>3046.48</v>
          </cell>
          <cell r="G749">
            <v>11514.52</v>
          </cell>
          <cell r="H749">
            <v>11514.52</v>
          </cell>
        </row>
        <row r="750">
          <cell r="B750" t="str">
            <v>440-6180-10</v>
          </cell>
          <cell r="C750" t="str">
            <v>5320 Benefits - EHT</v>
          </cell>
          <cell r="D750">
            <v>0</v>
          </cell>
          <cell r="E750">
            <v>1893.27</v>
          </cell>
          <cell r="F750">
            <v>393.73</v>
          </cell>
          <cell r="G750">
            <v>1499.54</v>
          </cell>
          <cell r="H750">
            <v>1499.54</v>
          </cell>
        </row>
        <row r="751">
          <cell r="B751" t="str">
            <v>450-6180-10</v>
          </cell>
          <cell r="C751" t="str">
            <v>5315 Benefits - EHT</v>
          </cell>
          <cell r="D751">
            <v>0</v>
          </cell>
          <cell r="E751">
            <v>1883.12</v>
          </cell>
          <cell r="F751">
            <v>389.4</v>
          </cell>
          <cell r="G751">
            <v>1493.72</v>
          </cell>
          <cell r="H751">
            <v>1493.72</v>
          </cell>
        </row>
        <row r="752">
          <cell r="B752" t="str">
            <v>460-6180-10</v>
          </cell>
          <cell r="C752" t="str">
            <v>5405 Benefits - EHT</v>
          </cell>
          <cell r="D752">
            <v>0</v>
          </cell>
          <cell r="E752">
            <v>3120.86</v>
          </cell>
          <cell r="F752">
            <v>614.33000000000004</v>
          </cell>
          <cell r="G752">
            <v>2506.5300000000002</v>
          </cell>
          <cell r="H752">
            <v>2506.5300000000002</v>
          </cell>
        </row>
        <row r="753">
          <cell r="B753" t="str">
            <v>520-6180-10</v>
          </cell>
          <cell r="C753" t="str">
            <v>5420 BENEFITS - EHT</v>
          </cell>
          <cell r="D753">
            <v>0</v>
          </cell>
          <cell r="E753">
            <v>2003.83</v>
          </cell>
          <cell r="F753">
            <v>439.61</v>
          </cell>
          <cell r="G753">
            <v>1564.22</v>
          </cell>
          <cell r="H753">
            <v>1564.22</v>
          </cell>
        </row>
        <row r="754">
          <cell r="B754" t="str">
            <v>530-6180-10</v>
          </cell>
          <cell r="C754" t="str">
            <v>5615 Benefits - EHT</v>
          </cell>
          <cell r="D754">
            <v>0</v>
          </cell>
          <cell r="E754">
            <v>3653.89</v>
          </cell>
          <cell r="F754">
            <v>696.87</v>
          </cell>
          <cell r="G754">
            <v>2957.02</v>
          </cell>
          <cell r="H754">
            <v>2957.02</v>
          </cell>
        </row>
        <row r="755">
          <cell r="B755" t="str">
            <v>610-6180-10</v>
          </cell>
          <cell r="C755" t="str">
            <v>5675 Benefits - EHT</v>
          </cell>
          <cell r="D755">
            <v>0</v>
          </cell>
          <cell r="E755">
            <v>62.25</v>
          </cell>
          <cell r="F755">
            <v>31.13</v>
          </cell>
          <cell r="G755">
            <v>31.12</v>
          </cell>
          <cell r="H755">
            <v>31.12</v>
          </cell>
        </row>
        <row r="756">
          <cell r="B756" t="str">
            <v>620-6180-10</v>
          </cell>
          <cell r="C756" t="str">
            <v>5610 benefits - EHT</v>
          </cell>
          <cell r="D756">
            <v>0</v>
          </cell>
          <cell r="E756">
            <v>3246.45</v>
          </cell>
          <cell r="F756">
            <v>700.82</v>
          </cell>
          <cell r="G756">
            <v>2545.63</v>
          </cell>
          <cell r="H756">
            <v>2545.63</v>
          </cell>
        </row>
        <row r="757">
          <cell r="B757" t="str">
            <v>650-6180-10</v>
          </cell>
          <cell r="C757" t="str">
            <v>5615 Benefits - EHT</v>
          </cell>
          <cell r="D757">
            <v>0</v>
          </cell>
          <cell r="E757">
            <v>3207.77</v>
          </cell>
          <cell r="F757">
            <v>622.49</v>
          </cell>
          <cell r="G757">
            <v>2585.2800000000002</v>
          </cell>
          <cell r="H757">
            <v>2585.2800000000002</v>
          </cell>
        </row>
        <row r="758">
          <cell r="B758" t="str">
            <v>655-6180-10</v>
          </cell>
          <cell r="C758" t="str">
            <v>5610 Benefits - EHT</v>
          </cell>
          <cell r="D758">
            <v>0</v>
          </cell>
          <cell r="E758">
            <v>1717.6</v>
          </cell>
          <cell r="F758">
            <v>324.87</v>
          </cell>
          <cell r="G758">
            <v>1392.73</v>
          </cell>
          <cell r="H758">
            <v>1392.73</v>
          </cell>
        </row>
        <row r="759">
          <cell r="B759" t="str">
            <v>TRIAL BALANCE SUMMARY FOR 2017</v>
          </cell>
          <cell r="C759">
            <v>43174</v>
          </cell>
          <cell r="D759">
            <v>0.36275462962962962</v>
          </cell>
          <cell r="E759" t="str">
            <v>Page:</v>
          </cell>
          <cell r="F759">
            <v>11</v>
          </cell>
          <cell r="G759" t="str">
            <v>User Date:</v>
          </cell>
          <cell r="H759">
            <v>43174</v>
          </cell>
        </row>
        <row r="761">
          <cell r="B761" t="str">
            <v>Account</v>
          </cell>
          <cell r="C761" t="str">
            <v>Description</v>
          </cell>
          <cell r="D761" t="str">
            <v>Beginning Balance</v>
          </cell>
          <cell r="E761" t="str">
            <v>Credit</v>
          </cell>
          <cell r="F761" t="str">
            <v>Net Change</v>
          </cell>
          <cell r="G761" t="str">
            <v>Ending Balance</v>
          </cell>
          <cell r="H761" t="str">
            <v>Debit</v>
          </cell>
        </row>
        <row r="762">
          <cell r="B762" t="str">
            <v>660-6180-10</v>
          </cell>
          <cell r="C762" t="str">
            <v>5020 Benefits - EHT</v>
          </cell>
          <cell r="D762">
            <v>0</v>
          </cell>
          <cell r="E762">
            <v>64979.86</v>
          </cell>
          <cell r="F762">
            <v>13411.77</v>
          </cell>
          <cell r="G762">
            <v>51568.09</v>
          </cell>
          <cell r="H762">
            <v>51568.09</v>
          </cell>
        </row>
        <row r="763">
          <cell r="B763" t="str">
            <v>740-6180-10</v>
          </cell>
          <cell r="C763" t="str">
            <v>5310 Benefits - EHT</v>
          </cell>
          <cell r="D763">
            <v>0</v>
          </cell>
          <cell r="E763">
            <v>4319.67</v>
          </cell>
          <cell r="F763">
            <v>912.63</v>
          </cell>
          <cell r="G763">
            <v>3407.04</v>
          </cell>
          <cell r="H763">
            <v>3407.04</v>
          </cell>
        </row>
        <row r="764">
          <cell r="B764" t="str">
            <v>760-6180-10</v>
          </cell>
          <cell r="C764" t="str">
            <v>5065 Benefits - EHT</v>
          </cell>
          <cell r="D764">
            <v>0</v>
          </cell>
          <cell r="E764">
            <v>8905.6299999999992</v>
          </cell>
          <cell r="F764">
            <v>1789.05</v>
          </cell>
          <cell r="G764">
            <v>7116.58</v>
          </cell>
          <cell r="H764">
            <v>7116.58</v>
          </cell>
        </row>
        <row r="765">
          <cell r="B765" t="str">
            <v>800-6180-10</v>
          </cell>
          <cell r="C765" t="str">
            <v>5610 Benefits - EHT</v>
          </cell>
          <cell r="D765">
            <v>0</v>
          </cell>
          <cell r="E765">
            <v>4962.58</v>
          </cell>
          <cell r="F765">
            <v>953.6</v>
          </cell>
          <cell r="G765">
            <v>4008.98</v>
          </cell>
          <cell r="H765">
            <v>4008.98</v>
          </cell>
        </row>
        <row r="766">
          <cell r="B766" t="str">
            <v>810-6180-10</v>
          </cell>
          <cell r="C766" t="str">
            <v>5085 Benefits - EHT</v>
          </cell>
          <cell r="D766">
            <v>0</v>
          </cell>
          <cell r="E766">
            <v>15683.72</v>
          </cell>
          <cell r="F766">
            <v>3254.97</v>
          </cell>
          <cell r="G766">
            <v>12428.75</v>
          </cell>
          <cell r="H766">
            <v>12428.75</v>
          </cell>
        </row>
        <row r="767">
          <cell r="B767" t="str">
            <v>820-6180-10</v>
          </cell>
          <cell r="C767" t="str">
            <v>5005 Benefits - EHT</v>
          </cell>
          <cell r="D767">
            <v>0</v>
          </cell>
          <cell r="E767">
            <v>15282.07</v>
          </cell>
          <cell r="F767">
            <v>2943.54</v>
          </cell>
          <cell r="G767">
            <v>12338.53</v>
          </cell>
          <cell r="H767">
            <v>12338.53</v>
          </cell>
        </row>
        <row r="768">
          <cell r="B768" t="str">
            <v>210-6190-10</v>
          </cell>
          <cell r="C768" t="str">
            <v>5645 Benefits - WCB</v>
          </cell>
          <cell r="D768">
            <v>0</v>
          </cell>
          <cell r="E768">
            <v>2712.9</v>
          </cell>
          <cell r="F768">
            <v>2290.59</v>
          </cell>
          <cell r="G768">
            <v>422.31</v>
          </cell>
          <cell r="H768">
            <v>422.31</v>
          </cell>
        </row>
        <row r="769">
          <cell r="B769" t="str">
            <v>300-6190-10</v>
          </cell>
          <cell r="C769" t="str">
            <v>5615 Benefits -WCB</v>
          </cell>
          <cell r="D769">
            <v>0</v>
          </cell>
          <cell r="E769">
            <v>103.1</v>
          </cell>
          <cell r="F769">
            <v>0</v>
          </cell>
          <cell r="G769">
            <v>103.1</v>
          </cell>
          <cell r="H769">
            <v>103.1</v>
          </cell>
        </row>
        <row r="770">
          <cell r="B770" t="str">
            <v>310-6190-10</v>
          </cell>
          <cell r="C770" t="str">
            <v>5615 Benefits - WCB</v>
          </cell>
          <cell r="D770">
            <v>0</v>
          </cell>
          <cell r="E770">
            <v>3496.96</v>
          </cell>
          <cell r="F770">
            <v>740.84</v>
          </cell>
          <cell r="G770">
            <v>2756.12</v>
          </cell>
          <cell r="H770">
            <v>2756.12</v>
          </cell>
        </row>
        <row r="771">
          <cell r="B771" t="str">
            <v>320-6190-10</v>
          </cell>
          <cell r="C771" t="str">
            <v>5610 Benefits - WCB</v>
          </cell>
          <cell r="D771">
            <v>0</v>
          </cell>
          <cell r="E771">
            <v>3581.07</v>
          </cell>
          <cell r="F771">
            <v>673.65</v>
          </cell>
          <cell r="G771">
            <v>2907.42</v>
          </cell>
          <cell r="H771">
            <v>2907.42</v>
          </cell>
        </row>
        <row r="772">
          <cell r="B772" t="str">
            <v>330-6190-10</v>
          </cell>
          <cell r="C772" t="str">
            <v>5615 Benefits - WCB</v>
          </cell>
          <cell r="D772">
            <v>0</v>
          </cell>
          <cell r="E772">
            <v>2176.34</v>
          </cell>
          <cell r="F772">
            <v>419.8</v>
          </cell>
          <cell r="G772">
            <v>1756.54</v>
          </cell>
          <cell r="H772">
            <v>1756.54</v>
          </cell>
        </row>
        <row r="773">
          <cell r="B773" t="str">
            <v>340-6190-10</v>
          </cell>
          <cell r="C773" t="str">
            <v>5410 Benefits - WCB</v>
          </cell>
          <cell r="D773">
            <v>0</v>
          </cell>
          <cell r="E773">
            <v>297.57</v>
          </cell>
          <cell r="F773">
            <v>46.96</v>
          </cell>
          <cell r="G773">
            <v>250.61</v>
          </cell>
          <cell r="H773">
            <v>250.61</v>
          </cell>
        </row>
        <row r="774">
          <cell r="B774" t="str">
            <v>390-6190-10</v>
          </cell>
          <cell r="C774" t="str">
            <v>5415 Benefits - WSIB</v>
          </cell>
          <cell r="D774">
            <v>0</v>
          </cell>
          <cell r="E774">
            <v>1328.65</v>
          </cell>
          <cell r="F774">
            <v>267.66000000000003</v>
          </cell>
          <cell r="G774">
            <v>1060.99</v>
          </cell>
          <cell r="H774">
            <v>1060.99</v>
          </cell>
        </row>
        <row r="775">
          <cell r="B775" t="str">
            <v>410-6190-10</v>
          </cell>
          <cell r="C775" t="str">
            <v>5305 Benefits - WCB</v>
          </cell>
          <cell r="D775">
            <v>0</v>
          </cell>
          <cell r="E775">
            <v>1195.1199999999999</v>
          </cell>
          <cell r="F775">
            <v>228.03</v>
          </cell>
          <cell r="G775">
            <v>967.09</v>
          </cell>
          <cell r="H775">
            <v>967.09</v>
          </cell>
        </row>
        <row r="776">
          <cell r="B776" t="str">
            <v>420-6190-10</v>
          </cell>
          <cell r="C776" t="str">
            <v>5425 Benefits - WCB</v>
          </cell>
          <cell r="D776">
            <v>0</v>
          </cell>
          <cell r="E776">
            <v>7994.81</v>
          </cell>
          <cell r="F776">
            <v>1671.69</v>
          </cell>
          <cell r="G776">
            <v>6323.12</v>
          </cell>
          <cell r="H776">
            <v>6323.12</v>
          </cell>
        </row>
        <row r="777">
          <cell r="B777" t="str">
            <v>440-6190-10</v>
          </cell>
          <cell r="C777" t="str">
            <v>5320 Benefits - WCB</v>
          </cell>
          <cell r="D777">
            <v>0</v>
          </cell>
          <cell r="E777">
            <v>1039.57</v>
          </cell>
          <cell r="F777">
            <v>216.04</v>
          </cell>
          <cell r="G777">
            <v>823.53</v>
          </cell>
          <cell r="H777">
            <v>823.53</v>
          </cell>
        </row>
        <row r="778">
          <cell r="B778" t="str">
            <v>450-6190-10</v>
          </cell>
          <cell r="C778" t="str">
            <v>5315 Benefits - WCB</v>
          </cell>
          <cell r="D778">
            <v>0</v>
          </cell>
          <cell r="E778">
            <v>1034.03</v>
          </cell>
          <cell r="F778">
            <v>213.67</v>
          </cell>
          <cell r="G778">
            <v>820.36</v>
          </cell>
          <cell r="H778">
            <v>820.36</v>
          </cell>
        </row>
        <row r="779">
          <cell r="B779" t="str">
            <v>460-6190-10</v>
          </cell>
          <cell r="C779" t="str">
            <v>5405 Benefits - WCB</v>
          </cell>
          <cell r="D779">
            <v>0</v>
          </cell>
          <cell r="E779">
            <v>1206.01</v>
          </cell>
          <cell r="F779">
            <v>233.11</v>
          </cell>
          <cell r="G779">
            <v>972.9</v>
          </cell>
          <cell r="H779">
            <v>972.9</v>
          </cell>
        </row>
        <row r="780">
          <cell r="B780" t="str">
            <v>520-6190-10</v>
          </cell>
          <cell r="C780" t="str">
            <v>5420 BENEFITS - WCB</v>
          </cell>
          <cell r="D780">
            <v>0</v>
          </cell>
          <cell r="E780">
            <v>1099.56</v>
          </cell>
          <cell r="F780">
            <v>241.23</v>
          </cell>
          <cell r="G780">
            <v>858.33</v>
          </cell>
          <cell r="H780">
            <v>858.33</v>
          </cell>
        </row>
        <row r="781">
          <cell r="B781" t="str">
            <v>530-6190-10</v>
          </cell>
          <cell r="C781" t="str">
            <v>5615 Benefits - WCB</v>
          </cell>
          <cell r="D781">
            <v>0</v>
          </cell>
          <cell r="E781">
            <v>1680.92</v>
          </cell>
          <cell r="F781">
            <v>335.63</v>
          </cell>
          <cell r="G781">
            <v>1345.29</v>
          </cell>
          <cell r="H781">
            <v>1345.29</v>
          </cell>
        </row>
        <row r="782">
          <cell r="B782" t="str">
            <v>610-6190-10</v>
          </cell>
          <cell r="C782" t="str">
            <v>5675 Benefits - WCB</v>
          </cell>
          <cell r="D782">
            <v>0</v>
          </cell>
          <cell r="E782">
            <v>34.17</v>
          </cell>
          <cell r="F782">
            <v>17.09</v>
          </cell>
          <cell r="G782">
            <v>17.079999999999998</v>
          </cell>
          <cell r="H782">
            <v>17.079999999999998</v>
          </cell>
        </row>
        <row r="783">
          <cell r="B783" t="str">
            <v>620-6190-10</v>
          </cell>
          <cell r="C783" t="str">
            <v>5610 Benefits - WSIB</v>
          </cell>
          <cell r="D783">
            <v>0</v>
          </cell>
          <cell r="E783">
            <v>1259.8900000000001</v>
          </cell>
          <cell r="F783">
            <v>276.68</v>
          </cell>
          <cell r="G783">
            <v>983.21</v>
          </cell>
          <cell r="H783">
            <v>983.21</v>
          </cell>
        </row>
        <row r="784">
          <cell r="B784" t="str">
            <v>650-6190-10</v>
          </cell>
          <cell r="C784" t="str">
            <v>5615 Benefits WCB</v>
          </cell>
          <cell r="D784">
            <v>0</v>
          </cell>
          <cell r="E784">
            <v>1761.56</v>
          </cell>
          <cell r="F784">
            <v>341.57</v>
          </cell>
          <cell r="G784">
            <v>1419.99</v>
          </cell>
          <cell r="H784">
            <v>1419.99</v>
          </cell>
        </row>
        <row r="785">
          <cell r="B785" t="str">
            <v>655-6190-10</v>
          </cell>
          <cell r="C785" t="str">
            <v>5610 Benefits - WCB</v>
          </cell>
          <cell r="D785">
            <v>0</v>
          </cell>
          <cell r="E785">
            <v>943.34</v>
          </cell>
          <cell r="F785">
            <v>178.26</v>
          </cell>
          <cell r="G785">
            <v>765.08</v>
          </cell>
          <cell r="H785">
            <v>765.08</v>
          </cell>
        </row>
        <row r="786">
          <cell r="B786" t="str">
            <v>660-6190-10</v>
          </cell>
          <cell r="C786" t="str">
            <v>5020 Benefits - WCB</v>
          </cell>
          <cell r="D786">
            <v>0</v>
          </cell>
          <cell r="E786">
            <v>30679.66</v>
          </cell>
          <cell r="F786">
            <v>6203.32</v>
          </cell>
          <cell r="G786">
            <v>24476.34</v>
          </cell>
          <cell r="H786">
            <v>24476.34</v>
          </cell>
        </row>
        <row r="787">
          <cell r="B787" t="str">
            <v>740-6190-10</v>
          </cell>
          <cell r="C787" t="str">
            <v>5310 Benefits - WCB</v>
          </cell>
          <cell r="D787">
            <v>0</v>
          </cell>
          <cell r="E787">
            <v>2356.5</v>
          </cell>
          <cell r="F787">
            <v>493.83</v>
          </cell>
          <cell r="G787">
            <v>1862.67</v>
          </cell>
          <cell r="H787">
            <v>1862.67</v>
          </cell>
        </row>
        <row r="788">
          <cell r="B788" t="str">
            <v>760-6190-10</v>
          </cell>
          <cell r="C788" t="str">
            <v>5065 Benefits - WSIB</v>
          </cell>
          <cell r="D788">
            <v>0</v>
          </cell>
          <cell r="E788">
            <v>3782.81</v>
          </cell>
          <cell r="F788">
            <v>781.16</v>
          </cell>
          <cell r="G788">
            <v>3001.65</v>
          </cell>
          <cell r="H788">
            <v>3001.65</v>
          </cell>
        </row>
        <row r="789">
          <cell r="B789" t="str">
            <v>800-6190-10</v>
          </cell>
          <cell r="C789" t="str">
            <v>5610 Benefits - WCB</v>
          </cell>
          <cell r="D789">
            <v>0</v>
          </cell>
          <cell r="E789">
            <v>2529.5100000000002</v>
          </cell>
          <cell r="F789">
            <v>486.92</v>
          </cell>
          <cell r="G789">
            <v>2042.59</v>
          </cell>
          <cell r="H789">
            <v>2042.59</v>
          </cell>
        </row>
        <row r="790">
          <cell r="B790" t="str">
            <v>810-6190-10</v>
          </cell>
          <cell r="C790" t="str">
            <v>5085 Benefits - WCB</v>
          </cell>
          <cell r="D790">
            <v>0</v>
          </cell>
          <cell r="E790">
            <v>8543.06</v>
          </cell>
          <cell r="F790">
            <v>1719.01</v>
          </cell>
          <cell r="G790">
            <v>6824.05</v>
          </cell>
          <cell r="H790">
            <v>6824.05</v>
          </cell>
        </row>
        <row r="791">
          <cell r="B791" t="str">
            <v>820-6190-10</v>
          </cell>
          <cell r="C791" t="str">
            <v>5005 Benefits - WCB</v>
          </cell>
          <cell r="D791">
            <v>0</v>
          </cell>
          <cell r="E791">
            <v>6747.24</v>
          </cell>
          <cell r="F791">
            <v>1289.98</v>
          </cell>
          <cell r="G791">
            <v>5457.26</v>
          </cell>
          <cell r="H791">
            <v>5457.26</v>
          </cell>
        </row>
        <row r="792">
          <cell r="B792" t="str">
            <v>210-6200-10</v>
          </cell>
          <cell r="C792" t="str">
            <v>5645 Benefits - CPP</v>
          </cell>
          <cell r="D792">
            <v>0</v>
          </cell>
          <cell r="E792">
            <v>9042.39</v>
          </cell>
          <cell r="F792">
            <v>1669.56</v>
          </cell>
          <cell r="G792">
            <v>7372.83</v>
          </cell>
          <cell r="H792">
            <v>7372.83</v>
          </cell>
        </row>
        <row r="793">
          <cell r="B793" t="str">
            <v>300-6200-10</v>
          </cell>
          <cell r="C793" t="str">
            <v>5615 Benefits - CPP</v>
          </cell>
          <cell r="D793">
            <v>0</v>
          </cell>
          <cell r="E793">
            <v>463.6</v>
          </cell>
          <cell r="F793">
            <v>0</v>
          </cell>
          <cell r="G793">
            <v>463.6</v>
          </cell>
          <cell r="H793">
            <v>463.6</v>
          </cell>
        </row>
        <row r="794">
          <cell r="B794" t="str">
            <v>310-6200-10</v>
          </cell>
          <cell r="C794" t="str">
            <v>5615 Benefits - CPP</v>
          </cell>
          <cell r="D794">
            <v>0</v>
          </cell>
          <cell r="E794">
            <v>12420.07</v>
          </cell>
          <cell r="F794">
            <v>2667.06</v>
          </cell>
          <cell r="G794">
            <v>9753.01</v>
          </cell>
          <cell r="H794">
            <v>9753.01</v>
          </cell>
        </row>
        <row r="795">
          <cell r="B795" t="str">
            <v>320-6200-10</v>
          </cell>
          <cell r="C795" t="str">
            <v>5610 Benefits - CPP</v>
          </cell>
          <cell r="D795">
            <v>0</v>
          </cell>
          <cell r="E795">
            <v>9616.83</v>
          </cell>
          <cell r="F795">
            <v>1640.32</v>
          </cell>
          <cell r="G795">
            <v>7976.51</v>
          </cell>
          <cell r="H795">
            <v>7976.51</v>
          </cell>
        </row>
        <row r="796">
          <cell r="B796" t="str">
            <v>330-6200-10</v>
          </cell>
          <cell r="C796" t="str">
            <v>5615 Benefits - CPP</v>
          </cell>
          <cell r="D796">
            <v>0</v>
          </cell>
          <cell r="E796">
            <v>6508.92</v>
          </cell>
          <cell r="F796">
            <v>1232.54</v>
          </cell>
          <cell r="G796">
            <v>5276.38</v>
          </cell>
          <cell r="H796">
            <v>5276.38</v>
          </cell>
        </row>
        <row r="797">
          <cell r="B797" t="str">
            <v>340-6200-10</v>
          </cell>
          <cell r="C797" t="str">
            <v>5410 Benefits - CPP</v>
          </cell>
          <cell r="D797">
            <v>0</v>
          </cell>
          <cell r="E797">
            <v>460.53</v>
          </cell>
          <cell r="F797">
            <v>128.81</v>
          </cell>
          <cell r="G797">
            <v>331.72</v>
          </cell>
          <cell r="H797">
            <v>331.72</v>
          </cell>
        </row>
        <row r="798">
          <cell r="B798" t="str">
            <v>390-6200-10</v>
          </cell>
          <cell r="C798" t="str">
            <v>5415 Benefits - CPP</v>
          </cell>
          <cell r="D798">
            <v>0</v>
          </cell>
          <cell r="E798">
            <v>3825.59</v>
          </cell>
          <cell r="F798">
            <v>683.87</v>
          </cell>
          <cell r="G798">
            <v>3141.72</v>
          </cell>
          <cell r="H798">
            <v>3141.72</v>
          </cell>
        </row>
        <row r="799">
          <cell r="B799" t="str">
            <v>410-6200-10</v>
          </cell>
          <cell r="C799" t="str">
            <v>5305 Benefits - CPP</v>
          </cell>
          <cell r="D799">
            <v>0</v>
          </cell>
          <cell r="E799">
            <v>3193.52</v>
          </cell>
          <cell r="F799">
            <v>543.67999999999995</v>
          </cell>
          <cell r="G799">
            <v>2649.84</v>
          </cell>
          <cell r="H799">
            <v>2649.84</v>
          </cell>
        </row>
        <row r="800">
          <cell r="B800" t="str">
            <v>420-6200-10</v>
          </cell>
          <cell r="C800" t="str">
            <v>5425 Benefits - CPP</v>
          </cell>
          <cell r="D800">
            <v>0</v>
          </cell>
          <cell r="E800">
            <v>30470.44</v>
          </cell>
          <cell r="F800">
            <v>6332.02</v>
          </cell>
          <cell r="G800">
            <v>24138.42</v>
          </cell>
          <cell r="H800">
            <v>24138.42</v>
          </cell>
        </row>
        <row r="801">
          <cell r="B801" t="str">
            <v>440-6200-10</v>
          </cell>
          <cell r="C801" t="str">
            <v>5320 Benefits - CPP</v>
          </cell>
          <cell r="D801">
            <v>0</v>
          </cell>
          <cell r="E801">
            <v>3294.86</v>
          </cell>
          <cell r="F801">
            <v>661.11</v>
          </cell>
          <cell r="G801">
            <v>2633.75</v>
          </cell>
          <cell r="H801">
            <v>2633.75</v>
          </cell>
        </row>
        <row r="802">
          <cell r="B802" t="str">
            <v>450-6200-10</v>
          </cell>
          <cell r="C802" t="str">
            <v>5315 Benefits - CPP</v>
          </cell>
          <cell r="D802">
            <v>0</v>
          </cell>
          <cell r="E802">
            <v>3283.67</v>
          </cell>
          <cell r="F802">
            <v>649.91999999999996</v>
          </cell>
          <cell r="G802">
            <v>2633.75</v>
          </cell>
          <cell r="H802">
            <v>2633.75</v>
          </cell>
        </row>
        <row r="803">
          <cell r="B803" t="str">
            <v>460-6200-10</v>
          </cell>
          <cell r="C803" t="str">
            <v>5405 Benefits - CPP</v>
          </cell>
          <cell r="D803">
            <v>0</v>
          </cell>
          <cell r="E803">
            <v>3205.6</v>
          </cell>
          <cell r="F803">
            <v>530.15</v>
          </cell>
          <cell r="G803">
            <v>2675.45</v>
          </cell>
          <cell r="H803">
            <v>2675.45</v>
          </cell>
        </row>
        <row r="804">
          <cell r="B804" t="str">
            <v>520-6200-10</v>
          </cell>
          <cell r="C804" t="str">
            <v>5420 BENEFITS - CPP</v>
          </cell>
          <cell r="D804">
            <v>0</v>
          </cell>
          <cell r="E804">
            <v>3087.39</v>
          </cell>
          <cell r="F804">
            <v>523.29</v>
          </cell>
          <cell r="G804">
            <v>2564.1</v>
          </cell>
          <cell r="H804">
            <v>2564.1</v>
          </cell>
        </row>
        <row r="805">
          <cell r="B805" t="str">
            <v>530-6200-10</v>
          </cell>
          <cell r="C805" t="str">
            <v>5615 Benefits - CPP</v>
          </cell>
          <cell r="D805">
            <v>0</v>
          </cell>
          <cell r="E805">
            <v>5117.2</v>
          </cell>
          <cell r="F805">
            <v>893.94</v>
          </cell>
          <cell r="G805">
            <v>4223.26</v>
          </cell>
          <cell r="H805">
            <v>4223.26</v>
          </cell>
        </row>
        <row r="806">
          <cell r="B806" t="str">
            <v>610-6200-10</v>
          </cell>
          <cell r="C806" t="str">
            <v>5675 Benefits - CPP</v>
          </cell>
          <cell r="D806">
            <v>0</v>
          </cell>
          <cell r="E806">
            <v>256.98</v>
          </cell>
          <cell r="F806">
            <v>77.72</v>
          </cell>
          <cell r="G806">
            <v>179.26</v>
          </cell>
          <cell r="H806">
            <v>179.26</v>
          </cell>
        </row>
        <row r="807">
          <cell r="B807" t="str">
            <v>620-6200-10</v>
          </cell>
          <cell r="C807" t="str">
            <v>5610 benefits - CPP</v>
          </cell>
          <cell r="D807">
            <v>0</v>
          </cell>
          <cell r="E807">
            <v>3588.47</v>
          </cell>
          <cell r="F807">
            <v>723.43</v>
          </cell>
          <cell r="G807">
            <v>2865.04</v>
          </cell>
          <cell r="H807">
            <v>2865.04</v>
          </cell>
        </row>
        <row r="808">
          <cell r="B808" t="str">
            <v>650-6200-10</v>
          </cell>
          <cell r="C808" t="str">
            <v>5615 Benefits - CPP</v>
          </cell>
          <cell r="D808">
            <v>0</v>
          </cell>
          <cell r="E808">
            <v>5963.88</v>
          </cell>
          <cell r="F808">
            <v>1084.8699999999999</v>
          </cell>
          <cell r="G808">
            <v>4879.01</v>
          </cell>
          <cell r="H808">
            <v>4879.01</v>
          </cell>
        </row>
        <row r="809">
          <cell r="B809" t="str">
            <v>655-6200-10</v>
          </cell>
          <cell r="C809" t="str">
            <v>5610 Benefits - CPP</v>
          </cell>
          <cell r="D809">
            <v>0</v>
          </cell>
          <cell r="E809">
            <v>3353.46</v>
          </cell>
          <cell r="F809">
            <v>707.45</v>
          </cell>
          <cell r="G809">
            <v>2646.01</v>
          </cell>
          <cell r="H809">
            <v>2646.01</v>
          </cell>
        </row>
        <row r="810">
          <cell r="B810" t="str">
            <v>660-6200-10</v>
          </cell>
          <cell r="C810" t="str">
            <v>5020 Benefits - CPP</v>
          </cell>
          <cell r="D810">
            <v>0</v>
          </cell>
          <cell r="E810">
            <v>88861.89</v>
          </cell>
          <cell r="F810">
            <v>16762.650000000001</v>
          </cell>
          <cell r="G810">
            <v>72099.240000000005</v>
          </cell>
          <cell r="H810">
            <v>72099.240000000005</v>
          </cell>
        </row>
        <row r="811">
          <cell r="B811" t="str">
            <v>740-6200-10</v>
          </cell>
          <cell r="C811" t="str">
            <v>5310 Benefits - CPP</v>
          </cell>
          <cell r="D811">
            <v>0</v>
          </cell>
          <cell r="E811">
            <v>6650.19</v>
          </cell>
          <cell r="F811">
            <v>1367.6</v>
          </cell>
          <cell r="G811">
            <v>5282.59</v>
          </cell>
          <cell r="H811">
            <v>5282.59</v>
          </cell>
        </row>
        <row r="812">
          <cell r="B812" t="str">
            <v>760-6200-10</v>
          </cell>
          <cell r="C812" t="str">
            <v>5065 Benefits - CPP</v>
          </cell>
          <cell r="D812">
            <v>0</v>
          </cell>
          <cell r="E812">
            <v>10032.700000000001</v>
          </cell>
          <cell r="F812">
            <v>1890.32</v>
          </cell>
          <cell r="G812">
            <v>8142.38</v>
          </cell>
          <cell r="H812">
            <v>8142.38</v>
          </cell>
        </row>
        <row r="813">
          <cell r="B813" t="str">
            <v>800-6200-10</v>
          </cell>
          <cell r="C813" t="str">
            <v>5610 Benefits - CPP</v>
          </cell>
          <cell r="D813">
            <v>0</v>
          </cell>
          <cell r="E813">
            <v>7464.16</v>
          </cell>
          <cell r="F813">
            <v>1343.86</v>
          </cell>
          <cell r="G813">
            <v>6120.3</v>
          </cell>
          <cell r="H813">
            <v>6120.3</v>
          </cell>
        </row>
        <row r="814">
          <cell r="B814" t="str">
            <v>810-6200-10</v>
          </cell>
          <cell r="C814" t="str">
            <v>5085 Benefits - CPP</v>
          </cell>
          <cell r="D814">
            <v>0</v>
          </cell>
          <cell r="E814">
            <v>27111.74</v>
          </cell>
          <cell r="F814">
            <v>5252.91</v>
          </cell>
          <cell r="G814">
            <v>21858.83</v>
          </cell>
          <cell r="H814">
            <v>21858.83</v>
          </cell>
        </row>
        <row r="815">
          <cell r="B815" t="str">
            <v>820-6200-10</v>
          </cell>
          <cell r="C815" t="str">
            <v>5005 Benefits - CPP</v>
          </cell>
          <cell r="D815">
            <v>0</v>
          </cell>
          <cell r="E815">
            <v>17573.13</v>
          </cell>
          <cell r="F815">
            <v>2872.54</v>
          </cell>
          <cell r="G815">
            <v>14700.59</v>
          </cell>
          <cell r="H815">
            <v>14700.59</v>
          </cell>
        </row>
        <row r="816">
          <cell r="B816" t="str">
            <v>210-6210-10</v>
          </cell>
          <cell r="C816" t="str">
            <v>5645 Benefits - UIC</v>
          </cell>
          <cell r="D816">
            <v>0</v>
          </cell>
          <cell r="E816">
            <v>3830.01</v>
          </cell>
          <cell r="F816">
            <v>662.12</v>
          </cell>
          <cell r="G816">
            <v>3167.89</v>
          </cell>
          <cell r="H816">
            <v>3167.89</v>
          </cell>
        </row>
        <row r="817">
          <cell r="B817" t="str">
            <v>300-6210-10</v>
          </cell>
          <cell r="C817" t="str">
            <v>5615 Benefits - UIC</v>
          </cell>
          <cell r="D817">
            <v>0</v>
          </cell>
          <cell r="E817">
            <v>192.7</v>
          </cell>
          <cell r="F817">
            <v>0</v>
          </cell>
          <cell r="G817">
            <v>192.7</v>
          </cell>
          <cell r="H817">
            <v>192.7</v>
          </cell>
        </row>
        <row r="818">
          <cell r="B818" t="str">
            <v>310-6210-10</v>
          </cell>
          <cell r="C818" t="str">
            <v>5615 Benefits - UIC</v>
          </cell>
          <cell r="D818">
            <v>0</v>
          </cell>
          <cell r="E818">
            <v>5384.91</v>
          </cell>
          <cell r="F818">
            <v>1136.28</v>
          </cell>
          <cell r="G818">
            <v>4248.63</v>
          </cell>
          <cell r="H818">
            <v>4248.63</v>
          </cell>
        </row>
        <row r="819">
          <cell r="B819" t="str">
            <v>320-6210-10</v>
          </cell>
          <cell r="C819" t="str">
            <v>5610 Benefits - UIC</v>
          </cell>
          <cell r="D819">
            <v>0</v>
          </cell>
          <cell r="E819">
            <v>3998.79</v>
          </cell>
          <cell r="F819">
            <v>677.27</v>
          </cell>
          <cell r="G819">
            <v>3321.52</v>
          </cell>
          <cell r="H819">
            <v>3321.52</v>
          </cell>
        </row>
        <row r="820">
          <cell r="B820" t="str">
            <v>330-6210-10</v>
          </cell>
          <cell r="C820" t="str">
            <v>5615 Benefits - UIC</v>
          </cell>
          <cell r="D820">
            <v>0</v>
          </cell>
          <cell r="E820">
            <v>2663.86</v>
          </cell>
          <cell r="F820">
            <v>467.18</v>
          </cell>
          <cell r="G820">
            <v>2196.6799999999998</v>
          </cell>
          <cell r="H820">
            <v>2196.6799999999998</v>
          </cell>
        </row>
        <row r="821">
          <cell r="B821" t="str">
            <v>340-6210-10</v>
          </cell>
          <cell r="C821" t="str">
            <v>5410 Benefits - UIC</v>
          </cell>
          <cell r="D821">
            <v>0</v>
          </cell>
          <cell r="E821">
            <v>84.3</v>
          </cell>
          <cell r="F821">
            <v>0</v>
          </cell>
          <cell r="G821">
            <v>84.3</v>
          </cell>
          <cell r="H821">
            <v>84.3</v>
          </cell>
        </row>
        <row r="822">
          <cell r="B822" t="str">
            <v>390-6210-10</v>
          </cell>
          <cell r="C822" t="str">
            <v>5415 Benefits - UIC</v>
          </cell>
          <cell r="D822">
            <v>0</v>
          </cell>
          <cell r="E822">
            <v>1589.03</v>
          </cell>
          <cell r="F822">
            <v>271.52</v>
          </cell>
          <cell r="G822">
            <v>1317.51</v>
          </cell>
          <cell r="H822">
            <v>1317.51</v>
          </cell>
        </row>
        <row r="823">
          <cell r="B823" t="str">
            <v>410-6210-10</v>
          </cell>
          <cell r="C823" t="str">
            <v>5305 Benefits - UIC</v>
          </cell>
          <cell r="D823">
            <v>0</v>
          </cell>
          <cell r="E823">
            <v>1330.52</v>
          </cell>
          <cell r="F823">
            <v>227.2</v>
          </cell>
          <cell r="G823">
            <v>1103.32</v>
          </cell>
          <cell r="H823">
            <v>1103.32</v>
          </cell>
        </row>
        <row r="824">
          <cell r="B824" t="str">
            <v>420-6210-10</v>
          </cell>
          <cell r="C824" t="str">
            <v>5425 Benefits - UIC</v>
          </cell>
          <cell r="D824">
            <v>0</v>
          </cell>
          <cell r="E824">
            <v>13510.59</v>
          </cell>
          <cell r="F824">
            <v>2828.54</v>
          </cell>
          <cell r="G824">
            <v>10682.05</v>
          </cell>
          <cell r="H824">
            <v>10682.05</v>
          </cell>
        </row>
        <row r="825">
          <cell r="B825" t="str">
            <v>440-6210-10</v>
          </cell>
          <cell r="C825" t="str">
            <v>5320 Benefits - EI</v>
          </cell>
          <cell r="D825">
            <v>0</v>
          </cell>
          <cell r="E825">
            <v>1385.3</v>
          </cell>
          <cell r="F825">
            <v>288.8</v>
          </cell>
          <cell r="G825">
            <v>1096.5</v>
          </cell>
          <cell r="H825">
            <v>1096.5</v>
          </cell>
        </row>
        <row r="826">
          <cell r="B826" t="str">
            <v>450-6210-10</v>
          </cell>
          <cell r="C826" t="str">
            <v>5315 Benefits - UIC</v>
          </cell>
          <cell r="D826">
            <v>0</v>
          </cell>
          <cell r="E826">
            <v>1380.3</v>
          </cell>
          <cell r="F826">
            <v>283.81</v>
          </cell>
          <cell r="G826">
            <v>1096.49</v>
          </cell>
          <cell r="H826">
            <v>1096.49</v>
          </cell>
        </row>
        <row r="827">
          <cell r="B827" t="str">
            <v>460-6210-10</v>
          </cell>
          <cell r="C827" t="str">
            <v>5405 Benefits - UIC</v>
          </cell>
          <cell r="D827">
            <v>0</v>
          </cell>
          <cell r="E827">
            <v>1342.27</v>
          </cell>
          <cell r="F827">
            <v>227.97</v>
          </cell>
          <cell r="G827">
            <v>1114.3</v>
          </cell>
          <cell r="H827">
            <v>1114.3</v>
          </cell>
        </row>
        <row r="828">
          <cell r="B828" t="str">
            <v>520-6210-10</v>
          </cell>
          <cell r="C828" t="str">
            <v>5420 BENEFITS - UIC</v>
          </cell>
          <cell r="D828">
            <v>0</v>
          </cell>
          <cell r="E828">
            <v>1281.1600000000001</v>
          </cell>
          <cell r="F828">
            <v>215.83</v>
          </cell>
          <cell r="G828">
            <v>1065.33</v>
          </cell>
          <cell r="H828">
            <v>1065.33</v>
          </cell>
        </row>
        <row r="829">
          <cell r="B829" t="str">
            <v>530-6210-10</v>
          </cell>
          <cell r="C829" t="str">
            <v>5615 Benefits - UIC</v>
          </cell>
          <cell r="D829">
            <v>0</v>
          </cell>
          <cell r="E829">
            <v>2324.75</v>
          </cell>
          <cell r="F829">
            <v>419.97</v>
          </cell>
          <cell r="G829">
            <v>1904.78</v>
          </cell>
          <cell r="H829">
            <v>1904.78</v>
          </cell>
        </row>
        <row r="830">
          <cell r="B830" t="str">
            <v>610-6210-10</v>
          </cell>
          <cell r="C830" t="str">
            <v>5675 Benefits - UIC</v>
          </cell>
          <cell r="D830">
            <v>0</v>
          </cell>
          <cell r="E830">
            <v>72.84</v>
          </cell>
          <cell r="F830">
            <v>38.29</v>
          </cell>
          <cell r="G830">
            <v>34.549999999999997</v>
          </cell>
          <cell r="H830">
            <v>34.549999999999997</v>
          </cell>
        </row>
        <row r="831">
          <cell r="B831" t="str">
            <v>620-6210-10</v>
          </cell>
          <cell r="C831" t="str">
            <v>5610 benefits - UIC</v>
          </cell>
          <cell r="D831">
            <v>0</v>
          </cell>
          <cell r="E831">
            <v>1505.52</v>
          </cell>
          <cell r="F831">
            <v>309.45999999999998</v>
          </cell>
          <cell r="G831">
            <v>1196.06</v>
          </cell>
          <cell r="H831">
            <v>1196.06</v>
          </cell>
        </row>
        <row r="832">
          <cell r="B832" t="str">
            <v>650-6210-10</v>
          </cell>
          <cell r="C832" t="str">
            <v>5615 Benefits - UIC</v>
          </cell>
          <cell r="D832">
            <v>0</v>
          </cell>
          <cell r="E832">
            <v>2650.55</v>
          </cell>
          <cell r="F832">
            <v>478.81</v>
          </cell>
          <cell r="G832">
            <v>2171.7399999999998</v>
          </cell>
          <cell r="H832">
            <v>2171.7399999999998</v>
          </cell>
        </row>
        <row r="833">
          <cell r="B833" t="str">
            <v>655-6210-10</v>
          </cell>
          <cell r="C833" t="str">
            <v>5610 Benefits - EI</v>
          </cell>
          <cell r="D833">
            <v>0</v>
          </cell>
          <cell r="E833">
            <v>1540.72</v>
          </cell>
          <cell r="F833">
            <v>333.64</v>
          </cell>
          <cell r="G833">
            <v>1207.08</v>
          </cell>
          <cell r="H833">
            <v>1207.08</v>
          </cell>
        </row>
        <row r="834">
          <cell r="B834" t="str">
            <v>660-6210-10</v>
          </cell>
          <cell r="C834" t="str">
            <v>5020 Benefits - UIC</v>
          </cell>
          <cell r="D834">
            <v>0</v>
          </cell>
          <cell r="E834">
            <v>37294.74</v>
          </cell>
          <cell r="F834">
            <v>7029.8</v>
          </cell>
          <cell r="G834">
            <v>30264.94</v>
          </cell>
          <cell r="H834">
            <v>30264.94</v>
          </cell>
        </row>
        <row r="835">
          <cell r="B835" t="str">
            <v>TRIAL BALANCE SUMMARY FOR 2017</v>
          </cell>
          <cell r="C835">
            <v>43174</v>
          </cell>
          <cell r="D835">
            <v>0.36275462962962962</v>
          </cell>
          <cell r="E835" t="str">
            <v>Page:</v>
          </cell>
          <cell r="F835">
            <v>12</v>
          </cell>
          <cell r="G835" t="str">
            <v>User Date:</v>
          </cell>
          <cell r="H835">
            <v>43174</v>
          </cell>
        </row>
        <row r="837">
          <cell r="B837" t="str">
            <v>Account</v>
          </cell>
          <cell r="C837" t="str">
            <v>Description</v>
          </cell>
          <cell r="D837" t="str">
            <v>Beginning Balance</v>
          </cell>
          <cell r="E837" t="str">
            <v>Credit</v>
          </cell>
          <cell r="F837" t="str">
            <v>Net Change</v>
          </cell>
          <cell r="G837" t="str">
            <v>Ending Balance</v>
          </cell>
          <cell r="H837" t="str">
            <v>Debit</v>
          </cell>
        </row>
        <row r="838">
          <cell r="B838" t="str">
            <v>740-6210-10</v>
          </cell>
          <cell r="C838" t="str">
            <v>5310 Benefits - UIC</v>
          </cell>
          <cell r="D838">
            <v>0</v>
          </cell>
          <cell r="E838">
            <v>2738.61</v>
          </cell>
          <cell r="F838">
            <v>539.23</v>
          </cell>
          <cell r="G838">
            <v>2199.38</v>
          </cell>
          <cell r="H838">
            <v>2199.38</v>
          </cell>
        </row>
        <row r="839">
          <cell r="B839" t="str">
            <v>760-6210-10</v>
          </cell>
          <cell r="C839" t="str">
            <v>5065 Benefits - EI</v>
          </cell>
          <cell r="D839">
            <v>0</v>
          </cell>
          <cell r="E839">
            <v>4156.9399999999996</v>
          </cell>
          <cell r="F839">
            <v>761.77</v>
          </cell>
          <cell r="G839">
            <v>3395.17</v>
          </cell>
          <cell r="H839">
            <v>3395.17</v>
          </cell>
        </row>
        <row r="840">
          <cell r="B840" t="str">
            <v>800-6210-10</v>
          </cell>
          <cell r="C840" t="str">
            <v>5610 Benefits - UIC</v>
          </cell>
          <cell r="D840">
            <v>0</v>
          </cell>
          <cell r="E840">
            <v>3157.93</v>
          </cell>
          <cell r="F840">
            <v>533.78</v>
          </cell>
          <cell r="G840">
            <v>2624.15</v>
          </cell>
          <cell r="H840">
            <v>2624.15</v>
          </cell>
        </row>
        <row r="841">
          <cell r="B841" t="str">
            <v>810-6210-10</v>
          </cell>
          <cell r="C841" t="str">
            <v>5085 Benefits - UIC</v>
          </cell>
          <cell r="D841">
            <v>0</v>
          </cell>
          <cell r="E841">
            <v>12081.44</v>
          </cell>
          <cell r="F841">
            <v>2346.73</v>
          </cell>
          <cell r="G841">
            <v>9734.7099999999991</v>
          </cell>
          <cell r="H841">
            <v>9734.7099999999991</v>
          </cell>
        </row>
        <row r="842">
          <cell r="B842" t="str">
            <v>820-6210-10</v>
          </cell>
          <cell r="C842" t="str">
            <v>5005 Benefits - UIC</v>
          </cell>
          <cell r="D842">
            <v>0</v>
          </cell>
          <cell r="E842">
            <v>7349.82</v>
          </cell>
          <cell r="F842">
            <v>1224.06</v>
          </cell>
          <cell r="G842">
            <v>6125.76</v>
          </cell>
          <cell r="H842">
            <v>6125.76</v>
          </cell>
        </row>
        <row r="843">
          <cell r="B843" t="str">
            <v>210-6220-10</v>
          </cell>
          <cell r="C843" t="str">
            <v>5645 Benefits - MEDICAL</v>
          </cell>
          <cell r="D843">
            <v>0</v>
          </cell>
          <cell r="E843">
            <v>366023.84</v>
          </cell>
          <cell r="F843">
            <v>363070.98</v>
          </cell>
          <cell r="G843">
            <v>2952.86</v>
          </cell>
          <cell r="H843">
            <v>2952.86</v>
          </cell>
        </row>
        <row r="844">
          <cell r="B844" t="str">
            <v>300-6220-10</v>
          </cell>
          <cell r="C844" t="str">
            <v>5615 Benefits - MEDICAL</v>
          </cell>
          <cell r="D844">
            <v>0</v>
          </cell>
          <cell r="E844">
            <v>6315</v>
          </cell>
          <cell r="F844">
            <v>0</v>
          </cell>
          <cell r="G844">
            <v>6315</v>
          </cell>
          <cell r="H844">
            <v>6315</v>
          </cell>
        </row>
        <row r="845">
          <cell r="B845" t="str">
            <v>310-6220-10</v>
          </cell>
          <cell r="C845" t="str">
            <v>5615 Benefits - Medical</v>
          </cell>
          <cell r="D845">
            <v>0</v>
          </cell>
          <cell r="E845">
            <v>15785</v>
          </cell>
          <cell r="F845">
            <v>0</v>
          </cell>
          <cell r="G845">
            <v>15785</v>
          </cell>
          <cell r="H845">
            <v>15785</v>
          </cell>
        </row>
        <row r="846">
          <cell r="B846" t="str">
            <v>320-6220-10</v>
          </cell>
          <cell r="C846" t="str">
            <v>5610 Benefits - Medical</v>
          </cell>
          <cell r="D846">
            <v>0</v>
          </cell>
          <cell r="E846">
            <v>15785</v>
          </cell>
          <cell r="F846">
            <v>0</v>
          </cell>
          <cell r="G846">
            <v>15785</v>
          </cell>
          <cell r="H846">
            <v>15785</v>
          </cell>
        </row>
        <row r="847">
          <cell r="B847" t="str">
            <v>330-6220-10</v>
          </cell>
          <cell r="C847" t="str">
            <v>5615 Benefits - Medical</v>
          </cell>
          <cell r="D847">
            <v>0</v>
          </cell>
          <cell r="E847">
            <v>10523</v>
          </cell>
          <cell r="F847">
            <v>0</v>
          </cell>
          <cell r="G847">
            <v>10523</v>
          </cell>
          <cell r="H847">
            <v>10523</v>
          </cell>
        </row>
        <row r="848">
          <cell r="B848" t="str">
            <v>390-6220-10</v>
          </cell>
          <cell r="C848" t="str">
            <v>5415 Benefits - Medical</v>
          </cell>
          <cell r="D848">
            <v>0</v>
          </cell>
          <cell r="E848">
            <v>4207</v>
          </cell>
          <cell r="F848">
            <v>0</v>
          </cell>
          <cell r="G848">
            <v>4207</v>
          </cell>
          <cell r="H848">
            <v>4207</v>
          </cell>
        </row>
        <row r="849">
          <cell r="B849" t="str">
            <v>420-6220-10</v>
          </cell>
          <cell r="C849" t="str">
            <v>5425 Benefits - Medical</v>
          </cell>
          <cell r="D849">
            <v>0</v>
          </cell>
          <cell r="E849">
            <v>31572</v>
          </cell>
          <cell r="F849">
            <v>0</v>
          </cell>
          <cell r="G849">
            <v>31572</v>
          </cell>
          <cell r="H849">
            <v>31572</v>
          </cell>
        </row>
        <row r="850">
          <cell r="B850" t="str">
            <v>440-6220-10</v>
          </cell>
          <cell r="C850" t="str">
            <v>5320 Benefits - Medical</v>
          </cell>
          <cell r="D850">
            <v>0</v>
          </cell>
          <cell r="E850">
            <v>15785</v>
          </cell>
          <cell r="F850">
            <v>0</v>
          </cell>
          <cell r="G850">
            <v>15785</v>
          </cell>
          <cell r="H850">
            <v>15785</v>
          </cell>
        </row>
        <row r="851">
          <cell r="B851" t="str">
            <v>450-6220-10</v>
          </cell>
          <cell r="C851" t="str">
            <v>5315 Benefits - Medical</v>
          </cell>
          <cell r="D851">
            <v>0</v>
          </cell>
          <cell r="E851">
            <v>5262</v>
          </cell>
          <cell r="F851">
            <v>0</v>
          </cell>
          <cell r="G851">
            <v>5262</v>
          </cell>
          <cell r="H851">
            <v>5262</v>
          </cell>
        </row>
        <row r="852">
          <cell r="B852" t="str">
            <v>460-6220-10</v>
          </cell>
          <cell r="C852" t="str">
            <v>5405 Benefits - Medical</v>
          </cell>
          <cell r="D852">
            <v>0</v>
          </cell>
          <cell r="E852">
            <v>5262</v>
          </cell>
          <cell r="F852">
            <v>0</v>
          </cell>
          <cell r="G852">
            <v>5262</v>
          </cell>
          <cell r="H852">
            <v>5262</v>
          </cell>
        </row>
        <row r="853">
          <cell r="B853" t="str">
            <v>510-6220-10</v>
          </cell>
          <cell r="C853" t="str">
            <v>5645 BENEFITS - MEDICAL</v>
          </cell>
          <cell r="D853">
            <v>0</v>
          </cell>
          <cell r="E853">
            <v>414234.65</v>
          </cell>
          <cell r="F853">
            <v>0</v>
          </cell>
          <cell r="G853">
            <v>414234.65</v>
          </cell>
          <cell r="H853">
            <v>414234.65</v>
          </cell>
        </row>
        <row r="854">
          <cell r="B854" t="str">
            <v>520-6220-10</v>
          </cell>
          <cell r="C854" t="str">
            <v>5420 BENEFITS - MEDICAL</v>
          </cell>
          <cell r="D854">
            <v>0</v>
          </cell>
          <cell r="E854">
            <v>5262</v>
          </cell>
          <cell r="F854">
            <v>0</v>
          </cell>
          <cell r="G854">
            <v>5262</v>
          </cell>
          <cell r="H854">
            <v>5262</v>
          </cell>
        </row>
        <row r="855">
          <cell r="B855" t="str">
            <v>530-6220-10</v>
          </cell>
          <cell r="C855" t="str">
            <v>5615 Benefits - Medical</v>
          </cell>
          <cell r="D855">
            <v>0</v>
          </cell>
          <cell r="E855">
            <v>5262</v>
          </cell>
          <cell r="F855">
            <v>172.06</v>
          </cell>
          <cell r="G855">
            <v>5089.9399999999996</v>
          </cell>
          <cell r="H855">
            <v>5089.9399999999996</v>
          </cell>
        </row>
        <row r="856">
          <cell r="B856" t="str">
            <v>610-6220-10</v>
          </cell>
          <cell r="C856" t="str">
            <v>5675 Benefits - Medical</v>
          </cell>
          <cell r="D856">
            <v>0</v>
          </cell>
          <cell r="E856">
            <v>4473</v>
          </cell>
          <cell r="F856">
            <v>0</v>
          </cell>
          <cell r="G856">
            <v>4473</v>
          </cell>
          <cell r="H856">
            <v>4473</v>
          </cell>
        </row>
        <row r="857">
          <cell r="B857" t="str">
            <v>630-6220-10</v>
          </cell>
          <cell r="C857" t="str">
            <v>5012 Benefits - Medical</v>
          </cell>
          <cell r="D857">
            <v>0</v>
          </cell>
          <cell r="E857">
            <v>789</v>
          </cell>
          <cell r="F857">
            <v>0</v>
          </cell>
          <cell r="G857">
            <v>789</v>
          </cell>
          <cell r="H857">
            <v>789</v>
          </cell>
        </row>
        <row r="858">
          <cell r="B858" t="str">
            <v>650-6220-10</v>
          </cell>
          <cell r="C858" t="str">
            <v>5615 Benefits - Medical</v>
          </cell>
          <cell r="D858">
            <v>0</v>
          </cell>
          <cell r="E858">
            <v>15785</v>
          </cell>
          <cell r="F858">
            <v>0</v>
          </cell>
          <cell r="G858">
            <v>15785</v>
          </cell>
          <cell r="H858">
            <v>15785</v>
          </cell>
        </row>
        <row r="859">
          <cell r="B859" t="str">
            <v>660-6220-10</v>
          </cell>
          <cell r="C859" t="str">
            <v>5020 Benefits - Medical</v>
          </cell>
          <cell r="D859">
            <v>0</v>
          </cell>
          <cell r="E859">
            <v>131546</v>
          </cell>
          <cell r="F859">
            <v>0</v>
          </cell>
          <cell r="G859">
            <v>131546</v>
          </cell>
          <cell r="H859">
            <v>131546</v>
          </cell>
        </row>
        <row r="860">
          <cell r="B860" t="str">
            <v>740-6220-10</v>
          </cell>
          <cell r="C860" t="str">
            <v>5310 Benefits - Medical</v>
          </cell>
          <cell r="D860">
            <v>0</v>
          </cell>
          <cell r="E860">
            <v>10523</v>
          </cell>
          <cell r="F860">
            <v>0</v>
          </cell>
          <cell r="G860">
            <v>10523</v>
          </cell>
          <cell r="H860">
            <v>10523</v>
          </cell>
        </row>
        <row r="861">
          <cell r="B861" t="str">
            <v>760-6220-10</v>
          </cell>
          <cell r="C861" t="str">
            <v>5065 Benefits - Medical</v>
          </cell>
          <cell r="D861">
            <v>0</v>
          </cell>
          <cell r="E861">
            <v>10523</v>
          </cell>
          <cell r="F861">
            <v>0</v>
          </cell>
          <cell r="G861">
            <v>10523</v>
          </cell>
          <cell r="H861">
            <v>10523</v>
          </cell>
        </row>
        <row r="862">
          <cell r="B862" t="str">
            <v>800-6220-10</v>
          </cell>
          <cell r="C862" t="str">
            <v>5610 Benefits - Medical</v>
          </cell>
          <cell r="D862">
            <v>0</v>
          </cell>
          <cell r="E862">
            <v>5262</v>
          </cell>
          <cell r="F862">
            <v>0</v>
          </cell>
          <cell r="G862">
            <v>5262</v>
          </cell>
          <cell r="H862">
            <v>5262</v>
          </cell>
        </row>
        <row r="863">
          <cell r="B863" t="str">
            <v>810-6220-10</v>
          </cell>
          <cell r="C863" t="str">
            <v>5085 Benefits - Medical</v>
          </cell>
          <cell r="D863">
            <v>0</v>
          </cell>
          <cell r="E863">
            <v>31572</v>
          </cell>
          <cell r="F863">
            <v>0</v>
          </cell>
          <cell r="G863">
            <v>31572</v>
          </cell>
          <cell r="H863">
            <v>31572</v>
          </cell>
        </row>
        <row r="864">
          <cell r="B864" t="str">
            <v>820-6220-10</v>
          </cell>
          <cell r="C864" t="str">
            <v>5005 Benefits - Medical</v>
          </cell>
          <cell r="D864">
            <v>0</v>
          </cell>
          <cell r="E864">
            <v>15785</v>
          </cell>
          <cell r="F864">
            <v>0</v>
          </cell>
          <cell r="G864">
            <v>15785</v>
          </cell>
          <cell r="H864">
            <v>15785</v>
          </cell>
        </row>
        <row r="865">
          <cell r="B865" t="str">
            <v>830-6220-10</v>
          </cell>
          <cell r="C865" t="str">
            <v>5105 Benefits - Medical</v>
          </cell>
          <cell r="D865">
            <v>0</v>
          </cell>
          <cell r="E865">
            <v>10525</v>
          </cell>
          <cell r="F865">
            <v>0</v>
          </cell>
          <cell r="G865">
            <v>10525</v>
          </cell>
          <cell r="H865">
            <v>10525</v>
          </cell>
        </row>
        <row r="866">
          <cell r="B866" t="str">
            <v>410-6225-10</v>
          </cell>
          <cell r="C866" t="str">
            <v>5305 BENEFITS - MEAL ALLOWANCE</v>
          </cell>
          <cell r="D866">
            <v>0</v>
          </cell>
          <cell r="E866">
            <v>16.62</v>
          </cell>
          <cell r="F866">
            <v>0</v>
          </cell>
          <cell r="G866">
            <v>16.62</v>
          </cell>
          <cell r="H866">
            <v>16.62</v>
          </cell>
        </row>
        <row r="867">
          <cell r="B867" t="str">
            <v>520-6225-10</v>
          </cell>
          <cell r="C867" t="str">
            <v>5420 Benefits - Meal Allowance</v>
          </cell>
          <cell r="D867">
            <v>0</v>
          </cell>
          <cell r="E867">
            <v>88.43</v>
          </cell>
          <cell r="F867">
            <v>0</v>
          </cell>
          <cell r="G867">
            <v>88.43</v>
          </cell>
          <cell r="H867">
            <v>88.43</v>
          </cell>
        </row>
        <row r="868">
          <cell r="B868" t="str">
            <v>610-6225-10</v>
          </cell>
          <cell r="C868" t="str">
            <v>5675 Benefits - Meal Allowance</v>
          </cell>
          <cell r="D868">
            <v>0</v>
          </cell>
          <cell r="E868">
            <v>1231.3699999999999</v>
          </cell>
          <cell r="F868">
            <v>1.34</v>
          </cell>
          <cell r="G868">
            <v>1230.03</v>
          </cell>
          <cell r="H868">
            <v>1230.03</v>
          </cell>
        </row>
        <row r="869">
          <cell r="B869" t="str">
            <v>650-6225-10</v>
          </cell>
          <cell r="C869" t="str">
            <v>5615 Benefits - Meal Allowance</v>
          </cell>
          <cell r="D869">
            <v>0</v>
          </cell>
          <cell r="E869">
            <v>28.76</v>
          </cell>
          <cell r="F869">
            <v>0</v>
          </cell>
          <cell r="G869">
            <v>28.76</v>
          </cell>
          <cell r="H869">
            <v>28.76</v>
          </cell>
        </row>
        <row r="870">
          <cell r="B870" t="str">
            <v>660-6225-10</v>
          </cell>
          <cell r="C870" t="str">
            <v>5020 Benefits - Meal Allowance</v>
          </cell>
          <cell r="D870">
            <v>0</v>
          </cell>
          <cell r="E870">
            <v>343.63</v>
          </cell>
          <cell r="F870">
            <v>0.89</v>
          </cell>
          <cell r="G870">
            <v>342.74</v>
          </cell>
          <cell r="H870">
            <v>342.74</v>
          </cell>
        </row>
        <row r="871">
          <cell r="B871" t="str">
            <v>675-6225-10</v>
          </cell>
          <cell r="C871" t="str">
            <v>5114 Benefits - Meals</v>
          </cell>
          <cell r="D871">
            <v>0</v>
          </cell>
          <cell r="E871">
            <v>412.45</v>
          </cell>
          <cell r="F871">
            <v>3.13</v>
          </cell>
          <cell r="G871">
            <v>409.32</v>
          </cell>
          <cell r="H871">
            <v>409.32</v>
          </cell>
        </row>
        <row r="872">
          <cell r="B872" t="str">
            <v>705-6225-10</v>
          </cell>
          <cell r="C872" t="str">
            <v>5120 Benefits - Meal Allowance</v>
          </cell>
          <cell r="D872">
            <v>0</v>
          </cell>
          <cell r="E872">
            <v>2252.75</v>
          </cell>
          <cell r="F872">
            <v>14.31</v>
          </cell>
          <cell r="G872">
            <v>2238.44</v>
          </cell>
          <cell r="H872">
            <v>2238.44</v>
          </cell>
        </row>
        <row r="873">
          <cell r="B873" t="str">
            <v>715-6225-10</v>
          </cell>
          <cell r="C873" t="str">
            <v>5145 Benefits - Meals</v>
          </cell>
          <cell r="D873">
            <v>0</v>
          </cell>
          <cell r="E873">
            <v>1380.13</v>
          </cell>
          <cell r="F873">
            <v>6.26</v>
          </cell>
          <cell r="G873">
            <v>1373.87</v>
          </cell>
          <cell r="H873">
            <v>1373.87</v>
          </cell>
        </row>
        <row r="874">
          <cell r="B874" t="str">
            <v>740-6225-10</v>
          </cell>
          <cell r="C874" t="str">
            <v>5310 Benefits - Meal Allowance</v>
          </cell>
          <cell r="D874">
            <v>0</v>
          </cell>
          <cell r="E874">
            <v>16.62</v>
          </cell>
          <cell r="F874">
            <v>0</v>
          </cell>
          <cell r="G874">
            <v>16.62</v>
          </cell>
          <cell r="H874">
            <v>16.62</v>
          </cell>
        </row>
        <row r="875">
          <cell r="B875" t="str">
            <v>810-6225-10</v>
          </cell>
          <cell r="C875" t="str">
            <v>5085 Benefits - Meal Allowance</v>
          </cell>
          <cell r="D875">
            <v>0</v>
          </cell>
          <cell r="E875">
            <v>32.35</v>
          </cell>
          <cell r="F875">
            <v>0</v>
          </cell>
          <cell r="G875">
            <v>32.35</v>
          </cell>
          <cell r="H875">
            <v>32.35</v>
          </cell>
        </row>
        <row r="876">
          <cell r="B876" t="str">
            <v>210-6230-10</v>
          </cell>
          <cell r="C876" t="str">
            <v>5645 Benefits - Other</v>
          </cell>
          <cell r="D876">
            <v>0</v>
          </cell>
          <cell r="E876">
            <v>238351.51</v>
          </cell>
          <cell r="F876">
            <v>4314.8999999999996</v>
          </cell>
          <cell r="G876">
            <v>234036.61</v>
          </cell>
          <cell r="H876">
            <v>234036.61</v>
          </cell>
        </row>
        <row r="877">
          <cell r="B877" t="str">
            <v>420-6230-10</v>
          </cell>
          <cell r="C877" t="str">
            <v>5425 Benefits - Other</v>
          </cell>
          <cell r="D877">
            <v>0</v>
          </cell>
          <cell r="E877">
            <v>2641.03</v>
          </cell>
          <cell r="F877">
            <v>100</v>
          </cell>
          <cell r="G877">
            <v>2541.0300000000002</v>
          </cell>
          <cell r="H877">
            <v>2541.0300000000002</v>
          </cell>
        </row>
        <row r="878">
          <cell r="B878" t="str">
            <v>510-6230-10</v>
          </cell>
          <cell r="C878" t="str">
            <v>5645 Benefits - Other</v>
          </cell>
          <cell r="D878">
            <v>0</v>
          </cell>
          <cell r="E878">
            <v>93694.49</v>
          </cell>
          <cell r="F878">
            <v>7229.67</v>
          </cell>
          <cell r="G878">
            <v>86464.82</v>
          </cell>
          <cell r="H878">
            <v>86464.82</v>
          </cell>
        </row>
        <row r="879">
          <cell r="B879" t="str">
            <v>520-6230-10</v>
          </cell>
          <cell r="C879" t="str">
            <v>5420 BENEFITS - OTHER</v>
          </cell>
          <cell r="D879">
            <v>0</v>
          </cell>
          <cell r="E879">
            <v>603.70000000000005</v>
          </cell>
          <cell r="F879">
            <v>0</v>
          </cell>
          <cell r="G879">
            <v>603.70000000000005</v>
          </cell>
          <cell r="H879">
            <v>603.70000000000005</v>
          </cell>
        </row>
        <row r="880">
          <cell r="B880" t="str">
            <v>530-6230-10</v>
          </cell>
          <cell r="C880" t="str">
            <v>5615 BENEFITS - OTHER</v>
          </cell>
          <cell r="D880">
            <v>0</v>
          </cell>
          <cell r="E880">
            <v>19012.84</v>
          </cell>
          <cell r="F880">
            <v>0</v>
          </cell>
          <cell r="G880">
            <v>19012.84</v>
          </cell>
          <cell r="H880">
            <v>19012.84</v>
          </cell>
        </row>
        <row r="881">
          <cell r="B881" t="str">
            <v>610-6230-10</v>
          </cell>
          <cell r="C881" t="str">
            <v>5675 BENEFITS - OTHER</v>
          </cell>
          <cell r="D881">
            <v>0</v>
          </cell>
          <cell r="E881">
            <v>62.64</v>
          </cell>
          <cell r="F881">
            <v>0</v>
          </cell>
          <cell r="G881">
            <v>62.64</v>
          </cell>
          <cell r="H881">
            <v>62.64</v>
          </cell>
        </row>
        <row r="882">
          <cell r="B882" t="str">
            <v>660-6230-10</v>
          </cell>
          <cell r="C882" t="str">
            <v>5020 BENEFITS - OTHER</v>
          </cell>
          <cell r="D882">
            <v>0</v>
          </cell>
          <cell r="E882">
            <v>868.58</v>
          </cell>
          <cell r="F882">
            <v>0</v>
          </cell>
          <cell r="G882">
            <v>868.58</v>
          </cell>
          <cell r="H882">
            <v>868.58</v>
          </cell>
        </row>
        <row r="883">
          <cell r="B883" t="str">
            <v>610-6240-10</v>
          </cell>
          <cell r="C883" t="str">
            <v>5675 MATERIALS - INVENTORIED</v>
          </cell>
          <cell r="D883">
            <v>0</v>
          </cell>
          <cell r="E883">
            <v>2519.4299999999998</v>
          </cell>
          <cell r="F883">
            <v>0</v>
          </cell>
          <cell r="G883">
            <v>2519.4299999999998</v>
          </cell>
          <cell r="H883">
            <v>2519.4299999999998</v>
          </cell>
        </row>
        <row r="884">
          <cell r="B884" t="str">
            <v>650-6240-10</v>
          </cell>
          <cell r="C884" t="str">
            <v>5620 MATERIALS - INVENTORIED</v>
          </cell>
          <cell r="D884">
            <v>0</v>
          </cell>
          <cell r="E884">
            <v>34654.589999999997</v>
          </cell>
          <cell r="F884">
            <v>8291.68</v>
          </cell>
          <cell r="G884">
            <v>26362.91</v>
          </cell>
          <cell r="H884">
            <v>26362.91</v>
          </cell>
        </row>
        <row r="885">
          <cell r="B885" t="str">
            <v>660-6240-10</v>
          </cell>
          <cell r="C885" t="str">
            <v>5025 MATERIALS - INVENTORIED</v>
          </cell>
          <cell r="D885">
            <v>0</v>
          </cell>
          <cell r="E885">
            <v>11493.91</v>
          </cell>
          <cell r="F885">
            <v>0</v>
          </cell>
          <cell r="G885">
            <v>11493.91</v>
          </cell>
          <cell r="H885">
            <v>11493.91</v>
          </cell>
        </row>
        <row r="886">
          <cell r="B886" t="str">
            <v>675-6240-10</v>
          </cell>
          <cell r="C886" t="str">
            <v>5114 Materials - Inventoried</v>
          </cell>
          <cell r="D886">
            <v>0</v>
          </cell>
          <cell r="E886">
            <v>245.64</v>
          </cell>
          <cell r="F886">
            <v>0</v>
          </cell>
          <cell r="G886">
            <v>245.64</v>
          </cell>
          <cell r="H886">
            <v>245.64</v>
          </cell>
        </row>
        <row r="887">
          <cell r="B887" t="str">
            <v>705-6240-10</v>
          </cell>
          <cell r="C887" t="str">
            <v>5120 Materials - Inventoried</v>
          </cell>
          <cell r="D887">
            <v>0</v>
          </cell>
          <cell r="E887">
            <v>10451.950000000001</v>
          </cell>
          <cell r="F887">
            <v>0</v>
          </cell>
          <cell r="G887">
            <v>10451.950000000001</v>
          </cell>
          <cell r="H887">
            <v>10451.950000000001</v>
          </cell>
        </row>
        <row r="888">
          <cell r="B888" t="str">
            <v>715-6240-10</v>
          </cell>
          <cell r="C888" t="str">
            <v>5145 Materials Inventoried</v>
          </cell>
          <cell r="D888">
            <v>0</v>
          </cell>
          <cell r="E888">
            <v>4861.04</v>
          </cell>
          <cell r="F888">
            <v>0</v>
          </cell>
          <cell r="G888">
            <v>4861.04</v>
          </cell>
          <cell r="H888">
            <v>4861.04</v>
          </cell>
        </row>
        <row r="889">
          <cell r="B889" t="str">
            <v>740-6240-10</v>
          </cell>
          <cell r="C889" t="str">
            <v>5310 MATERIALS - INVENTORIED</v>
          </cell>
          <cell r="D889">
            <v>0</v>
          </cell>
          <cell r="E889">
            <v>374.62</v>
          </cell>
          <cell r="F889">
            <v>0</v>
          </cell>
          <cell r="G889">
            <v>374.62</v>
          </cell>
          <cell r="H889">
            <v>374.62</v>
          </cell>
        </row>
        <row r="890">
          <cell r="B890" t="str">
            <v>760-6240-10</v>
          </cell>
          <cell r="C890" t="str">
            <v>5065 MATERIALS - INVENTORIED</v>
          </cell>
          <cell r="D890">
            <v>0</v>
          </cell>
          <cell r="E890">
            <v>11672.31</v>
          </cell>
          <cell r="F890">
            <v>0</v>
          </cell>
          <cell r="G890">
            <v>11672.31</v>
          </cell>
          <cell r="H890">
            <v>11672.31</v>
          </cell>
        </row>
        <row r="891">
          <cell r="B891" t="str">
            <v>410-6250-10</v>
          </cell>
          <cell r="C891" t="str">
            <v>5305 Materials - Consumables</v>
          </cell>
          <cell r="D891">
            <v>0</v>
          </cell>
          <cell r="E891">
            <v>549</v>
          </cell>
          <cell r="F891">
            <v>0</v>
          </cell>
          <cell r="G891">
            <v>549</v>
          </cell>
          <cell r="H891">
            <v>549</v>
          </cell>
        </row>
        <row r="892">
          <cell r="B892" t="str">
            <v>520-6250-10</v>
          </cell>
          <cell r="C892" t="str">
            <v>5420 MATERIALS - CONSUMABLES</v>
          </cell>
          <cell r="D892">
            <v>0</v>
          </cell>
          <cell r="E892">
            <v>11919.49</v>
          </cell>
          <cell r="F892">
            <v>0</v>
          </cell>
          <cell r="G892">
            <v>11919.49</v>
          </cell>
          <cell r="H892">
            <v>11919.49</v>
          </cell>
        </row>
        <row r="893">
          <cell r="B893" t="str">
            <v>610-6250-10</v>
          </cell>
          <cell r="C893" t="str">
            <v>5675 MATERIALS - CONSUMABLES</v>
          </cell>
          <cell r="D893">
            <v>0</v>
          </cell>
          <cell r="E893">
            <v>25077.91</v>
          </cell>
          <cell r="F893">
            <v>619.47</v>
          </cell>
          <cell r="G893">
            <v>24458.44</v>
          </cell>
          <cell r="H893">
            <v>24458.44</v>
          </cell>
        </row>
        <row r="894">
          <cell r="B894" t="str">
            <v>620-6250-10</v>
          </cell>
          <cell r="C894" t="str">
            <v>5610 MATERIALS - CONSUMABLES</v>
          </cell>
          <cell r="D894">
            <v>0</v>
          </cell>
          <cell r="E894">
            <v>150</v>
          </cell>
          <cell r="F894">
            <v>0</v>
          </cell>
          <cell r="G894">
            <v>150</v>
          </cell>
          <cell r="H894">
            <v>150</v>
          </cell>
        </row>
        <row r="895">
          <cell r="B895" t="str">
            <v>650-6250-10</v>
          </cell>
          <cell r="C895" t="str">
            <v>5620 MATERIALS - CONSUMABLES</v>
          </cell>
          <cell r="D895">
            <v>0</v>
          </cell>
          <cell r="E895">
            <v>5522.94</v>
          </cell>
          <cell r="F895">
            <v>0</v>
          </cell>
          <cell r="G895">
            <v>5522.94</v>
          </cell>
          <cell r="H895">
            <v>5522.94</v>
          </cell>
        </row>
        <row r="896">
          <cell r="B896" t="str">
            <v>660-6250-10</v>
          </cell>
          <cell r="C896" t="str">
            <v>5025 MATERIALS - CONSUMABLES</v>
          </cell>
          <cell r="D896">
            <v>0</v>
          </cell>
          <cell r="E896">
            <v>14090.09</v>
          </cell>
          <cell r="F896">
            <v>0</v>
          </cell>
          <cell r="G896">
            <v>14090.09</v>
          </cell>
          <cell r="H896">
            <v>14090.09</v>
          </cell>
        </row>
        <row r="897">
          <cell r="B897" t="str">
            <v>675-6250-10</v>
          </cell>
          <cell r="C897" t="str">
            <v>5114 Materials-Consumables</v>
          </cell>
          <cell r="D897">
            <v>0</v>
          </cell>
          <cell r="E897">
            <v>6932.57</v>
          </cell>
          <cell r="F897">
            <v>0</v>
          </cell>
          <cell r="G897">
            <v>6932.57</v>
          </cell>
          <cell r="H897">
            <v>6932.57</v>
          </cell>
        </row>
        <row r="898">
          <cell r="B898" t="str">
            <v>705-6250-10</v>
          </cell>
          <cell r="C898" t="str">
            <v>5120 Materials - Consumables</v>
          </cell>
          <cell r="D898">
            <v>0</v>
          </cell>
          <cell r="E898">
            <v>23144.61</v>
          </cell>
          <cell r="F898">
            <v>23014.76</v>
          </cell>
          <cell r="G898">
            <v>129.85</v>
          </cell>
          <cell r="H898">
            <v>129.85</v>
          </cell>
        </row>
        <row r="899">
          <cell r="B899" t="str">
            <v>710-6250-10</v>
          </cell>
          <cell r="C899" t="str">
            <v>5045 MATERIALS - CONSUMABLES</v>
          </cell>
          <cell r="D899">
            <v>0</v>
          </cell>
          <cell r="E899">
            <v>550.65</v>
          </cell>
          <cell r="F899">
            <v>0</v>
          </cell>
          <cell r="G899">
            <v>550.65</v>
          </cell>
          <cell r="H899">
            <v>550.65</v>
          </cell>
        </row>
        <row r="900">
          <cell r="B900" t="str">
            <v>715-6250-10</v>
          </cell>
          <cell r="C900" t="str">
            <v>5145 Materials Consumables</v>
          </cell>
          <cell r="D900">
            <v>0</v>
          </cell>
          <cell r="E900">
            <v>8530.76</v>
          </cell>
          <cell r="F900">
            <v>0</v>
          </cell>
          <cell r="G900">
            <v>8530.76</v>
          </cell>
          <cell r="H900">
            <v>8530.76</v>
          </cell>
        </row>
        <row r="901">
          <cell r="B901" t="str">
            <v>740-6250-10</v>
          </cell>
          <cell r="C901" t="str">
            <v>5310 MATERIALS - CONSUMABLES</v>
          </cell>
          <cell r="D901">
            <v>0</v>
          </cell>
          <cell r="E901">
            <v>2498.4299999999998</v>
          </cell>
          <cell r="F901">
            <v>0</v>
          </cell>
          <cell r="G901">
            <v>2498.4299999999998</v>
          </cell>
          <cell r="H901">
            <v>2498.4299999999998</v>
          </cell>
        </row>
        <row r="902">
          <cell r="B902" t="str">
            <v>760-6250-10</v>
          </cell>
          <cell r="C902" t="str">
            <v>5065 MATERIALS - CONSUMABLES</v>
          </cell>
          <cell r="D902">
            <v>0</v>
          </cell>
          <cell r="E902">
            <v>310.79000000000002</v>
          </cell>
          <cell r="F902">
            <v>0</v>
          </cell>
          <cell r="G902">
            <v>310.79000000000002</v>
          </cell>
          <cell r="H902">
            <v>310.79000000000002</v>
          </cell>
        </row>
        <row r="903">
          <cell r="B903" t="str">
            <v>810-6250-10</v>
          </cell>
          <cell r="C903" t="str">
            <v>5085 Materials - Consumables</v>
          </cell>
          <cell r="D903">
            <v>0</v>
          </cell>
          <cell r="E903">
            <v>55</v>
          </cell>
          <cell r="F903">
            <v>0</v>
          </cell>
          <cell r="G903">
            <v>55</v>
          </cell>
          <cell r="H903">
            <v>55</v>
          </cell>
        </row>
        <row r="904">
          <cell r="B904" t="str">
            <v>610-6260-10</v>
          </cell>
          <cell r="C904" t="str">
            <v>5675 MATERIALS - TOOLS LESS THAN $500</v>
          </cell>
          <cell r="D904">
            <v>0</v>
          </cell>
          <cell r="E904">
            <v>296.14</v>
          </cell>
          <cell r="F904">
            <v>0</v>
          </cell>
          <cell r="G904">
            <v>296.14</v>
          </cell>
          <cell r="H904">
            <v>296.14</v>
          </cell>
        </row>
        <row r="905">
          <cell r="B905" t="str">
            <v>650-6260-10</v>
          </cell>
          <cell r="C905" t="str">
            <v>5620 MATERIALS - TOOLS LESS THAN $500</v>
          </cell>
          <cell r="D905">
            <v>0</v>
          </cell>
          <cell r="E905">
            <v>123.6</v>
          </cell>
          <cell r="F905">
            <v>0</v>
          </cell>
          <cell r="G905">
            <v>123.6</v>
          </cell>
          <cell r="H905">
            <v>123.6</v>
          </cell>
        </row>
        <row r="906">
          <cell r="B906" t="str">
            <v>660-6260-10</v>
          </cell>
          <cell r="C906" t="str">
            <v>5025 MATERIALS - TOOLS LESS THAN $500</v>
          </cell>
          <cell r="D906">
            <v>0</v>
          </cell>
          <cell r="E906">
            <v>60789.47</v>
          </cell>
          <cell r="F906">
            <v>195.3</v>
          </cell>
          <cell r="G906">
            <v>60594.17</v>
          </cell>
          <cell r="H906">
            <v>60594.17</v>
          </cell>
        </row>
        <row r="907">
          <cell r="B907" t="str">
            <v>710-6260-10</v>
          </cell>
          <cell r="C907" t="str">
            <v>5045 MATERIALS - TOOLS LESS THAN $500</v>
          </cell>
          <cell r="D907">
            <v>0</v>
          </cell>
          <cell r="E907">
            <v>550.65</v>
          </cell>
          <cell r="F907">
            <v>0</v>
          </cell>
          <cell r="G907">
            <v>550.65</v>
          </cell>
          <cell r="H907">
            <v>550.65</v>
          </cell>
        </row>
        <row r="908">
          <cell r="B908" t="str">
            <v>715-6260-10</v>
          </cell>
          <cell r="C908" t="str">
            <v>5145 Materials-Tools Less Than $500</v>
          </cell>
          <cell r="D908">
            <v>0</v>
          </cell>
          <cell r="E908">
            <v>195</v>
          </cell>
          <cell r="F908">
            <v>0</v>
          </cell>
          <cell r="G908">
            <v>195</v>
          </cell>
          <cell r="H908">
            <v>195</v>
          </cell>
        </row>
        <row r="909">
          <cell r="B909" t="str">
            <v>740-6260-10</v>
          </cell>
          <cell r="C909" t="str">
            <v>5310 MATERIALS - TOOLS LESS THAN $500</v>
          </cell>
          <cell r="D909">
            <v>0</v>
          </cell>
          <cell r="E909">
            <v>318.64</v>
          </cell>
          <cell r="F909">
            <v>0</v>
          </cell>
          <cell r="G909">
            <v>318.64</v>
          </cell>
          <cell r="H909">
            <v>318.64</v>
          </cell>
        </row>
        <row r="910">
          <cell r="B910" t="str">
            <v>760-6260-10</v>
          </cell>
          <cell r="C910" t="str">
            <v>5065 MATERIALS - TOOLS LESS THAN $500</v>
          </cell>
          <cell r="D910">
            <v>0</v>
          </cell>
          <cell r="E910">
            <v>157.53</v>
          </cell>
          <cell r="F910">
            <v>0</v>
          </cell>
          <cell r="G910">
            <v>157.53</v>
          </cell>
          <cell r="H910">
            <v>157.53</v>
          </cell>
        </row>
        <row r="911">
          <cell r="B911" t="str">
            <v>TRIAL BALANCE SUMMARY FOR 2017</v>
          </cell>
          <cell r="C911">
            <v>43174</v>
          </cell>
          <cell r="D911">
            <v>0.36275462962962962</v>
          </cell>
          <cell r="E911" t="str">
            <v>Page:</v>
          </cell>
          <cell r="F911">
            <v>13</v>
          </cell>
          <cell r="G911" t="str">
            <v>User Date:</v>
          </cell>
          <cell r="H911">
            <v>43174</v>
          </cell>
        </row>
        <row r="913">
          <cell r="B913" t="str">
            <v>Account</v>
          </cell>
          <cell r="C913" t="str">
            <v>Description</v>
          </cell>
          <cell r="D913" t="str">
            <v>Beginning Balance</v>
          </cell>
          <cell r="E913" t="str">
            <v>Credit</v>
          </cell>
          <cell r="F913" t="str">
            <v>Net Change</v>
          </cell>
          <cell r="G913" t="str">
            <v>Ending Balance</v>
          </cell>
          <cell r="H913" t="str">
            <v>Debit</v>
          </cell>
        </row>
        <row r="914">
          <cell r="B914" t="str">
            <v>610-6270-10</v>
          </cell>
          <cell r="C914" t="str">
            <v>5675 VEHICLE - FUEL &amp; OIL</v>
          </cell>
          <cell r="D914">
            <v>0</v>
          </cell>
          <cell r="E914">
            <v>117051.54</v>
          </cell>
          <cell r="F914">
            <v>0</v>
          </cell>
          <cell r="G914">
            <v>117051.54</v>
          </cell>
          <cell r="H914">
            <v>117051.54</v>
          </cell>
        </row>
        <row r="915">
          <cell r="B915" t="str">
            <v>610-6280-10</v>
          </cell>
          <cell r="C915" t="str">
            <v>5675 VEHICLE - INSURANCE</v>
          </cell>
          <cell r="D915">
            <v>0</v>
          </cell>
          <cell r="E915">
            <v>27713</v>
          </cell>
          <cell r="F915">
            <v>0</v>
          </cell>
          <cell r="G915">
            <v>27713</v>
          </cell>
          <cell r="H915">
            <v>27713</v>
          </cell>
        </row>
        <row r="916">
          <cell r="B916" t="str">
            <v>610-6285-10</v>
          </cell>
          <cell r="C916" t="str">
            <v>5675 Vehichles - Licenses</v>
          </cell>
          <cell r="D916">
            <v>0</v>
          </cell>
          <cell r="E916">
            <v>11091.66</v>
          </cell>
          <cell r="F916">
            <v>0</v>
          </cell>
          <cell r="G916">
            <v>11091.66</v>
          </cell>
          <cell r="H916">
            <v>11091.66</v>
          </cell>
        </row>
        <row r="917">
          <cell r="B917" t="str">
            <v>610-6290-10</v>
          </cell>
          <cell r="C917" t="str">
            <v>5675 VEHICLE - REPAIRS</v>
          </cell>
          <cell r="D917">
            <v>0</v>
          </cell>
          <cell r="E917">
            <v>150780.06</v>
          </cell>
          <cell r="F917">
            <v>125</v>
          </cell>
          <cell r="G917">
            <v>150655.06</v>
          </cell>
          <cell r="H917">
            <v>150655.06</v>
          </cell>
        </row>
        <row r="918">
          <cell r="B918" t="str">
            <v>650-6290-10</v>
          </cell>
          <cell r="C918" t="str">
            <v>5620 VEHICLE - REPAIRS</v>
          </cell>
          <cell r="D918">
            <v>0</v>
          </cell>
          <cell r="E918">
            <v>564.48</v>
          </cell>
          <cell r="F918">
            <v>0</v>
          </cell>
          <cell r="G918">
            <v>564.48</v>
          </cell>
          <cell r="H918">
            <v>564.48</v>
          </cell>
        </row>
        <row r="919">
          <cell r="B919" t="str">
            <v>740-6290-10</v>
          </cell>
          <cell r="C919" t="str">
            <v>5310 VEHICLE - REPAIRS</v>
          </cell>
          <cell r="D919">
            <v>0</v>
          </cell>
          <cell r="E919">
            <v>5.99</v>
          </cell>
          <cell r="F919">
            <v>0</v>
          </cell>
          <cell r="G919">
            <v>5.99</v>
          </cell>
          <cell r="H919">
            <v>5.99</v>
          </cell>
        </row>
        <row r="920">
          <cell r="B920" t="str">
            <v>210-6310-10</v>
          </cell>
          <cell r="C920" t="str">
            <v>5620 Supplies - Office</v>
          </cell>
          <cell r="D920">
            <v>0</v>
          </cell>
          <cell r="E920">
            <v>48924.78</v>
          </cell>
          <cell r="F920">
            <v>4050</v>
          </cell>
          <cell r="G920">
            <v>44874.78</v>
          </cell>
          <cell r="H920">
            <v>44874.78</v>
          </cell>
        </row>
        <row r="921">
          <cell r="B921" t="str">
            <v>310-6310-10</v>
          </cell>
          <cell r="C921" t="str">
            <v>5620 Supplies - Office</v>
          </cell>
          <cell r="D921">
            <v>0</v>
          </cell>
          <cell r="E921">
            <v>3220.25</v>
          </cell>
          <cell r="F921">
            <v>0</v>
          </cell>
          <cell r="G921">
            <v>3220.25</v>
          </cell>
          <cell r="H921">
            <v>3220.25</v>
          </cell>
        </row>
        <row r="922">
          <cell r="B922" t="str">
            <v>320-6310-10</v>
          </cell>
          <cell r="C922" t="str">
            <v>5610 Supplies - Office</v>
          </cell>
          <cell r="D922">
            <v>0</v>
          </cell>
          <cell r="E922">
            <v>244.99</v>
          </cell>
          <cell r="F922">
            <v>0</v>
          </cell>
          <cell r="G922">
            <v>244.99</v>
          </cell>
          <cell r="H922">
            <v>244.99</v>
          </cell>
        </row>
        <row r="923">
          <cell r="B923" t="str">
            <v>330-6310-10</v>
          </cell>
          <cell r="C923" t="str">
            <v>5620 Supplies - Office</v>
          </cell>
          <cell r="D923">
            <v>0</v>
          </cell>
          <cell r="E923">
            <v>969.01</v>
          </cell>
          <cell r="F923">
            <v>250</v>
          </cell>
          <cell r="G923">
            <v>719.01</v>
          </cell>
          <cell r="H923">
            <v>719.01</v>
          </cell>
        </row>
        <row r="924">
          <cell r="B924" t="str">
            <v>410-6310-10</v>
          </cell>
          <cell r="C924" t="str">
            <v>5305 Supplies - Office</v>
          </cell>
          <cell r="D924">
            <v>0</v>
          </cell>
          <cell r="E924">
            <v>1080.49</v>
          </cell>
          <cell r="F924">
            <v>0</v>
          </cell>
          <cell r="G924">
            <v>1080.49</v>
          </cell>
          <cell r="H924">
            <v>1080.49</v>
          </cell>
        </row>
        <row r="925">
          <cell r="B925" t="str">
            <v>420-6310-10</v>
          </cell>
          <cell r="C925" t="str">
            <v>5425 Supplies - Office</v>
          </cell>
          <cell r="D925">
            <v>0</v>
          </cell>
          <cell r="E925">
            <v>2104.8000000000002</v>
          </cell>
          <cell r="F925">
            <v>250</v>
          </cell>
          <cell r="G925">
            <v>1854.8</v>
          </cell>
          <cell r="H925">
            <v>1854.8</v>
          </cell>
        </row>
        <row r="926">
          <cell r="B926" t="str">
            <v>440-6310-10</v>
          </cell>
          <cell r="C926" t="str">
            <v>5320 Supplies - Office</v>
          </cell>
          <cell r="D926">
            <v>0</v>
          </cell>
          <cell r="E926">
            <v>687.5</v>
          </cell>
          <cell r="F926">
            <v>0</v>
          </cell>
          <cell r="G926">
            <v>687.5</v>
          </cell>
          <cell r="H926">
            <v>687.5</v>
          </cell>
        </row>
        <row r="927">
          <cell r="B927" t="str">
            <v>460-6310-10</v>
          </cell>
          <cell r="C927" t="str">
            <v>5405 SUPPLIES - OFFICE</v>
          </cell>
          <cell r="D927">
            <v>0</v>
          </cell>
          <cell r="E927">
            <v>209.33</v>
          </cell>
          <cell r="F927">
            <v>0</v>
          </cell>
          <cell r="G927">
            <v>209.33</v>
          </cell>
          <cell r="H927">
            <v>209.33</v>
          </cell>
        </row>
        <row r="928">
          <cell r="B928" t="str">
            <v>520-6310-10</v>
          </cell>
          <cell r="C928" t="str">
            <v>5420 SUPPLIES - OFFICE</v>
          </cell>
          <cell r="D928">
            <v>0</v>
          </cell>
          <cell r="E928">
            <v>1273.8699999999999</v>
          </cell>
          <cell r="F928">
            <v>0</v>
          </cell>
          <cell r="G928">
            <v>1273.8699999999999</v>
          </cell>
          <cell r="H928">
            <v>1273.8699999999999</v>
          </cell>
        </row>
        <row r="929">
          <cell r="B929" t="str">
            <v>530-6310-10</v>
          </cell>
          <cell r="C929" t="str">
            <v>5620 SUPPLIES - OFFICE</v>
          </cell>
          <cell r="D929">
            <v>0</v>
          </cell>
          <cell r="E929">
            <v>13.76</v>
          </cell>
          <cell r="F929">
            <v>0</v>
          </cell>
          <cell r="G929">
            <v>13.76</v>
          </cell>
          <cell r="H929">
            <v>13.76</v>
          </cell>
        </row>
        <row r="930">
          <cell r="B930" t="str">
            <v>610-6310-10</v>
          </cell>
          <cell r="C930" t="str">
            <v>5675 SUPPLIES - OFFICE</v>
          </cell>
          <cell r="D930">
            <v>0</v>
          </cell>
          <cell r="E930">
            <v>4988.6499999999996</v>
          </cell>
          <cell r="F930">
            <v>670</v>
          </cell>
          <cell r="G930">
            <v>4318.6499999999996</v>
          </cell>
          <cell r="H930">
            <v>4318.6499999999996</v>
          </cell>
        </row>
        <row r="931">
          <cell r="B931" t="str">
            <v>660-6310-10</v>
          </cell>
          <cell r="C931" t="str">
            <v>5025 SUPPLIES - OFFICE</v>
          </cell>
          <cell r="D931">
            <v>0</v>
          </cell>
          <cell r="E931">
            <v>4358.84</v>
          </cell>
          <cell r="F931">
            <v>0</v>
          </cell>
          <cell r="G931">
            <v>4358.84</v>
          </cell>
          <cell r="H931">
            <v>4358.84</v>
          </cell>
        </row>
        <row r="932">
          <cell r="B932" t="str">
            <v>740-6310-10</v>
          </cell>
          <cell r="C932" t="str">
            <v>5310 SUPPLIES - OFFICE</v>
          </cell>
          <cell r="D932">
            <v>0</v>
          </cell>
          <cell r="E932">
            <v>2611.2199999999998</v>
          </cell>
          <cell r="F932">
            <v>0</v>
          </cell>
          <cell r="G932">
            <v>2611.2199999999998</v>
          </cell>
          <cell r="H932">
            <v>2611.2199999999998</v>
          </cell>
        </row>
        <row r="933">
          <cell r="B933" t="str">
            <v>810-6310-10</v>
          </cell>
          <cell r="C933" t="str">
            <v>5085 Supplies - Office</v>
          </cell>
          <cell r="D933">
            <v>0</v>
          </cell>
          <cell r="E933">
            <v>295.39</v>
          </cell>
          <cell r="F933">
            <v>0</v>
          </cell>
          <cell r="G933">
            <v>295.39</v>
          </cell>
          <cell r="H933">
            <v>295.39</v>
          </cell>
        </row>
        <row r="934">
          <cell r="B934" t="str">
            <v>210-6320-10</v>
          </cell>
          <cell r="C934" t="str">
            <v>5620 Supplies - Computer</v>
          </cell>
          <cell r="D934">
            <v>0</v>
          </cell>
          <cell r="E934">
            <v>1134.54</v>
          </cell>
          <cell r="F934">
            <v>300</v>
          </cell>
          <cell r="G934">
            <v>834.54</v>
          </cell>
          <cell r="H934">
            <v>834.54</v>
          </cell>
        </row>
        <row r="935">
          <cell r="B935" t="str">
            <v>330-6320-10</v>
          </cell>
          <cell r="C935" t="str">
            <v>5620 Supplies - Computer</v>
          </cell>
          <cell r="D935">
            <v>0</v>
          </cell>
          <cell r="E935">
            <v>344.29</v>
          </cell>
          <cell r="F935">
            <v>0</v>
          </cell>
          <cell r="G935">
            <v>344.29</v>
          </cell>
          <cell r="H935">
            <v>344.29</v>
          </cell>
        </row>
        <row r="936">
          <cell r="B936" t="str">
            <v>520-6320-10</v>
          </cell>
          <cell r="C936" t="str">
            <v>5420 SUPPLIES - COMPUTER</v>
          </cell>
          <cell r="D936">
            <v>0</v>
          </cell>
          <cell r="E936">
            <v>66.48</v>
          </cell>
          <cell r="F936">
            <v>0</v>
          </cell>
          <cell r="G936">
            <v>66.48</v>
          </cell>
          <cell r="H936">
            <v>66.48</v>
          </cell>
        </row>
        <row r="937">
          <cell r="B937" t="str">
            <v>810-6320-10</v>
          </cell>
          <cell r="C937" t="str">
            <v>5085 Supplies - Computer</v>
          </cell>
          <cell r="D937">
            <v>0</v>
          </cell>
          <cell r="E937">
            <v>4095.2</v>
          </cell>
          <cell r="F937">
            <v>300</v>
          </cell>
          <cell r="G937">
            <v>3795.2</v>
          </cell>
          <cell r="H937">
            <v>3795.2</v>
          </cell>
        </row>
        <row r="938">
          <cell r="B938" t="str">
            <v>210-6330-10</v>
          </cell>
          <cell r="C938" t="str">
            <v>5620 Supplies - Safety</v>
          </cell>
          <cell r="D938">
            <v>0</v>
          </cell>
          <cell r="E938">
            <v>328.71</v>
          </cell>
          <cell r="F938">
            <v>0</v>
          </cell>
          <cell r="G938">
            <v>328.71</v>
          </cell>
          <cell r="H938">
            <v>328.71</v>
          </cell>
        </row>
        <row r="939">
          <cell r="B939" t="str">
            <v>330-6330-10</v>
          </cell>
          <cell r="C939" t="str">
            <v>5620 Supplies - Safety</v>
          </cell>
          <cell r="D939">
            <v>0</v>
          </cell>
          <cell r="E939">
            <v>1160.25</v>
          </cell>
          <cell r="F939">
            <v>0</v>
          </cell>
          <cell r="G939">
            <v>1160.25</v>
          </cell>
          <cell r="H939">
            <v>1160.25</v>
          </cell>
        </row>
        <row r="940">
          <cell r="B940" t="str">
            <v>520-6330-10</v>
          </cell>
          <cell r="C940" t="str">
            <v>5420 SUPPLIES - SAFETY</v>
          </cell>
          <cell r="D940">
            <v>0</v>
          </cell>
          <cell r="E940">
            <v>16912.55</v>
          </cell>
          <cell r="F940">
            <v>13340</v>
          </cell>
          <cell r="G940">
            <v>3572.55</v>
          </cell>
          <cell r="H940">
            <v>3572.55</v>
          </cell>
        </row>
        <row r="941">
          <cell r="B941" t="str">
            <v>530-6330-10</v>
          </cell>
          <cell r="C941" t="str">
            <v>5620 SUPPLIES - SAFETY</v>
          </cell>
          <cell r="D941">
            <v>0</v>
          </cell>
          <cell r="E941">
            <v>176.99</v>
          </cell>
          <cell r="F941">
            <v>0</v>
          </cell>
          <cell r="G941">
            <v>176.99</v>
          </cell>
          <cell r="H941">
            <v>176.99</v>
          </cell>
        </row>
        <row r="942">
          <cell r="B942" t="str">
            <v>610-6330-10</v>
          </cell>
          <cell r="C942" t="str">
            <v>5675 SUPPLIES - SAFETY</v>
          </cell>
          <cell r="D942">
            <v>0</v>
          </cell>
          <cell r="E942">
            <v>229.3</v>
          </cell>
          <cell r="F942">
            <v>0</v>
          </cell>
          <cell r="G942">
            <v>229.3</v>
          </cell>
          <cell r="H942">
            <v>229.3</v>
          </cell>
        </row>
        <row r="943">
          <cell r="B943" t="str">
            <v>620-6330-10</v>
          </cell>
          <cell r="C943" t="str">
            <v>5610 SUPPLIES - SAFETY</v>
          </cell>
          <cell r="D943">
            <v>0</v>
          </cell>
          <cell r="E943">
            <v>462</v>
          </cell>
          <cell r="F943">
            <v>0</v>
          </cell>
          <cell r="G943">
            <v>462</v>
          </cell>
          <cell r="H943">
            <v>462</v>
          </cell>
        </row>
        <row r="944">
          <cell r="B944" t="str">
            <v>650-6330-10</v>
          </cell>
          <cell r="C944" t="str">
            <v>5620 SUPPLIES - SAFETY</v>
          </cell>
          <cell r="D944">
            <v>0</v>
          </cell>
          <cell r="E944">
            <v>889.48</v>
          </cell>
          <cell r="F944">
            <v>0</v>
          </cell>
          <cell r="G944">
            <v>889.48</v>
          </cell>
          <cell r="H944">
            <v>889.48</v>
          </cell>
        </row>
        <row r="945">
          <cell r="B945" t="str">
            <v>660-6330-10</v>
          </cell>
          <cell r="C945" t="str">
            <v>5025 SUPPLIES - SAFETY</v>
          </cell>
          <cell r="D945">
            <v>0</v>
          </cell>
          <cell r="E945">
            <v>111231.2</v>
          </cell>
          <cell r="F945">
            <v>3900</v>
          </cell>
          <cell r="G945">
            <v>107331.2</v>
          </cell>
          <cell r="H945">
            <v>107331.2</v>
          </cell>
        </row>
        <row r="946">
          <cell r="B946" t="str">
            <v>740-6330-10</v>
          </cell>
          <cell r="C946" t="str">
            <v>5310 SUPPLIES - SAFETY</v>
          </cell>
          <cell r="D946">
            <v>0</v>
          </cell>
          <cell r="E946">
            <v>953.98</v>
          </cell>
          <cell r="F946">
            <v>0</v>
          </cell>
          <cell r="G946">
            <v>953.98</v>
          </cell>
          <cell r="H946">
            <v>953.98</v>
          </cell>
        </row>
        <row r="947">
          <cell r="B947" t="str">
            <v>760-6330-10</v>
          </cell>
          <cell r="C947" t="str">
            <v>5065 SUPPLIES - SAFETY</v>
          </cell>
          <cell r="D947">
            <v>0</v>
          </cell>
          <cell r="E947">
            <v>1968.7</v>
          </cell>
          <cell r="F947">
            <v>0</v>
          </cell>
          <cell r="G947">
            <v>1968.7</v>
          </cell>
          <cell r="H947">
            <v>1968.7</v>
          </cell>
        </row>
        <row r="948">
          <cell r="B948" t="str">
            <v>810-6330-10</v>
          </cell>
          <cell r="C948" t="str">
            <v>5085 Supplies - Safety</v>
          </cell>
          <cell r="D948">
            <v>0</v>
          </cell>
          <cell r="E948">
            <v>340.44</v>
          </cell>
          <cell r="F948">
            <v>0</v>
          </cell>
          <cell r="G948">
            <v>340.44</v>
          </cell>
          <cell r="H948">
            <v>340.44</v>
          </cell>
        </row>
        <row r="949">
          <cell r="B949" t="str">
            <v>210-6340-10</v>
          </cell>
          <cell r="C949" t="str">
            <v>5620 Supplies - Stationary</v>
          </cell>
          <cell r="D949">
            <v>0</v>
          </cell>
          <cell r="E949">
            <v>2720.33</v>
          </cell>
          <cell r="F949">
            <v>300</v>
          </cell>
          <cell r="G949">
            <v>2420.33</v>
          </cell>
          <cell r="H949">
            <v>2420.33</v>
          </cell>
        </row>
        <row r="950">
          <cell r="B950" t="str">
            <v>520-6340-10</v>
          </cell>
          <cell r="C950" t="str">
            <v>5420 SUPPLIES - STATIONARY</v>
          </cell>
          <cell r="D950">
            <v>0</v>
          </cell>
          <cell r="E950">
            <v>295</v>
          </cell>
          <cell r="F950">
            <v>0</v>
          </cell>
          <cell r="G950">
            <v>295</v>
          </cell>
          <cell r="H950">
            <v>295</v>
          </cell>
        </row>
        <row r="951">
          <cell r="B951" t="str">
            <v>610-6340-10</v>
          </cell>
          <cell r="C951" t="str">
            <v>5675 SUPPLIES - STATIONARY</v>
          </cell>
          <cell r="D951">
            <v>0</v>
          </cell>
          <cell r="E951">
            <v>144</v>
          </cell>
          <cell r="F951">
            <v>0</v>
          </cell>
          <cell r="G951">
            <v>144</v>
          </cell>
          <cell r="H951">
            <v>144</v>
          </cell>
        </row>
        <row r="952">
          <cell r="B952" t="str">
            <v>650-6340-10</v>
          </cell>
          <cell r="C952" t="str">
            <v>5620 SUPPLIES - STATIONARY</v>
          </cell>
          <cell r="D952">
            <v>0</v>
          </cell>
          <cell r="E952">
            <v>10713.85</v>
          </cell>
          <cell r="F952">
            <v>400</v>
          </cell>
          <cell r="G952">
            <v>10313.85</v>
          </cell>
          <cell r="H952">
            <v>10313.85</v>
          </cell>
        </row>
        <row r="953">
          <cell r="B953" t="str">
            <v>660-6340-10</v>
          </cell>
          <cell r="C953" t="str">
            <v>5025 SUPPLIES - STATIONARY</v>
          </cell>
          <cell r="D953">
            <v>0</v>
          </cell>
          <cell r="E953">
            <v>1245</v>
          </cell>
          <cell r="F953">
            <v>300</v>
          </cell>
          <cell r="G953">
            <v>945</v>
          </cell>
          <cell r="H953">
            <v>945</v>
          </cell>
        </row>
        <row r="954">
          <cell r="B954" t="str">
            <v>210-6342-10</v>
          </cell>
          <cell r="C954" t="str">
            <v>5620 Permits</v>
          </cell>
          <cell r="D954">
            <v>0</v>
          </cell>
          <cell r="E954">
            <v>305</v>
          </cell>
          <cell r="F954">
            <v>0</v>
          </cell>
          <cell r="G954">
            <v>305</v>
          </cell>
          <cell r="H954">
            <v>305</v>
          </cell>
        </row>
        <row r="955">
          <cell r="B955" t="str">
            <v>310-6342-10</v>
          </cell>
          <cell r="C955" t="str">
            <v>5620 Licenses/Permits</v>
          </cell>
          <cell r="D955">
            <v>0</v>
          </cell>
          <cell r="E955">
            <v>32604.09</v>
          </cell>
          <cell r="F955">
            <v>0</v>
          </cell>
          <cell r="G955">
            <v>32604.09</v>
          </cell>
          <cell r="H955">
            <v>32604.09</v>
          </cell>
        </row>
        <row r="956">
          <cell r="B956" t="str">
            <v>330-6342-10</v>
          </cell>
          <cell r="C956" t="str">
            <v>5620 Licenses/Permits</v>
          </cell>
          <cell r="D956">
            <v>0</v>
          </cell>
          <cell r="E956">
            <v>57625.41</v>
          </cell>
          <cell r="F956">
            <v>0</v>
          </cell>
          <cell r="G956">
            <v>57625.41</v>
          </cell>
          <cell r="H956">
            <v>57625.41</v>
          </cell>
        </row>
        <row r="957">
          <cell r="B957" t="str">
            <v>450-6342-10</v>
          </cell>
          <cell r="C957" t="str">
            <v>5315 License and Permits</v>
          </cell>
          <cell r="D957">
            <v>0</v>
          </cell>
          <cell r="E957">
            <v>13399.36</v>
          </cell>
          <cell r="F957">
            <v>1995</v>
          </cell>
          <cell r="G957">
            <v>11404.36</v>
          </cell>
          <cell r="H957">
            <v>11404.36</v>
          </cell>
        </row>
        <row r="958">
          <cell r="B958" t="str">
            <v>530-6342-10</v>
          </cell>
          <cell r="C958" t="str">
            <v>5620 License/Permits</v>
          </cell>
          <cell r="D958">
            <v>0</v>
          </cell>
          <cell r="E958">
            <v>2017.19</v>
          </cell>
          <cell r="F958">
            <v>0</v>
          </cell>
          <cell r="G958">
            <v>2017.19</v>
          </cell>
          <cell r="H958">
            <v>2017.19</v>
          </cell>
        </row>
        <row r="959">
          <cell r="B959" t="str">
            <v>610-6342-10</v>
          </cell>
          <cell r="C959" t="str">
            <v>Facilities-General- -Oshawa PUC Networks Inc.</v>
          </cell>
          <cell r="D959">
            <v>0</v>
          </cell>
          <cell r="E959">
            <v>612</v>
          </cell>
          <cell r="F959">
            <v>0</v>
          </cell>
          <cell r="G959">
            <v>612</v>
          </cell>
          <cell r="H959">
            <v>612</v>
          </cell>
        </row>
        <row r="960">
          <cell r="B960" t="str">
            <v>650-6342-10</v>
          </cell>
          <cell r="C960" t="str">
            <v>5620 Licenses/Permits</v>
          </cell>
          <cell r="D960">
            <v>0</v>
          </cell>
          <cell r="E960">
            <v>155</v>
          </cell>
          <cell r="F960">
            <v>0</v>
          </cell>
          <cell r="G960">
            <v>155</v>
          </cell>
          <cell r="H960">
            <v>155</v>
          </cell>
        </row>
        <row r="961">
          <cell r="B961" t="str">
            <v>660-6342-10</v>
          </cell>
          <cell r="C961" t="str">
            <v>5025 Licenses / Permits</v>
          </cell>
          <cell r="D961">
            <v>0</v>
          </cell>
          <cell r="E961">
            <v>433.25</v>
          </cell>
          <cell r="F961">
            <v>0</v>
          </cell>
          <cell r="G961">
            <v>433.25</v>
          </cell>
          <cell r="H961">
            <v>433.25</v>
          </cell>
        </row>
        <row r="962">
          <cell r="B962" t="str">
            <v>740-6342-10</v>
          </cell>
          <cell r="C962" t="str">
            <v>5310 Licenses/Permits</v>
          </cell>
          <cell r="D962">
            <v>0</v>
          </cell>
          <cell r="E962">
            <v>52184.02</v>
          </cell>
          <cell r="F962">
            <v>4479.34</v>
          </cell>
          <cell r="G962">
            <v>47704.68</v>
          </cell>
          <cell r="H962">
            <v>47704.68</v>
          </cell>
        </row>
        <row r="963">
          <cell r="B963" t="str">
            <v>210-6350-10</v>
          </cell>
          <cell r="C963" t="str">
            <v>6105 Municipal Taxes</v>
          </cell>
          <cell r="D963">
            <v>0</v>
          </cell>
          <cell r="E963">
            <v>135660</v>
          </cell>
          <cell r="F963">
            <v>0</v>
          </cell>
          <cell r="G963">
            <v>135660</v>
          </cell>
          <cell r="H963">
            <v>135660</v>
          </cell>
        </row>
        <row r="964">
          <cell r="B964" t="str">
            <v>210-6356-10</v>
          </cell>
          <cell r="C964" t="str">
            <v>6110 Corporate Taxes - Current</v>
          </cell>
          <cell r="D964">
            <v>0</v>
          </cell>
          <cell r="E964">
            <v>702956</v>
          </cell>
          <cell r="F964">
            <v>371573</v>
          </cell>
          <cell r="G964">
            <v>331383</v>
          </cell>
          <cell r="H964">
            <v>331383</v>
          </cell>
        </row>
        <row r="965">
          <cell r="B965" t="str">
            <v>610-6360-10</v>
          </cell>
          <cell r="C965" t="str">
            <v>5675 UTILITIES - ELECTRIC</v>
          </cell>
          <cell r="D965">
            <v>0</v>
          </cell>
          <cell r="E965">
            <v>105483.64</v>
          </cell>
          <cell r="F965">
            <v>22839.07</v>
          </cell>
          <cell r="G965">
            <v>82644.570000000007</v>
          </cell>
          <cell r="H965">
            <v>82644.570000000007</v>
          </cell>
        </row>
        <row r="966">
          <cell r="B966" t="str">
            <v>610-6370-10</v>
          </cell>
          <cell r="C966" t="str">
            <v>5675 UTILITIES - GAS</v>
          </cell>
          <cell r="D966">
            <v>0</v>
          </cell>
          <cell r="E966">
            <v>20673.82</v>
          </cell>
          <cell r="F966">
            <v>3386.53</v>
          </cell>
          <cell r="G966">
            <v>17287.29</v>
          </cell>
          <cell r="H966">
            <v>17287.29</v>
          </cell>
        </row>
        <row r="967">
          <cell r="B967" t="str">
            <v>610-6390-10</v>
          </cell>
          <cell r="C967" t="str">
            <v>5675 UTILITIES - WATER</v>
          </cell>
          <cell r="D967">
            <v>0</v>
          </cell>
          <cell r="E967">
            <v>8313.52</v>
          </cell>
          <cell r="F967">
            <v>1200</v>
          </cell>
          <cell r="G967">
            <v>7113.52</v>
          </cell>
          <cell r="H967">
            <v>7113.52</v>
          </cell>
        </row>
        <row r="968">
          <cell r="B968" t="str">
            <v>210-6400-10</v>
          </cell>
          <cell r="C968" t="str">
            <v>5640 Insurance - General</v>
          </cell>
          <cell r="D968">
            <v>0</v>
          </cell>
          <cell r="E968">
            <v>222595.48</v>
          </cell>
          <cell r="F968">
            <v>15310.25</v>
          </cell>
          <cell r="G968">
            <v>207285.23</v>
          </cell>
          <cell r="H968">
            <v>207285.23</v>
          </cell>
        </row>
        <row r="969">
          <cell r="B969" t="str">
            <v>210-6410-10</v>
          </cell>
          <cell r="C969" t="str">
            <v>5635 Insurance - Property</v>
          </cell>
          <cell r="D969">
            <v>0</v>
          </cell>
          <cell r="E969">
            <v>132304.49</v>
          </cell>
          <cell r="F969">
            <v>3707</v>
          </cell>
          <cell r="G969">
            <v>128597.49</v>
          </cell>
          <cell r="H969">
            <v>128597.49</v>
          </cell>
        </row>
        <row r="970">
          <cell r="B970" t="str">
            <v>210-6430-10</v>
          </cell>
          <cell r="C970" t="str">
            <v>5670 Rent - Property</v>
          </cell>
          <cell r="D970">
            <v>0</v>
          </cell>
          <cell r="E970">
            <v>368015.11</v>
          </cell>
          <cell r="F970">
            <v>52000</v>
          </cell>
          <cell r="G970">
            <v>316015.11</v>
          </cell>
          <cell r="H970">
            <v>316015.11</v>
          </cell>
        </row>
        <row r="971">
          <cell r="B971" t="str">
            <v>610-6440-10</v>
          </cell>
          <cell r="C971" t="str">
            <v>5675 RENT - VEHICLES &amp; MOBILE EQUIPMENT</v>
          </cell>
          <cell r="D971">
            <v>0</v>
          </cell>
          <cell r="E971">
            <v>380</v>
          </cell>
          <cell r="F971">
            <v>0</v>
          </cell>
          <cell r="G971">
            <v>380</v>
          </cell>
          <cell r="H971">
            <v>380</v>
          </cell>
        </row>
        <row r="972">
          <cell r="B972" t="str">
            <v>660-6440-10</v>
          </cell>
          <cell r="C972" t="str">
            <v>5025 RENT - VEHICLES &amp; MOBILE EQUIPMENT</v>
          </cell>
          <cell r="D972">
            <v>0</v>
          </cell>
          <cell r="E972">
            <v>95</v>
          </cell>
          <cell r="F972">
            <v>0</v>
          </cell>
          <cell r="G972">
            <v>95</v>
          </cell>
          <cell r="H972">
            <v>95</v>
          </cell>
        </row>
        <row r="973">
          <cell r="B973" t="str">
            <v>210-6450-10</v>
          </cell>
          <cell r="C973" t="str">
            <v>5605 R &amp; M - Non - OPUC Equipment / Property</v>
          </cell>
          <cell r="D973">
            <v>0</v>
          </cell>
          <cell r="E973">
            <v>1620.35</v>
          </cell>
          <cell r="F973">
            <v>0</v>
          </cell>
          <cell r="G973">
            <v>1620.35</v>
          </cell>
          <cell r="H973">
            <v>1620.35</v>
          </cell>
        </row>
        <row r="974">
          <cell r="B974" t="str">
            <v>330-6450-10</v>
          </cell>
          <cell r="C974" t="str">
            <v>5620 R &amp; M - Non-OPUC Equipment/Property</v>
          </cell>
          <cell r="D974">
            <v>0</v>
          </cell>
          <cell r="E974">
            <v>2616.13</v>
          </cell>
          <cell r="F974">
            <v>0</v>
          </cell>
          <cell r="G974">
            <v>2616.13</v>
          </cell>
          <cell r="H974">
            <v>2616.13</v>
          </cell>
        </row>
        <row r="975">
          <cell r="B975" t="str">
            <v>660-6450-10</v>
          </cell>
          <cell r="C975" t="str">
            <v>5025 R &amp; M - NON - OPUC EQUIPMENT / PROPERTY</v>
          </cell>
          <cell r="D975">
            <v>0</v>
          </cell>
          <cell r="E975">
            <v>44337.11</v>
          </cell>
          <cell r="F975">
            <v>3408.5</v>
          </cell>
          <cell r="G975">
            <v>40928.61</v>
          </cell>
          <cell r="H975">
            <v>40928.61</v>
          </cell>
        </row>
        <row r="976">
          <cell r="B976" t="str">
            <v>690-6450-10</v>
          </cell>
          <cell r="C976" t="str">
            <v>5025 R &amp; M - NON - OPUC EQUIPMENT / PROPERTY</v>
          </cell>
          <cell r="D976">
            <v>0</v>
          </cell>
          <cell r="E976">
            <v>14.24</v>
          </cell>
          <cell r="F976">
            <v>0</v>
          </cell>
          <cell r="G976">
            <v>14.24</v>
          </cell>
          <cell r="H976">
            <v>14.24</v>
          </cell>
        </row>
        <row r="977">
          <cell r="B977" t="str">
            <v>740-6450-10</v>
          </cell>
          <cell r="C977" t="str">
            <v>5310 R &amp; M - NON - OPUC EQUIPMENT / PROPERTY</v>
          </cell>
          <cell r="D977">
            <v>0</v>
          </cell>
          <cell r="E977">
            <v>8</v>
          </cell>
          <cell r="F977">
            <v>0</v>
          </cell>
          <cell r="G977">
            <v>8</v>
          </cell>
          <cell r="H977">
            <v>8</v>
          </cell>
        </row>
        <row r="978">
          <cell r="B978" t="str">
            <v>810-6450-10</v>
          </cell>
          <cell r="C978" t="str">
            <v>5085 R &amp; M - Non - OPUC Equipment/Property</v>
          </cell>
          <cell r="D978">
            <v>0</v>
          </cell>
          <cell r="E978">
            <v>225629.27</v>
          </cell>
          <cell r="F978">
            <v>267908.59999999998</v>
          </cell>
          <cell r="G978">
            <v>-42279.33</v>
          </cell>
          <cell r="H978">
            <v>-42279.33</v>
          </cell>
        </row>
        <row r="979">
          <cell r="B979" t="str">
            <v>210-6460-10</v>
          </cell>
          <cell r="C979" t="str">
            <v>5605 R &amp; M - OPUC Equipment / Facility</v>
          </cell>
          <cell r="D979">
            <v>0</v>
          </cell>
          <cell r="E979">
            <v>2800</v>
          </cell>
          <cell r="F979">
            <v>0</v>
          </cell>
          <cell r="G979">
            <v>2800</v>
          </cell>
          <cell r="H979">
            <v>2800</v>
          </cell>
        </row>
        <row r="980">
          <cell r="B980" t="str">
            <v>410-6460-10</v>
          </cell>
          <cell r="C980" t="str">
            <v>5305 R &amp; M - OPUC Equipment/Facility</v>
          </cell>
          <cell r="D980">
            <v>0</v>
          </cell>
          <cell r="E980">
            <v>295</v>
          </cell>
          <cell r="F980">
            <v>0</v>
          </cell>
          <cell r="G980">
            <v>295</v>
          </cell>
          <cell r="H980">
            <v>295</v>
          </cell>
        </row>
        <row r="981">
          <cell r="B981" t="str">
            <v>440-6460-10</v>
          </cell>
          <cell r="C981" t="str">
            <v>5320 R &amp; M - OPUC Equipment/Facility</v>
          </cell>
          <cell r="D981">
            <v>0</v>
          </cell>
          <cell r="E981">
            <v>422.5</v>
          </cell>
          <cell r="F981">
            <v>0</v>
          </cell>
          <cell r="G981">
            <v>422.5</v>
          </cell>
          <cell r="H981">
            <v>422.5</v>
          </cell>
        </row>
        <row r="982">
          <cell r="B982" t="str">
            <v>520-6460-10</v>
          </cell>
          <cell r="C982" t="str">
            <v>5420 R &amp; M - OPUC EQUIPMENT / FACILITY</v>
          </cell>
          <cell r="D982">
            <v>0</v>
          </cell>
          <cell r="E982">
            <v>420</v>
          </cell>
          <cell r="F982">
            <v>0</v>
          </cell>
          <cell r="G982">
            <v>420</v>
          </cell>
          <cell r="H982">
            <v>420</v>
          </cell>
        </row>
        <row r="983">
          <cell r="B983" t="str">
            <v>610-6460-10</v>
          </cell>
          <cell r="C983" t="str">
            <v>5675 R &amp; M - OPUC EQUIPMENT / FACILITY</v>
          </cell>
          <cell r="D983">
            <v>0</v>
          </cell>
          <cell r="E983">
            <v>42226.44</v>
          </cell>
          <cell r="F983">
            <v>29125.08</v>
          </cell>
          <cell r="G983">
            <v>13101.36</v>
          </cell>
          <cell r="H983">
            <v>13101.36</v>
          </cell>
        </row>
        <row r="984">
          <cell r="B984" t="str">
            <v>630-6460-10</v>
          </cell>
          <cell r="C984" t="str">
            <v>5110 R &amp; M - OPUC EQUIPMENT / FACILITY</v>
          </cell>
          <cell r="D984">
            <v>0</v>
          </cell>
          <cell r="E984">
            <v>3677.87</v>
          </cell>
          <cell r="F984">
            <v>0</v>
          </cell>
          <cell r="G984">
            <v>3677.87</v>
          </cell>
          <cell r="H984">
            <v>3677.87</v>
          </cell>
        </row>
        <row r="985">
          <cell r="B985" t="str">
            <v>650-6460-10</v>
          </cell>
          <cell r="C985" t="str">
            <v>5620 R &amp; M - OPUC EQUIPMENT / FACILITY</v>
          </cell>
          <cell r="D985">
            <v>0</v>
          </cell>
          <cell r="E985">
            <v>1609.49</v>
          </cell>
          <cell r="F985">
            <v>0</v>
          </cell>
          <cell r="G985">
            <v>1609.49</v>
          </cell>
          <cell r="H985">
            <v>1609.49</v>
          </cell>
        </row>
        <row r="986">
          <cell r="B986" t="str">
            <v>660-6460-10</v>
          </cell>
          <cell r="C986" t="str">
            <v>5025 R &amp; M - OPUC EQUIPMENT / FACILITY</v>
          </cell>
          <cell r="D986">
            <v>0</v>
          </cell>
          <cell r="E986">
            <v>12174.32</v>
          </cell>
          <cell r="F986">
            <v>4047.29</v>
          </cell>
          <cell r="G986">
            <v>8127.03</v>
          </cell>
          <cell r="H986">
            <v>8127.03</v>
          </cell>
        </row>
        <row r="987">
          <cell r="B987" t="str">
            <v>TRIAL BALANCE SUMMARY FOR 2017</v>
          </cell>
          <cell r="C987">
            <v>43174</v>
          </cell>
          <cell r="D987">
            <v>0.36275462962962962</v>
          </cell>
          <cell r="E987" t="str">
            <v>Page:</v>
          </cell>
          <cell r="F987">
            <v>14</v>
          </cell>
          <cell r="G987" t="str">
            <v>User Date:</v>
          </cell>
          <cell r="H987">
            <v>43174</v>
          </cell>
        </row>
        <row r="989">
          <cell r="B989" t="str">
            <v>Account</v>
          </cell>
          <cell r="C989" t="str">
            <v>Description</v>
          </cell>
          <cell r="D989" t="str">
            <v>Beginning Balance</v>
          </cell>
          <cell r="E989" t="str">
            <v>Credit</v>
          </cell>
          <cell r="F989" t="str">
            <v>Net Change</v>
          </cell>
          <cell r="G989" t="str">
            <v>Ending Balance</v>
          </cell>
          <cell r="H989" t="str">
            <v>Debit</v>
          </cell>
        </row>
        <row r="990">
          <cell r="B990" t="str">
            <v>675-6460-10</v>
          </cell>
          <cell r="C990" t="str">
            <v>5114 R&amp;M - OPUC Equip</v>
          </cell>
          <cell r="D990">
            <v>0</v>
          </cell>
          <cell r="E990">
            <v>90</v>
          </cell>
          <cell r="F990">
            <v>0</v>
          </cell>
          <cell r="G990">
            <v>90</v>
          </cell>
          <cell r="H990">
            <v>90</v>
          </cell>
        </row>
        <row r="991">
          <cell r="B991" t="str">
            <v>740-6460-10</v>
          </cell>
          <cell r="C991" t="str">
            <v>5310 R &amp; M - OPUC EQUIPMENT / FACILITY</v>
          </cell>
          <cell r="D991">
            <v>0</v>
          </cell>
          <cell r="E991">
            <v>2400</v>
          </cell>
          <cell r="F991">
            <v>0</v>
          </cell>
          <cell r="G991">
            <v>2400</v>
          </cell>
          <cell r="H991">
            <v>2400</v>
          </cell>
        </row>
        <row r="992">
          <cell r="B992" t="str">
            <v>810-6460-10</v>
          </cell>
          <cell r="C992" t="str">
            <v>5085 R &amp; M - OPUC Equipment/Facility</v>
          </cell>
          <cell r="D992">
            <v>0</v>
          </cell>
          <cell r="E992">
            <v>3786.22</v>
          </cell>
          <cell r="F992">
            <v>0</v>
          </cell>
          <cell r="G992">
            <v>3786.22</v>
          </cell>
          <cell r="H992">
            <v>3786.22</v>
          </cell>
        </row>
        <row r="993">
          <cell r="B993" t="str">
            <v>740-6461-10</v>
          </cell>
          <cell r="C993" t="str">
            <v>5175 Smart Meter Expenses</v>
          </cell>
          <cell r="D993">
            <v>0</v>
          </cell>
          <cell r="E993">
            <v>15.98</v>
          </cell>
          <cell r="F993">
            <v>0</v>
          </cell>
          <cell r="G993">
            <v>15.98</v>
          </cell>
          <cell r="H993">
            <v>15.98</v>
          </cell>
        </row>
        <row r="994">
          <cell r="B994" t="str">
            <v>330-6462-10</v>
          </cell>
          <cell r="C994" t="str">
            <v>5620 R&amp;M- HARDWARE MAINTENANCE FEES</v>
          </cell>
          <cell r="D994">
            <v>0</v>
          </cell>
          <cell r="E994">
            <v>38287.910000000003</v>
          </cell>
          <cell r="F994">
            <v>1908.36</v>
          </cell>
          <cell r="G994">
            <v>36379.550000000003</v>
          </cell>
          <cell r="H994">
            <v>36379.550000000003</v>
          </cell>
        </row>
        <row r="995">
          <cell r="B995" t="str">
            <v>330-6463-10</v>
          </cell>
          <cell r="C995" t="str">
            <v>5620 R&amp;M COMPUTER SOFTWARE MAINTENANCE FEES</v>
          </cell>
          <cell r="D995">
            <v>0</v>
          </cell>
          <cell r="E995">
            <v>83010.84</v>
          </cell>
          <cell r="F995">
            <v>2583.79</v>
          </cell>
          <cell r="G995">
            <v>80427.05</v>
          </cell>
          <cell r="H995">
            <v>80427.05</v>
          </cell>
        </row>
        <row r="996">
          <cell r="B996" t="str">
            <v>520-6463-10</v>
          </cell>
          <cell r="C996" t="str">
            <v>5420 R&amp;M COMPUTER SOFTWARE MAINTENANCE FEES</v>
          </cell>
          <cell r="D996">
            <v>0</v>
          </cell>
          <cell r="E996">
            <v>1944</v>
          </cell>
          <cell r="F996">
            <v>1944</v>
          </cell>
          <cell r="G996">
            <v>0</v>
          </cell>
          <cell r="H996">
            <v>0</v>
          </cell>
        </row>
        <row r="997">
          <cell r="B997" t="str">
            <v>740-6463-10</v>
          </cell>
          <cell r="C997" t="str">
            <v>5620 R&amp;M COMPUTER SOFTWARE MAINTENANCE FEES</v>
          </cell>
          <cell r="D997">
            <v>0</v>
          </cell>
          <cell r="E997">
            <v>41287.18</v>
          </cell>
          <cell r="F997">
            <v>6450</v>
          </cell>
          <cell r="G997">
            <v>34837.18</v>
          </cell>
          <cell r="H997">
            <v>34837.18</v>
          </cell>
        </row>
        <row r="998">
          <cell r="B998" t="str">
            <v>810-6463-10</v>
          </cell>
          <cell r="C998" t="str">
            <v>5620 R&amp;M COMPUTER SOFTWARE MAINTENANCE FEES</v>
          </cell>
          <cell r="D998">
            <v>0</v>
          </cell>
          <cell r="E998">
            <v>7167.42</v>
          </cell>
          <cell r="F998">
            <v>580.41999999999996</v>
          </cell>
          <cell r="G998">
            <v>6587</v>
          </cell>
          <cell r="H998">
            <v>6587</v>
          </cell>
        </row>
        <row r="999">
          <cell r="B999" t="str">
            <v>210-6470-10</v>
          </cell>
          <cell r="C999" t="str">
            <v>5605 R &amp; M - Cleaning And Janitorial</v>
          </cell>
          <cell r="D999">
            <v>0</v>
          </cell>
          <cell r="E999">
            <v>500</v>
          </cell>
          <cell r="F999">
            <v>500</v>
          </cell>
          <cell r="G999">
            <v>0</v>
          </cell>
          <cell r="H999">
            <v>0</v>
          </cell>
        </row>
        <row r="1000">
          <cell r="B1000" t="str">
            <v>330-6470-10</v>
          </cell>
          <cell r="C1000" t="str">
            <v>5620 R &amp; M - Cleaning And Janitorial</v>
          </cell>
          <cell r="D1000">
            <v>0</v>
          </cell>
          <cell r="E1000">
            <v>438.75</v>
          </cell>
          <cell r="F1000">
            <v>0</v>
          </cell>
          <cell r="G1000">
            <v>438.75</v>
          </cell>
          <cell r="H1000">
            <v>438.75</v>
          </cell>
        </row>
        <row r="1001">
          <cell r="B1001" t="str">
            <v>610-6470-10</v>
          </cell>
          <cell r="C1001" t="str">
            <v>5675 R &amp; M - CLEANING AND JANITORIAL</v>
          </cell>
          <cell r="D1001">
            <v>0</v>
          </cell>
          <cell r="E1001">
            <v>77839.100000000006</v>
          </cell>
          <cell r="F1001">
            <v>7541.55</v>
          </cell>
          <cell r="G1001">
            <v>70297.55</v>
          </cell>
          <cell r="H1001">
            <v>70297.55</v>
          </cell>
        </row>
        <row r="1002">
          <cell r="B1002" t="str">
            <v>660-6470-10</v>
          </cell>
          <cell r="C1002" t="str">
            <v>5025 R &amp; M - CLEANING AND JANITORIAL</v>
          </cell>
          <cell r="D1002">
            <v>0</v>
          </cell>
          <cell r="E1002">
            <v>112.6</v>
          </cell>
          <cell r="F1002">
            <v>0</v>
          </cell>
          <cell r="G1002">
            <v>112.6</v>
          </cell>
          <cell r="H1002">
            <v>112.6</v>
          </cell>
        </row>
        <row r="1003">
          <cell r="B1003" t="str">
            <v>610-6480-10</v>
          </cell>
          <cell r="C1003" t="str">
            <v>5675 R &amp; M - GARBAGE REMOVAL</v>
          </cell>
          <cell r="D1003">
            <v>0</v>
          </cell>
          <cell r="E1003">
            <v>53406.879999999997</v>
          </cell>
          <cell r="F1003">
            <v>12566.5</v>
          </cell>
          <cell r="G1003">
            <v>40840.379999999997</v>
          </cell>
          <cell r="H1003">
            <v>40840.379999999997</v>
          </cell>
        </row>
        <row r="1004">
          <cell r="B1004" t="str">
            <v>650-6480-10</v>
          </cell>
          <cell r="C1004" t="str">
            <v>5620 R &amp; M - GARBAGE REMOVAL</v>
          </cell>
          <cell r="D1004">
            <v>0</v>
          </cell>
          <cell r="E1004">
            <v>2100</v>
          </cell>
          <cell r="F1004">
            <v>0</v>
          </cell>
          <cell r="G1004">
            <v>2100</v>
          </cell>
          <cell r="H1004">
            <v>2100</v>
          </cell>
        </row>
        <row r="1005">
          <cell r="B1005" t="str">
            <v>610-6490-10</v>
          </cell>
          <cell r="C1005" t="str">
            <v>5675 R &amp; M - UNIFORMS AND MAINTENANCE</v>
          </cell>
          <cell r="D1005">
            <v>0</v>
          </cell>
          <cell r="E1005">
            <v>55.89</v>
          </cell>
          <cell r="F1005">
            <v>0</v>
          </cell>
          <cell r="G1005">
            <v>55.89</v>
          </cell>
          <cell r="H1005">
            <v>55.89</v>
          </cell>
        </row>
        <row r="1006">
          <cell r="B1006" t="str">
            <v>650-6490-10</v>
          </cell>
          <cell r="C1006" t="str">
            <v>5620 R &amp; M - UNIFORMS AND MAINTENANCE</v>
          </cell>
          <cell r="D1006">
            <v>0</v>
          </cell>
          <cell r="E1006">
            <v>981.8</v>
          </cell>
          <cell r="F1006">
            <v>0</v>
          </cell>
          <cell r="G1006">
            <v>981.8</v>
          </cell>
          <cell r="H1006">
            <v>981.8</v>
          </cell>
        </row>
        <row r="1007">
          <cell r="B1007" t="str">
            <v>660-6490-10</v>
          </cell>
          <cell r="C1007" t="str">
            <v>5025 R &amp; M - UNIFORMS AND MAINTENANCE</v>
          </cell>
          <cell r="D1007">
            <v>0</v>
          </cell>
          <cell r="E1007">
            <v>1679.86</v>
          </cell>
          <cell r="F1007">
            <v>0</v>
          </cell>
          <cell r="G1007">
            <v>1679.86</v>
          </cell>
          <cell r="H1007">
            <v>1679.86</v>
          </cell>
        </row>
        <row r="1008">
          <cell r="B1008" t="str">
            <v>760-6490-10</v>
          </cell>
          <cell r="C1008" t="str">
            <v>5065 R &amp; M - UNIFORMS AND MAINTENANCE</v>
          </cell>
          <cell r="D1008">
            <v>0</v>
          </cell>
          <cell r="E1008">
            <v>140</v>
          </cell>
          <cell r="F1008">
            <v>0</v>
          </cell>
          <cell r="G1008">
            <v>140</v>
          </cell>
          <cell r="H1008">
            <v>140</v>
          </cell>
        </row>
        <row r="1009">
          <cell r="B1009" t="str">
            <v>210-6500-10</v>
          </cell>
          <cell r="C1009" t="str">
            <v>5605 Employee - Memberships</v>
          </cell>
          <cell r="D1009">
            <v>0</v>
          </cell>
          <cell r="E1009">
            <v>1180</v>
          </cell>
          <cell r="F1009">
            <v>0</v>
          </cell>
          <cell r="G1009">
            <v>1180</v>
          </cell>
          <cell r="H1009">
            <v>1180</v>
          </cell>
        </row>
        <row r="1010">
          <cell r="B1010" t="str">
            <v>300-6500-10</v>
          </cell>
          <cell r="C1010" t="str">
            <v>5085 Employee memberships</v>
          </cell>
          <cell r="D1010">
            <v>0</v>
          </cell>
          <cell r="E1010">
            <v>960</v>
          </cell>
          <cell r="F1010">
            <v>0</v>
          </cell>
          <cell r="G1010">
            <v>960</v>
          </cell>
          <cell r="H1010">
            <v>960</v>
          </cell>
        </row>
        <row r="1011">
          <cell r="B1011" t="str">
            <v>320-6500-10</v>
          </cell>
          <cell r="C1011" t="str">
            <v>5610 Employee - Memberships</v>
          </cell>
          <cell r="D1011">
            <v>0</v>
          </cell>
          <cell r="E1011">
            <v>1920</v>
          </cell>
          <cell r="F1011">
            <v>0</v>
          </cell>
          <cell r="G1011">
            <v>1920</v>
          </cell>
          <cell r="H1011">
            <v>1920</v>
          </cell>
        </row>
        <row r="1012">
          <cell r="B1012" t="str">
            <v>520-6500-10</v>
          </cell>
          <cell r="C1012" t="str">
            <v>5420 EMPLOYEE - MEMBERSHIPS</v>
          </cell>
          <cell r="D1012">
            <v>0</v>
          </cell>
          <cell r="E1012">
            <v>463</v>
          </cell>
          <cell r="F1012">
            <v>463</v>
          </cell>
          <cell r="G1012">
            <v>0</v>
          </cell>
          <cell r="H1012">
            <v>0</v>
          </cell>
        </row>
        <row r="1013">
          <cell r="B1013" t="str">
            <v>530-6500-10</v>
          </cell>
          <cell r="C1013" t="str">
            <v>5620 EMPLOYEE - MEMBERSHIPS</v>
          </cell>
          <cell r="D1013">
            <v>0</v>
          </cell>
          <cell r="E1013">
            <v>663</v>
          </cell>
          <cell r="F1013">
            <v>0</v>
          </cell>
          <cell r="G1013">
            <v>663</v>
          </cell>
          <cell r="H1013">
            <v>663</v>
          </cell>
        </row>
        <row r="1014">
          <cell r="B1014" t="str">
            <v>650-6500-10</v>
          </cell>
          <cell r="C1014" t="str">
            <v>5620 EMPLOYEE - MEMBERSHIPS</v>
          </cell>
          <cell r="D1014">
            <v>0</v>
          </cell>
          <cell r="E1014">
            <v>120</v>
          </cell>
          <cell r="F1014">
            <v>0</v>
          </cell>
          <cell r="G1014">
            <v>120</v>
          </cell>
          <cell r="H1014">
            <v>120</v>
          </cell>
        </row>
        <row r="1015">
          <cell r="B1015" t="str">
            <v>660-6500-10</v>
          </cell>
          <cell r="C1015" t="str">
            <v>5025 EMPLOYEE - MEMBERSHIPS</v>
          </cell>
          <cell r="D1015">
            <v>0</v>
          </cell>
          <cell r="E1015">
            <v>3669.67</v>
          </cell>
          <cell r="F1015">
            <v>433.25</v>
          </cell>
          <cell r="G1015">
            <v>3236.42</v>
          </cell>
          <cell r="H1015">
            <v>3236.42</v>
          </cell>
        </row>
        <row r="1016">
          <cell r="B1016" t="str">
            <v>740-6500-10</v>
          </cell>
          <cell r="C1016" t="str">
            <v>5310 EMPLOYEE - MEMBERSHIPS</v>
          </cell>
          <cell r="D1016">
            <v>0</v>
          </cell>
          <cell r="E1016">
            <v>212.94</v>
          </cell>
          <cell r="F1016">
            <v>0</v>
          </cell>
          <cell r="G1016">
            <v>212.94</v>
          </cell>
          <cell r="H1016">
            <v>212.94</v>
          </cell>
        </row>
        <row r="1017">
          <cell r="B1017" t="str">
            <v>800-6500-10</v>
          </cell>
          <cell r="C1017" t="str">
            <v>5610 Employee - Memberships</v>
          </cell>
          <cell r="D1017">
            <v>0</v>
          </cell>
          <cell r="E1017">
            <v>468.6</v>
          </cell>
          <cell r="F1017">
            <v>0</v>
          </cell>
          <cell r="G1017">
            <v>468.6</v>
          </cell>
          <cell r="H1017">
            <v>468.6</v>
          </cell>
        </row>
        <row r="1018">
          <cell r="B1018" t="str">
            <v>810-6500-10</v>
          </cell>
          <cell r="C1018" t="str">
            <v>5085 Employee - Memberships</v>
          </cell>
          <cell r="D1018">
            <v>0</v>
          </cell>
          <cell r="E1018">
            <v>1078.83</v>
          </cell>
          <cell r="F1018">
            <v>0</v>
          </cell>
          <cell r="G1018">
            <v>1078.83</v>
          </cell>
          <cell r="H1018">
            <v>1078.83</v>
          </cell>
        </row>
        <row r="1019">
          <cell r="B1019" t="str">
            <v>530-6520-10</v>
          </cell>
          <cell r="C1019" t="str">
            <v>5620 EMPLOYEE - ADVERTISING</v>
          </cell>
          <cell r="D1019">
            <v>0</v>
          </cell>
          <cell r="E1019">
            <v>5349.4</v>
          </cell>
          <cell r="F1019">
            <v>1849.4</v>
          </cell>
          <cell r="G1019">
            <v>3500</v>
          </cell>
          <cell r="H1019">
            <v>3500</v>
          </cell>
        </row>
        <row r="1020">
          <cell r="B1020" t="str">
            <v>210-6540-10</v>
          </cell>
          <cell r="C1020" t="str">
            <v>5605 Employee Training - Course Fees</v>
          </cell>
          <cell r="D1020">
            <v>0</v>
          </cell>
          <cell r="E1020">
            <v>11921</v>
          </cell>
          <cell r="F1020">
            <v>4576</v>
          </cell>
          <cell r="G1020">
            <v>7345</v>
          </cell>
          <cell r="H1020">
            <v>7345</v>
          </cell>
        </row>
        <row r="1021">
          <cell r="B1021" t="str">
            <v>320-6540-10</v>
          </cell>
          <cell r="C1021" t="str">
            <v>5610 Employee Training - Course Fees</v>
          </cell>
          <cell r="D1021">
            <v>0</v>
          </cell>
          <cell r="E1021">
            <v>795</v>
          </cell>
          <cell r="F1021">
            <v>0</v>
          </cell>
          <cell r="G1021">
            <v>795</v>
          </cell>
          <cell r="H1021">
            <v>795</v>
          </cell>
        </row>
        <row r="1022">
          <cell r="B1022" t="str">
            <v>330-6540-10</v>
          </cell>
          <cell r="C1022" t="str">
            <v>5620 Employee Training - Course Fees</v>
          </cell>
          <cell r="D1022">
            <v>0</v>
          </cell>
          <cell r="E1022">
            <v>1300</v>
          </cell>
          <cell r="F1022">
            <v>0</v>
          </cell>
          <cell r="G1022">
            <v>1300</v>
          </cell>
          <cell r="H1022">
            <v>1300</v>
          </cell>
        </row>
        <row r="1023">
          <cell r="B1023" t="str">
            <v>410-6540-10</v>
          </cell>
          <cell r="C1023" t="str">
            <v>5305 Employee Training - Course Fees</v>
          </cell>
          <cell r="D1023">
            <v>0</v>
          </cell>
          <cell r="E1023">
            <v>5832.46</v>
          </cell>
          <cell r="F1023">
            <v>3882.46</v>
          </cell>
          <cell r="G1023">
            <v>1950</v>
          </cell>
          <cell r="H1023">
            <v>1950</v>
          </cell>
        </row>
        <row r="1024">
          <cell r="B1024" t="str">
            <v>420-6540-10</v>
          </cell>
          <cell r="C1024" t="str">
            <v>5425 Employee Training - Course Fees</v>
          </cell>
          <cell r="D1024">
            <v>0</v>
          </cell>
          <cell r="E1024">
            <v>850</v>
          </cell>
          <cell r="F1024">
            <v>0</v>
          </cell>
          <cell r="G1024">
            <v>850</v>
          </cell>
          <cell r="H1024">
            <v>850</v>
          </cell>
        </row>
        <row r="1025">
          <cell r="B1025" t="str">
            <v>520-6540-10</v>
          </cell>
          <cell r="C1025" t="str">
            <v>5420 EMPLOYEE TRAINING - COURSE FEES</v>
          </cell>
          <cell r="D1025">
            <v>0</v>
          </cell>
          <cell r="E1025">
            <v>29168.52</v>
          </cell>
          <cell r="F1025">
            <v>177.77</v>
          </cell>
          <cell r="G1025">
            <v>28990.75</v>
          </cell>
          <cell r="H1025">
            <v>28990.75</v>
          </cell>
        </row>
        <row r="1026">
          <cell r="B1026" t="str">
            <v>530-6540-10</v>
          </cell>
          <cell r="C1026" t="str">
            <v>5620 EMPLOYEE TRAINING - COURSE FEES</v>
          </cell>
          <cell r="D1026">
            <v>0</v>
          </cell>
          <cell r="E1026">
            <v>1826</v>
          </cell>
          <cell r="F1026">
            <v>0</v>
          </cell>
          <cell r="G1026">
            <v>1826</v>
          </cell>
          <cell r="H1026">
            <v>1826</v>
          </cell>
        </row>
        <row r="1027">
          <cell r="B1027" t="str">
            <v>650-6540-10</v>
          </cell>
          <cell r="C1027" t="str">
            <v>5620 EMPLOYEE TRAINING - COURSE FEES</v>
          </cell>
          <cell r="D1027">
            <v>0</v>
          </cell>
          <cell r="E1027">
            <v>295</v>
          </cell>
          <cell r="F1027">
            <v>0</v>
          </cell>
          <cell r="G1027">
            <v>295</v>
          </cell>
          <cell r="H1027">
            <v>295</v>
          </cell>
        </row>
        <row r="1028">
          <cell r="B1028" t="str">
            <v>660-6540-10</v>
          </cell>
          <cell r="C1028" t="str">
            <v>5025 EMPLOYEE TRAINING - COURSE FEES</v>
          </cell>
          <cell r="D1028">
            <v>0</v>
          </cell>
          <cell r="E1028">
            <v>32527.55</v>
          </cell>
          <cell r="F1028">
            <v>9042.5499999999993</v>
          </cell>
          <cell r="G1028">
            <v>23485</v>
          </cell>
          <cell r="H1028">
            <v>23485</v>
          </cell>
        </row>
        <row r="1029">
          <cell r="B1029" t="str">
            <v>740-6540-10</v>
          </cell>
          <cell r="C1029" t="str">
            <v>5310 EMPLOYEE TRAINING - COURSE FEES</v>
          </cell>
          <cell r="D1029">
            <v>0</v>
          </cell>
          <cell r="E1029">
            <v>6250</v>
          </cell>
          <cell r="F1029">
            <v>0</v>
          </cell>
          <cell r="G1029">
            <v>6250</v>
          </cell>
          <cell r="H1029">
            <v>6250</v>
          </cell>
        </row>
        <row r="1030">
          <cell r="B1030" t="str">
            <v>800-6540-10</v>
          </cell>
          <cell r="C1030" t="str">
            <v>5610 Training - Course Fees</v>
          </cell>
          <cell r="D1030">
            <v>0</v>
          </cell>
          <cell r="E1030">
            <v>5270.55</v>
          </cell>
          <cell r="F1030">
            <v>2488</v>
          </cell>
          <cell r="G1030">
            <v>2782.55</v>
          </cell>
          <cell r="H1030">
            <v>2782.55</v>
          </cell>
        </row>
        <row r="1031">
          <cell r="B1031" t="str">
            <v>810-6540-10</v>
          </cell>
          <cell r="C1031" t="str">
            <v>5085 Employee Training - Course Fees</v>
          </cell>
          <cell r="D1031">
            <v>0</v>
          </cell>
          <cell r="E1031">
            <v>7591.39</v>
          </cell>
          <cell r="F1031">
            <v>0</v>
          </cell>
          <cell r="G1031">
            <v>7591.39</v>
          </cell>
          <cell r="H1031">
            <v>7591.39</v>
          </cell>
        </row>
        <row r="1032">
          <cell r="B1032" t="str">
            <v>820-6540-10</v>
          </cell>
          <cell r="C1032" t="str">
            <v>5005 Employee Training - Course Fees</v>
          </cell>
          <cell r="D1032">
            <v>0</v>
          </cell>
          <cell r="E1032">
            <v>4357.7299999999996</v>
          </cell>
          <cell r="F1032">
            <v>0</v>
          </cell>
          <cell r="G1032">
            <v>4357.7299999999996</v>
          </cell>
          <cell r="H1032">
            <v>4357.7299999999996</v>
          </cell>
        </row>
        <row r="1033">
          <cell r="B1033" t="str">
            <v>420-6550-10</v>
          </cell>
          <cell r="C1033" t="str">
            <v>5425 Employee Training - Travel</v>
          </cell>
          <cell r="D1033">
            <v>0</v>
          </cell>
          <cell r="E1033">
            <v>50.31</v>
          </cell>
          <cell r="F1033">
            <v>0</v>
          </cell>
          <cell r="G1033">
            <v>50.31</v>
          </cell>
          <cell r="H1033">
            <v>50.31</v>
          </cell>
        </row>
        <row r="1034">
          <cell r="B1034" t="str">
            <v>740-6550-10</v>
          </cell>
          <cell r="C1034" t="str">
            <v>5310 EMPLOYEE TRAINING - TRAVEL</v>
          </cell>
          <cell r="D1034">
            <v>0</v>
          </cell>
          <cell r="E1034">
            <v>567.66999999999996</v>
          </cell>
          <cell r="F1034">
            <v>0</v>
          </cell>
          <cell r="G1034">
            <v>567.66999999999996</v>
          </cell>
          <cell r="H1034">
            <v>567.66999999999996</v>
          </cell>
        </row>
        <row r="1035">
          <cell r="B1035" t="str">
            <v>760-6550-10</v>
          </cell>
          <cell r="C1035" t="str">
            <v>5065 EMPLOYEE TRAINING - TRAVEL</v>
          </cell>
          <cell r="D1035">
            <v>0</v>
          </cell>
          <cell r="E1035">
            <v>3200.48</v>
          </cell>
          <cell r="F1035">
            <v>2606</v>
          </cell>
          <cell r="G1035">
            <v>594.48</v>
          </cell>
          <cell r="H1035">
            <v>594.48</v>
          </cell>
        </row>
        <row r="1036">
          <cell r="B1036" t="str">
            <v>520-6560-10</v>
          </cell>
          <cell r="C1036" t="str">
            <v>5420 EMPLOYEE TRAINING - ACCOMMODATION &amp; MEALS</v>
          </cell>
          <cell r="D1036">
            <v>0</v>
          </cell>
          <cell r="E1036">
            <v>789.95</v>
          </cell>
          <cell r="F1036">
            <v>0</v>
          </cell>
          <cell r="G1036">
            <v>789.95</v>
          </cell>
          <cell r="H1036">
            <v>789.95</v>
          </cell>
        </row>
        <row r="1037">
          <cell r="B1037" t="str">
            <v>650-6560-10</v>
          </cell>
          <cell r="C1037" t="str">
            <v>5620 EMPLOYEE TRAINING - ACCOMMODATION &amp; MEALS</v>
          </cell>
          <cell r="D1037">
            <v>0</v>
          </cell>
          <cell r="E1037">
            <v>3260.74</v>
          </cell>
          <cell r="F1037">
            <v>0</v>
          </cell>
          <cell r="G1037">
            <v>3260.74</v>
          </cell>
          <cell r="H1037">
            <v>3260.74</v>
          </cell>
        </row>
        <row r="1038">
          <cell r="B1038" t="str">
            <v>660-6560-10</v>
          </cell>
          <cell r="C1038" t="str">
            <v>5025 EMPLOYEE TRAINING - ACCOMMODATION &amp; MEALS</v>
          </cell>
          <cell r="D1038">
            <v>0</v>
          </cell>
          <cell r="E1038">
            <v>6563.52</v>
          </cell>
          <cell r="F1038">
            <v>0</v>
          </cell>
          <cell r="G1038">
            <v>6563.52</v>
          </cell>
          <cell r="H1038">
            <v>6563.52</v>
          </cell>
        </row>
        <row r="1039">
          <cell r="B1039" t="str">
            <v>760-6560-10</v>
          </cell>
          <cell r="C1039" t="str">
            <v>5065 EMPLOYEE TRAINING - ACCOMMODATION &amp; MEALS</v>
          </cell>
          <cell r="D1039">
            <v>0</v>
          </cell>
          <cell r="E1039">
            <v>308.5</v>
          </cell>
          <cell r="F1039">
            <v>0</v>
          </cell>
          <cell r="G1039">
            <v>308.5</v>
          </cell>
          <cell r="H1039">
            <v>308.5</v>
          </cell>
        </row>
        <row r="1040">
          <cell r="B1040" t="str">
            <v>660-6570-10</v>
          </cell>
          <cell r="C1040" t="str">
            <v>5025 EMPLOYEE TRAINING - MATERIALS</v>
          </cell>
          <cell r="D1040">
            <v>0</v>
          </cell>
          <cell r="E1040">
            <v>315.91000000000003</v>
          </cell>
          <cell r="F1040">
            <v>0</v>
          </cell>
          <cell r="G1040">
            <v>315.91000000000003</v>
          </cell>
          <cell r="H1040">
            <v>315.91000000000003</v>
          </cell>
        </row>
        <row r="1041">
          <cell r="B1041" t="str">
            <v>810-6570-10</v>
          </cell>
          <cell r="C1041" t="str">
            <v>5085 Employee Training - Materials</v>
          </cell>
          <cell r="D1041">
            <v>0</v>
          </cell>
          <cell r="E1041">
            <v>459</v>
          </cell>
          <cell r="F1041">
            <v>0</v>
          </cell>
          <cell r="G1041">
            <v>459</v>
          </cell>
          <cell r="H1041">
            <v>459</v>
          </cell>
        </row>
        <row r="1042">
          <cell r="B1042" t="str">
            <v>210-6580-10</v>
          </cell>
          <cell r="C1042" t="str">
            <v>5605 Employee Training - Instructors</v>
          </cell>
          <cell r="D1042">
            <v>0</v>
          </cell>
          <cell r="E1042">
            <v>16994.5</v>
          </cell>
          <cell r="F1042">
            <v>5734.75</v>
          </cell>
          <cell r="G1042">
            <v>11259.75</v>
          </cell>
          <cell r="H1042">
            <v>11259.75</v>
          </cell>
        </row>
        <row r="1043">
          <cell r="B1043" t="str">
            <v>520-6580-10</v>
          </cell>
          <cell r="C1043" t="str">
            <v>5420 EMPLOYEE TRAINING - INSTRUCTORS</v>
          </cell>
          <cell r="D1043">
            <v>0</v>
          </cell>
          <cell r="E1043">
            <v>4570</v>
          </cell>
          <cell r="F1043">
            <v>0</v>
          </cell>
          <cell r="G1043">
            <v>4570</v>
          </cell>
          <cell r="H1043">
            <v>4570</v>
          </cell>
        </row>
        <row r="1044">
          <cell r="B1044" t="str">
            <v>210-6590-10</v>
          </cell>
          <cell r="C1044" t="str">
            <v>5605 Travel - Accommodation</v>
          </cell>
          <cell r="D1044">
            <v>0</v>
          </cell>
          <cell r="E1044">
            <v>835.13</v>
          </cell>
          <cell r="F1044">
            <v>0</v>
          </cell>
          <cell r="G1044">
            <v>835.13</v>
          </cell>
          <cell r="H1044">
            <v>835.13</v>
          </cell>
        </row>
        <row r="1045">
          <cell r="B1045" t="str">
            <v>410-6590-10</v>
          </cell>
          <cell r="C1045" t="str">
            <v>5305 Travel - Accommodation</v>
          </cell>
          <cell r="D1045">
            <v>0</v>
          </cell>
          <cell r="E1045">
            <v>1869.38</v>
          </cell>
          <cell r="F1045">
            <v>0</v>
          </cell>
          <cell r="G1045">
            <v>1869.38</v>
          </cell>
          <cell r="H1045">
            <v>1869.38</v>
          </cell>
        </row>
        <row r="1046">
          <cell r="B1046" t="str">
            <v>420-6590-10</v>
          </cell>
          <cell r="C1046" t="str">
            <v>5425 Travel - Accomodation</v>
          </cell>
          <cell r="D1046">
            <v>0</v>
          </cell>
          <cell r="E1046">
            <v>918.06</v>
          </cell>
          <cell r="F1046">
            <v>0</v>
          </cell>
          <cell r="G1046">
            <v>918.06</v>
          </cell>
          <cell r="H1046">
            <v>918.06</v>
          </cell>
        </row>
        <row r="1047">
          <cell r="B1047" t="str">
            <v>460-6590-10</v>
          </cell>
          <cell r="C1047" t="str">
            <v>5405 TRAVEL - ACCOMMODATION</v>
          </cell>
          <cell r="D1047">
            <v>0</v>
          </cell>
          <cell r="E1047">
            <v>688.8</v>
          </cell>
          <cell r="F1047">
            <v>0</v>
          </cell>
          <cell r="G1047">
            <v>688.8</v>
          </cell>
          <cell r="H1047">
            <v>688.8</v>
          </cell>
        </row>
        <row r="1048">
          <cell r="B1048" t="str">
            <v>530-6590-10</v>
          </cell>
          <cell r="C1048" t="str">
            <v>5620 TRAVEL - ACCOMMODATION</v>
          </cell>
          <cell r="D1048">
            <v>0</v>
          </cell>
          <cell r="E1048">
            <v>1728</v>
          </cell>
          <cell r="F1048">
            <v>500</v>
          </cell>
          <cell r="G1048">
            <v>1228</v>
          </cell>
          <cell r="H1048">
            <v>1228</v>
          </cell>
        </row>
        <row r="1049">
          <cell r="B1049" t="str">
            <v>660-6590-10</v>
          </cell>
          <cell r="C1049" t="str">
            <v>5025 TRAVEL - ACCOMMODATION</v>
          </cell>
          <cell r="D1049">
            <v>0</v>
          </cell>
          <cell r="E1049">
            <v>2613.9899999999998</v>
          </cell>
          <cell r="F1049">
            <v>0</v>
          </cell>
          <cell r="G1049">
            <v>2613.9899999999998</v>
          </cell>
          <cell r="H1049">
            <v>2613.9899999999998</v>
          </cell>
        </row>
        <row r="1050">
          <cell r="B1050" t="str">
            <v>740-6590-10</v>
          </cell>
          <cell r="C1050" t="str">
            <v>5310 Travel-Accomodations</v>
          </cell>
          <cell r="D1050">
            <v>0</v>
          </cell>
          <cell r="E1050">
            <v>2811.12</v>
          </cell>
          <cell r="F1050">
            <v>0</v>
          </cell>
          <cell r="G1050">
            <v>2811.12</v>
          </cell>
          <cell r="H1050">
            <v>2811.12</v>
          </cell>
        </row>
        <row r="1051">
          <cell r="B1051" t="str">
            <v>800-6590-10</v>
          </cell>
          <cell r="C1051" t="str">
            <v>5610 Travel - Accommodations</v>
          </cell>
          <cell r="D1051">
            <v>0</v>
          </cell>
          <cell r="E1051">
            <v>590.89</v>
          </cell>
          <cell r="F1051">
            <v>0</v>
          </cell>
          <cell r="G1051">
            <v>590.89</v>
          </cell>
          <cell r="H1051">
            <v>590.89</v>
          </cell>
        </row>
        <row r="1052">
          <cell r="B1052" t="str">
            <v>810-6590-10</v>
          </cell>
          <cell r="C1052" t="str">
            <v>5085 Travel - Accommodation</v>
          </cell>
          <cell r="D1052">
            <v>0</v>
          </cell>
          <cell r="E1052">
            <v>4135.1000000000004</v>
          </cell>
          <cell r="F1052">
            <v>2339</v>
          </cell>
          <cell r="G1052">
            <v>1796.1</v>
          </cell>
          <cell r="H1052">
            <v>1796.1</v>
          </cell>
        </row>
        <row r="1053">
          <cell r="B1053" t="str">
            <v>210-6600-10</v>
          </cell>
          <cell r="C1053" t="str">
            <v>5605 Travel - Car Allowance &amp; Mileage</v>
          </cell>
          <cell r="D1053">
            <v>0</v>
          </cell>
          <cell r="E1053">
            <v>29639.02</v>
          </cell>
          <cell r="F1053">
            <v>20281.64</v>
          </cell>
          <cell r="G1053">
            <v>9357.3799999999992</v>
          </cell>
          <cell r="H1053">
            <v>9357.3799999999992</v>
          </cell>
        </row>
        <row r="1054">
          <cell r="B1054" t="str">
            <v>300-6600-10</v>
          </cell>
          <cell r="C1054" t="str">
            <v>5620 Travel - Car Allowance &amp; Mileage</v>
          </cell>
          <cell r="D1054">
            <v>0</v>
          </cell>
          <cell r="E1054">
            <v>12.38</v>
          </cell>
          <cell r="F1054">
            <v>0</v>
          </cell>
          <cell r="G1054">
            <v>12.38</v>
          </cell>
          <cell r="H1054">
            <v>12.38</v>
          </cell>
        </row>
        <row r="1055">
          <cell r="B1055" t="str">
            <v>320-6600-10</v>
          </cell>
          <cell r="C1055" t="str">
            <v>5610 Travel - Car Allowance &amp; Mileage</v>
          </cell>
          <cell r="D1055">
            <v>0</v>
          </cell>
          <cell r="E1055">
            <v>79.650000000000006</v>
          </cell>
          <cell r="F1055">
            <v>0</v>
          </cell>
          <cell r="G1055">
            <v>79.650000000000006</v>
          </cell>
          <cell r="H1055">
            <v>79.650000000000006</v>
          </cell>
        </row>
        <row r="1056">
          <cell r="B1056" t="str">
            <v>330-6600-10</v>
          </cell>
          <cell r="C1056" t="str">
            <v>5620 Travel - Car Allowance &amp; Mileage</v>
          </cell>
          <cell r="D1056">
            <v>0</v>
          </cell>
          <cell r="E1056">
            <v>142.79</v>
          </cell>
          <cell r="F1056">
            <v>0</v>
          </cell>
          <cell r="G1056">
            <v>142.79</v>
          </cell>
          <cell r="H1056">
            <v>142.79</v>
          </cell>
        </row>
        <row r="1057">
          <cell r="B1057" t="str">
            <v>410-6600-10</v>
          </cell>
          <cell r="C1057" t="str">
            <v>5305 Travel - Car Allowance &amp; Mileage</v>
          </cell>
          <cell r="D1057">
            <v>0</v>
          </cell>
          <cell r="E1057">
            <v>1682.66</v>
          </cell>
          <cell r="F1057">
            <v>271.99</v>
          </cell>
          <cell r="G1057">
            <v>1410.67</v>
          </cell>
          <cell r="H1057">
            <v>1410.67</v>
          </cell>
        </row>
        <row r="1058">
          <cell r="B1058" t="str">
            <v>420-6600-10</v>
          </cell>
          <cell r="C1058" t="str">
            <v>5425 TRAVEL - CAR ALLOWANCE &amp; MILEAGE</v>
          </cell>
          <cell r="D1058">
            <v>0</v>
          </cell>
          <cell r="E1058">
            <v>275.25</v>
          </cell>
          <cell r="F1058">
            <v>0</v>
          </cell>
          <cell r="G1058">
            <v>275.25</v>
          </cell>
          <cell r="H1058">
            <v>275.25</v>
          </cell>
        </row>
        <row r="1059">
          <cell r="B1059" t="str">
            <v>460-6600-10</v>
          </cell>
          <cell r="C1059" t="str">
            <v>5405 TRAVEL - CAR ALLOWANCE &amp; MILEAGE</v>
          </cell>
          <cell r="D1059">
            <v>0</v>
          </cell>
          <cell r="E1059">
            <v>272.73</v>
          </cell>
          <cell r="F1059">
            <v>0</v>
          </cell>
          <cell r="G1059">
            <v>272.73</v>
          </cell>
          <cell r="H1059">
            <v>272.73</v>
          </cell>
        </row>
        <row r="1060">
          <cell r="B1060" t="str">
            <v>520-6600-10</v>
          </cell>
          <cell r="C1060" t="str">
            <v>5420 TRAVEL - CAR ALLOWANCE &amp; MILEAGE</v>
          </cell>
          <cell r="D1060">
            <v>0</v>
          </cell>
          <cell r="E1060">
            <v>156.97</v>
          </cell>
          <cell r="F1060">
            <v>0</v>
          </cell>
          <cell r="G1060">
            <v>156.97</v>
          </cell>
          <cell r="H1060">
            <v>156.97</v>
          </cell>
        </row>
        <row r="1061">
          <cell r="B1061" t="str">
            <v>530-6600-10</v>
          </cell>
          <cell r="C1061" t="str">
            <v>5620 TRAVEL - CAR ALLOWANCE &amp; MILEAGE</v>
          </cell>
          <cell r="D1061">
            <v>0</v>
          </cell>
          <cell r="E1061">
            <v>946.26</v>
          </cell>
          <cell r="F1061">
            <v>500</v>
          </cell>
          <cell r="G1061">
            <v>446.26</v>
          </cell>
          <cell r="H1061">
            <v>446.26</v>
          </cell>
        </row>
        <row r="1062">
          <cell r="B1062" t="str">
            <v>610-6600-10</v>
          </cell>
          <cell r="C1062" t="str">
            <v>5675 TRAVEL - CAR ALLOWANCES &amp; MILEAGE</v>
          </cell>
          <cell r="D1062">
            <v>0</v>
          </cell>
          <cell r="E1062">
            <v>623.37</v>
          </cell>
          <cell r="F1062">
            <v>0</v>
          </cell>
          <cell r="G1062">
            <v>623.37</v>
          </cell>
          <cell r="H1062">
            <v>623.37</v>
          </cell>
        </row>
        <row r="1063">
          <cell r="B1063" t="str">
            <v>TRIAL BALANCE SUMMARY FOR 2017</v>
          </cell>
          <cell r="C1063">
            <v>43174</v>
          </cell>
          <cell r="D1063">
            <v>0.36275462962962962</v>
          </cell>
          <cell r="E1063" t="str">
            <v>Page:</v>
          </cell>
          <cell r="F1063">
            <v>15</v>
          </cell>
          <cell r="G1063" t="str">
            <v>User Date:</v>
          </cell>
          <cell r="H1063">
            <v>43174</v>
          </cell>
        </row>
        <row r="1065">
          <cell r="B1065" t="str">
            <v>Account</v>
          </cell>
          <cell r="C1065" t="str">
            <v>Description</v>
          </cell>
          <cell r="D1065" t="str">
            <v>Beginning Balance</v>
          </cell>
          <cell r="E1065" t="str">
            <v>Credit</v>
          </cell>
          <cell r="F1065" t="str">
            <v>Net Change</v>
          </cell>
          <cell r="G1065" t="str">
            <v>Ending Balance</v>
          </cell>
          <cell r="H1065" t="str">
            <v>Debit</v>
          </cell>
        </row>
        <row r="1066">
          <cell r="B1066" t="str">
            <v>620-6600-10</v>
          </cell>
          <cell r="C1066" t="str">
            <v>5610 TRAVEL - CAR ALLOWANCES &amp; MILEAGE</v>
          </cell>
          <cell r="D1066">
            <v>0</v>
          </cell>
          <cell r="E1066">
            <v>508.18</v>
          </cell>
          <cell r="F1066">
            <v>0</v>
          </cell>
          <cell r="G1066">
            <v>508.18</v>
          </cell>
          <cell r="H1066">
            <v>508.18</v>
          </cell>
        </row>
        <row r="1067">
          <cell r="B1067" t="str">
            <v>650-6600-10</v>
          </cell>
          <cell r="C1067" t="str">
            <v>5620 TRAVEL - CAR ALLOWANCE &amp; MILEAGE</v>
          </cell>
          <cell r="D1067">
            <v>0</v>
          </cell>
          <cell r="E1067">
            <v>40.700000000000003</v>
          </cell>
          <cell r="F1067">
            <v>0</v>
          </cell>
          <cell r="G1067">
            <v>40.700000000000003</v>
          </cell>
          <cell r="H1067">
            <v>40.700000000000003</v>
          </cell>
        </row>
        <row r="1068">
          <cell r="B1068" t="str">
            <v>655-6600-10</v>
          </cell>
          <cell r="C1068" t="str">
            <v>5610 Travel - Car Allowance &amp; Mileage</v>
          </cell>
          <cell r="D1068">
            <v>0</v>
          </cell>
          <cell r="E1068">
            <v>92.39</v>
          </cell>
          <cell r="F1068">
            <v>0</v>
          </cell>
          <cell r="G1068">
            <v>92.39</v>
          </cell>
          <cell r="H1068">
            <v>92.39</v>
          </cell>
        </row>
        <row r="1069">
          <cell r="B1069" t="str">
            <v>660-6600-10</v>
          </cell>
          <cell r="C1069" t="str">
            <v>5025 TRAVEL - CAR ALLOWANCE &amp; MILEAGE</v>
          </cell>
          <cell r="D1069">
            <v>0</v>
          </cell>
          <cell r="E1069">
            <v>523.69000000000005</v>
          </cell>
          <cell r="F1069">
            <v>0</v>
          </cell>
          <cell r="G1069">
            <v>523.69000000000005</v>
          </cell>
          <cell r="H1069">
            <v>523.69000000000005</v>
          </cell>
        </row>
        <row r="1070">
          <cell r="B1070" t="str">
            <v>690-6600-10</v>
          </cell>
          <cell r="C1070" t="str">
            <v>5025 TRAVEL - CAR ALLOWANCE &amp; MILEAGE</v>
          </cell>
          <cell r="D1070">
            <v>0</v>
          </cell>
          <cell r="E1070">
            <v>15.73</v>
          </cell>
          <cell r="F1070">
            <v>0</v>
          </cell>
          <cell r="G1070">
            <v>15.73</v>
          </cell>
          <cell r="H1070">
            <v>15.73</v>
          </cell>
        </row>
        <row r="1071">
          <cell r="B1071" t="str">
            <v>740-6600-10</v>
          </cell>
          <cell r="C1071" t="str">
            <v>5310 Travel - Car Allowance &amp; Mileage</v>
          </cell>
          <cell r="D1071">
            <v>0</v>
          </cell>
          <cell r="E1071">
            <v>920.78</v>
          </cell>
          <cell r="F1071">
            <v>0</v>
          </cell>
          <cell r="G1071">
            <v>920.78</v>
          </cell>
          <cell r="H1071">
            <v>920.78</v>
          </cell>
        </row>
        <row r="1072">
          <cell r="B1072" t="str">
            <v>800-6600-10</v>
          </cell>
          <cell r="C1072" t="str">
            <v>5610 Travel - Mileage</v>
          </cell>
          <cell r="D1072">
            <v>0</v>
          </cell>
          <cell r="E1072">
            <v>5357.23</v>
          </cell>
          <cell r="F1072">
            <v>880</v>
          </cell>
          <cell r="G1072">
            <v>4477.2299999999996</v>
          </cell>
          <cell r="H1072">
            <v>4477.2299999999996</v>
          </cell>
        </row>
        <row r="1073">
          <cell r="B1073" t="str">
            <v>810-6600-10</v>
          </cell>
          <cell r="C1073" t="str">
            <v>5085 Travel - Car Allowance &amp; Mileage</v>
          </cell>
          <cell r="D1073">
            <v>0</v>
          </cell>
          <cell r="E1073">
            <v>1703.93</v>
          </cell>
          <cell r="F1073">
            <v>260</v>
          </cell>
          <cell r="G1073">
            <v>1443.93</v>
          </cell>
          <cell r="H1073">
            <v>1443.93</v>
          </cell>
        </row>
        <row r="1074">
          <cell r="B1074" t="str">
            <v>820-6600-10</v>
          </cell>
          <cell r="C1074" t="str">
            <v>5005 Travel - Mileage</v>
          </cell>
          <cell r="D1074">
            <v>0</v>
          </cell>
          <cell r="E1074">
            <v>641.80999999999995</v>
          </cell>
          <cell r="F1074">
            <v>0</v>
          </cell>
          <cell r="G1074">
            <v>641.80999999999995</v>
          </cell>
          <cell r="H1074">
            <v>641.80999999999995</v>
          </cell>
        </row>
        <row r="1075">
          <cell r="B1075" t="str">
            <v>210-6610-10</v>
          </cell>
          <cell r="C1075" t="str">
            <v>5605 Travel - Conference Fees</v>
          </cell>
          <cell r="D1075">
            <v>0</v>
          </cell>
          <cell r="E1075">
            <v>2154.9299999999998</v>
          </cell>
          <cell r="F1075">
            <v>0</v>
          </cell>
          <cell r="G1075">
            <v>2154.9299999999998</v>
          </cell>
          <cell r="H1075">
            <v>2154.9299999999998</v>
          </cell>
        </row>
        <row r="1076">
          <cell r="B1076" t="str">
            <v>300-6610-10</v>
          </cell>
          <cell r="C1076" t="str">
            <v>5620 Travel - Conference Fees</v>
          </cell>
          <cell r="D1076">
            <v>0</v>
          </cell>
          <cell r="E1076">
            <v>150.63999999999999</v>
          </cell>
          <cell r="F1076">
            <v>0</v>
          </cell>
          <cell r="G1076">
            <v>150.63999999999999</v>
          </cell>
          <cell r="H1076">
            <v>150.63999999999999</v>
          </cell>
        </row>
        <row r="1077">
          <cell r="B1077" t="str">
            <v>390-6610-10</v>
          </cell>
          <cell r="C1077" t="str">
            <v>5415 Travel - Conference Fees</v>
          </cell>
          <cell r="D1077">
            <v>0</v>
          </cell>
          <cell r="E1077">
            <v>265</v>
          </cell>
          <cell r="F1077">
            <v>0</v>
          </cell>
          <cell r="G1077">
            <v>265</v>
          </cell>
          <cell r="H1077">
            <v>265</v>
          </cell>
        </row>
        <row r="1078">
          <cell r="B1078" t="str">
            <v>460-6610-10</v>
          </cell>
          <cell r="C1078" t="str">
            <v>5405 TRAVEL - CONFERENCE FEES</v>
          </cell>
          <cell r="D1078">
            <v>0</v>
          </cell>
          <cell r="E1078">
            <v>185</v>
          </cell>
          <cell r="F1078">
            <v>0</v>
          </cell>
          <cell r="G1078">
            <v>185</v>
          </cell>
          <cell r="H1078">
            <v>185</v>
          </cell>
        </row>
        <row r="1079">
          <cell r="B1079" t="str">
            <v>520-6610-10</v>
          </cell>
          <cell r="C1079" t="str">
            <v>5420 TRAVEL - CONFERENCE FEES</v>
          </cell>
          <cell r="D1079">
            <v>0</v>
          </cell>
          <cell r="E1079">
            <v>385</v>
          </cell>
          <cell r="F1079">
            <v>385</v>
          </cell>
          <cell r="G1079">
            <v>0</v>
          </cell>
          <cell r="H1079">
            <v>0</v>
          </cell>
        </row>
        <row r="1080">
          <cell r="B1080" t="str">
            <v>530-6610-10</v>
          </cell>
          <cell r="C1080" t="str">
            <v>5620 TRAVEL - CONFERENCE FEES</v>
          </cell>
          <cell r="D1080">
            <v>0</v>
          </cell>
          <cell r="E1080">
            <v>1833</v>
          </cell>
          <cell r="F1080">
            <v>1127</v>
          </cell>
          <cell r="G1080">
            <v>706</v>
          </cell>
          <cell r="H1080">
            <v>706</v>
          </cell>
        </row>
        <row r="1081">
          <cell r="B1081" t="str">
            <v>660-6610-10</v>
          </cell>
          <cell r="C1081" t="str">
            <v>5025 TRAVEL - CONFERENCE FEES</v>
          </cell>
          <cell r="D1081">
            <v>0</v>
          </cell>
          <cell r="E1081">
            <v>880</v>
          </cell>
          <cell r="F1081">
            <v>0</v>
          </cell>
          <cell r="G1081">
            <v>880</v>
          </cell>
          <cell r="H1081">
            <v>880</v>
          </cell>
        </row>
        <row r="1082">
          <cell r="B1082" t="str">
            <v>740-6610-10</v>
          </cell>
          <cell r="C1082" t="str">
            <v>5310 Travel - Conference Fees</v>
          </cell>
          <cell r="D1082">
            <v>0</v>
          </cell>
          <cell r="E1082">
            <v>154.96</v>
          </cell>
          <cell r="F1082">
            <v>0</v>
          </cell>
          <cell r="G1082">
            <v>154.96</v>
          </cell>
          <cell r="H1082">
            <v>154.96</v>
          </cell>
        </row>
        <row r="1083">
          <cell r="B1083" t="str">
            <v>800-6610-10</v>
          </cell>
          <cell r="C1083" t="str">
            <v>5610 Travel - Conference Fees</v>
          </cell>
          <cell r="D1083">
            <v>0</v>
          </cell>
          <cell r="E1083">
            <v>2828</v>
          </cell>
          <cell r="F1083">
            <v>0</v>
          </cell>
          <cell r="G1083">
            <v>2828</v>
          </cell>
          <cell r="H1083">
            <v>2828</v>
          </cell>
        </row>
        <row r="1084">
          <cell r="B1084" t="str">
            <v>810-6610-10</v>
          </cell>
          <cell r="C1084" t="str">
            <v>5085 Travel - Conference Fees</v>
          </cell>
          <cell r="D1084">
            <v>0</v>
          </cell>
          <cell r="E1084">
            <v>1760</v>
          </cell>
          <cell r="F1084">
            <v>0</v>
          </cell>
          <cell r="G1084">
            <v>1760</v>
          </cell>
          <cell r="H1084">
            <v>1760</v>
          </cell>
        </row>
        <row r="1085">
          <cell r="B1085" t="str">
            <v>210-6615-10</v>
          </cell>
          <cell r="C1085" t="str">
            <v>5605 Meals &amp; Entertainment (Restricted)</v>
          </cell>
          <cell r="D1085">
            <v>0</v>
          </cell>
          <cell r="E1085">
            <v>832.49</v>
          </cell>
          <cell r="F1085">
            <v>0</v>
          </cell>
          <cell r="G1085">
            <v>832.49</v>
          </cell>
          <cell r="H1085">
            <v>832.49</v>
          </cell>
        </row>
        <row r="1086">
          <cell r="B1086" t="str">
            <v>210-6620-10</v>
          </cell>
          <cell r="C1086" t="str">
            <v>5605 Travel - Meals (Subsistence)</v>
          </cell>
          <cell r="D1086">
            <v>0</v>
          </cell>
          <cell r="E1086">
            <v>15079.29</v>
          </cell>
          <cell r="F1086">
            <v>434.74</v>
          </cell>
          <cell r="G1086">
            <v>14644.55</v>
          </cell>
          <cell r="H1086">
            <v>14644.55</v>
          </cell>
        </row>
        <row r="1087">
          <cell r="B1087" t="str">
            <v>310-6620-10</v>
          </cell>
          <cell r="C1087" t="str">
            <v>5605 Travel - Meals (Subsistence)</v>
          </cell>
          <cell r="D1087">
            <v>0</v>
          </cell>
          <cell r="E1087">
            <v>330.67</v>
          </cell>
          <cell r="F1087">
            <v>0</v>
          </cell>
          <cell r="G1087">
            <v>330.67</v>
          </cell>
          <cell r="H1087">
            <v>330.67</v>
          </cell>
        </row>
        <row r="1088">
          <cell r="B1088" t="str">
            <v>320-6620-10</v>
          </cell>
          <cell r="C1088" t="str">
            <v>5605 Travel - Meals (Subsistence)</v>
          </cell>
          <cell r="D1088">
            <v>0</v>
          </cell>
          <cell r="E1088">
            <v>125.13</v>
          </cell>
          <cell r="F1088">
            <v>0</v>
          </cell>
          <cell r="G1088">
            <v>125.13</v>
          </cell>
          <cell r="H1088">
            <v>125.13</v>
          </cell>
        </row>
        <row r="1089">
          <cell r="B1089" t="str">
            <v>330-6620-10</v>
          </cell>
          <cell r="C1089" t="str">
            <v>5605 Travel - Meals (Subsistence)</v>
          </cell>
          <cell r="D1089">
            <v>0</v>
          </cell>
          <cell r="E1089">
            <v>88.41</v>
          </cell>
          <cell r="F1089">
            <v>0</v>
          </cell>
          <cell r="G1089">
            <v>88.41</v>
          </cell>
          <cell r="H1089">
            <v>88.41</v>
          </cell>
        </row>
        <row r="1090">
          <cell r="B1090" t="str">
            <v>390-6620-10</v>
          </cell>
          <cell r="C1090" t="str">
            <v>5605 Travel - Meals (Subsistence)</v>
          </cell>
          <cell r="D1090">
            <v>0</v>
          </cell>
          <cell r="E1090">
            <v>466.9</v>
          </cell>
          <cell r="F1090">
            <v>0</v>
          </cell>
          <cell r="G1090">
            <v>466.9</v>
          </cell>
          <cell r="H1090">
            <v>466.9</v>
          </cell>
        </row>
        <row r="1091">
          <cell r="B1091" t="str">
            <v>410-6620-10</v>
          </cell>
          <cell r="C1091" t="str">
            <v>5605 Travel - Meals (Subsistence)</v>
          </cell>
          <cell r="D1091">
            <v>0</v>
          </cell>
          <cell r="E1091">
            <v>64.989999999999995</v>
          </cell>
          <cell r="F1091">
            <v>0</v>
          </cell>
          <cell r="G1091">
            <v>64.989999999999995</v>
          </cell>
          <cell r="H1091">
            <v>64.989999999999995</v>
          </cell>
        </row>
        <row r="1092">
          <cell r="B1092" t="str">
            <v>420-6620-10</v>
          </cell>
          <cell r="C1092" t="str">
            <v>5605 Travel - Meals (Subsistence)</v>
          </cell>
          <cell r="D1092">
            <v>0</v>
          </cell>
          <cell r="E1092">
            <v>2883.92</v>
          </cell>
          <cell r="F1092">
            <v>32.159999999999997</v>
          </cell>
          <cell r="G1092">
            <v>2851.76</v>
          </cell>
          <cell r="H1092">
            <v>2851.76</v>
          </cell>
        </row>
        <row r="1093">
          <cell r="B1093" t="str">
            <v>460-6620-10</v>
          </cell>
          <cell r="C1093" t="str">
            <v>5605 Travel - Meals (Subsistence)</v>
          </cell>
          <cell r="D1093">
            <v>0</v>
          </cell>
          <cell r="E1093">
            <v>17.239999999999998</v>
          </cell>
          <cell r="F1093">
            <v>0</v>
          </cell>
          <cell r="G1093">
            <v>17.239999999999998</v>
          </cell>
          <cell r="H1093">
            <v>17.239999999999998</v>
          </cell>
        </row>
        <row r="1094">
          <cell r="B1094" t="str">
            <v>520-6620-10</v>
          </cell>
          <cell r="C1094" t="str">
            <v>5605 Travel - Meals (Subsistence)</v>
          </cell>
          <cell r="D1094">
            <v>0</v>
          </cell>
          <cell r="E1094">
            <v>6857.71</v>
          </cell>
          <cell r="F1094">
            <v>528.5</v>
          </cell>
          <cell r="G1094">
            <v>6329.21</v>
          </cell>
          <cell r="H1094">
            <v>6329.21</v>
          </cell>
        </row>
        <row r="1095">
          <cell r="B1095" t="str">
            <v>530-6620-10</v>
          </cell>
          <cell r="C1095" t="str">
            <v>5605 Travel - Meals (Subsistence)</v>
          </cell>
          <cell r="D1095">
            <v>0</v>
          </cell>
          <cell r="E1095">
            <v>3019.79</v>
          </cell>
          <cell r="F1095">
            <v>558.28</v>
          </cell>
          <cell r="G1095">
            <v>2461.5100000000002</v>
          </cell>
          <cell r="H1095">
            <v>2461.5100000000002</v>
          </cell>
        </row>
        <row r="1096">
          <cell r="B1096" t="str">
            <v>650-6620-10</v>
          </cell>
          <cell r="C1096" t="str">
            <v>5620 TRAVEL - MEALS</v>
          </cell>
          <cell r="D1096">
            <v>0</v>
          </cell>
          <cell r="E1096">
            <v>59.01</v>
          </cell>
          <cell r="F1096">
            <v>0</v>
          </cell>
          <cell r="G1096">
            <v>59.01</v>
          </cell>
          <cell r="H1096">
            <v>59.01</v>
          </cell>
        </row>
        <row r="1097">
          <cell r="B1097" t="str">
            <v>660-6620-10</v>
          </cell>
          <cell r="C1097" t="str">
            <v>5025 TRAVEL - MEALS</v>
          </cell>
          <cell r="D1097">
            <v>0</v>
          </cell>
          <cell r="E1097">
            <v>3373.25</v>
          </cell>
          <cell r="F1097">
            <v>342.26</v>
          </cell>
          <cell r="G1097">
            <v>3030.99</v>
          </cell>
          <cell r="H1097">
            <v>3030.99</v>
          </cell>
        </row>
        <row r="1098">
          <cell r="B1098" t="str">
            <v>740-6620-10</v>
          </cell>
          <cell r="C1098" t="str">
            <v>5310 Travel - Meals (Subsistence)</v>
          </cell>
          <cell r="D1098">
            <v>0</v>
          </cell>
          <cell r="E1098">
            <v>454.92</v>
          </cell>
          <cell r="F1098">
            <v>4.03</v>
          </cell>
          <cell r="G1098">
            <v>450.89</v>
          </cell>
          <cell r="H1098">
            <v>450.89</v>
          </cell>
        </row>
        <row r="1099">
          <cell r="B1099" t="str">
            <v>800-6620-10</v>
          </cell>
          <cell r="C1099" t="str">
            <v>5610 Travel - Meals (Subsistence)</v>
          </cell>
          <cell r="D1099">
            <v>0</v>
          </cell>
          <cell r="E1099">
            <v>45.13</v>
          </cell>
          <cell r="F1099">
            <v>0</v>
          </cell>
          <cell r="G1099">
            <v>45.13</v>
          </cell>
          <cell r="H1099">
            <v>45.13</v>
          </cell>
        </row>
        <row r="1100">
          <cell r="B1100" t="str">
            <v>810-6620-10</v>
          </cell>
          <cell r="C1100" t="str">
            <v>5085 Travel - Meals (Subsistence)</v>
          </cell>
          <cell r="D1100">
            <v>0</v>
          </cell>
          <cell r="E1100">
            <v>1130.26</v>
          </cell>
          <cell r="F1100">
            <v>451.66</v>
          </cell>
          <cell r="G1100">
            <v>678.6</v>
          </cell>
          <cell r="H1100">
            <v>678.6</v>
          </cell>
        </row>
        <row r="1101">
          <cell r="B1101" t="str">
            <v>210-6650-10</v>
          </cell>
          <cell r="C1101" t="str">
            <v>5605 Communications - Courier \ Security PickUup</v>
          </cell>
          <cell r="D1101">
            <v>0</v>
          </cell>
          <cell r="E1101">
            <v>801.21</v>
          </cell>
          <cell r="F1101">
            <v>0</v>
          </cell>
          <cell r="G1101">
            <v>801.21</v>
          </cell>
          <cell r="H1101">
            <v>801.21</v>
          </cell>
        </row>
        <row r="1102">
          <cell r="B1102" t="str">
            <v>310-6650-10</v>
          </cell>
          <cell r="C1102" t="str">
            <v>5620 Communications - Courier\Security Pickup</v>
          </cell>
          <cell r="D1102">
            <v>0</v>
          </cell>
          <cell r="E1102">
            <v>70.56</v>
          </cell>
          <cell r="F1102">
            <v>0</v>
          </cell>
          <cell r="G1102">
            <v>70.56</v>
          </cell>
          <cell r="H1102">
            <v>70.56</v>
          </cell>
        </row>
        <row r="1103">
          <cell r="B1103" t="str">
            <v>320-6650-10</v>
          </cell>
          <cell r="C1103" t="str">
            <v>5610 Communications - Courier\Security PickUp</v>
          </cell>
          <cell r="D1103">
            <v>0</v>
          </cell>
          <cell r="E1103">
            <v>152.37</v>
          </cell>
          <cell r="F1103">
            <v>0</v>
          </cell>
          <cell r="G1103">
            <v>152.37</v>
          </cell>
          <cell r="H1103">
            <v>152.37</v>
          </cell>
        </row>
        <row r="1104">
          <cell r="B1104" t="str">
            <v>390-6650-10</v>
          </cell>
          <cell r="C1104" t="str">
            <v>5605 Communications - Courier \ Security PickUup</v>
          </cell>
          <cell r="D1104">
            <v>0</v>
          </cell>
          <cell r="E1104">
            <v>3.92</v>
          </cell>
          <cell r="F1104">
            <v>0</v>
          </cell>
          <cell r="G1104">
            <v>3.92</v>
          </cell>
          <cell r="H1104">
            <v>3.92</v>
          </cell>
        </row>
        <row r="1105">
          <cell r="B1105" t="str">
            <v>420-6650-10</v>
          </cell>
          <cell r="C1105" t="str">
            <v>5425 Communications - Courier\Security Pickup</v>
          </cell>
          <cell r="D1105">
            <v>0</v>
          </cell>
          <cell r="E1105">
            <v>153.03</v>
          </cell>
          <cell r="F1105">
            <v>0</v>
          </cell>
          <cell r="G1105">
            <v>153.03</v>
          </cell>
          <cell r="H1105">
            <v>153.03</v>
          </cell>
        </row>
        <row r="1106">
          <cell r="B1106" t="str">
            <v>520-6650-10</v>
          </cell>
          <cell r="C1106" t="str">
            <v>5420 COMMUNICATIONS - COURIER \ SECURITY PICKUP</v>
          </cell>
          <cell r="D1106">
            <v>0</v>
          </cell>
          <cell r="E1106">
            <v>161.88</v>
          </cell>
          <cell r="F1106">
            <v>0</v>
          </cell>
          <cell r="G1106">
            <v>161.88</v>
          </cell>
          <cell r="H1106">
            <v>161.88</v>
          </cell>
        </row>
        <row r="1107">
          <cell r="B1107" t="str">
            <v>530-6650-10</v>
          </cell>
          <cell r="C1107" t="str">
            <v>5620 COMMUNICATIONS - COURIER \ SECURITY PICKUP</v>
          </cell>
          <cell r="D1107">
            <v>0</v>
          </cell>
          <cell r="E1107">
            <v>82.02</v>
          </cell>
          <cell r="F1107">
            <v>0</v>
          </cell>
          <cell r="G1107">
            <v>82.02</v>
          </cell>
          <cell r="H1107">
            <v>82.02</v>
          </cell>
        </row>
        <row r="1108">
          <cell r="B1108" t="str">
            <v>610-6650-10</v>
          </cell>
          <cell r="C1108" t="str">
            <v>5675 COMMUNICATIONS - COURIER \ SECURITY PICKUP</v>
          </cell>
          <cell r="D1108">
            <v>0</v>
          </cell>
          <cell r="E1108">
            <v>178.05</v>
          </cell>
          <cell r="F1108">
            <v>0</v>
          </cell>
          <cell r="G1108">
            <v>178.05</v>
          </cell>
          <cell r="H1108">
            <v>178.05</v>
          </cell>
        </row>
        <row r="1109">
          <cell r="B1109" t="str">
            <v>620-6650-10</v>
          </cell>
          <cell r="C1109" t="str">
            <v>5610 COMMUNICATIONS - COURIER \ SECURITY PICKUP</v>
          </cell>
          <cell r="D1109">
            <v>0</v>
          </cell>
          <cell r="E1109">
            <v>44.94</v>
          </cell>
          <cell r="F1109">
            <v>0</v>
          </cell>
          <cell r="G1109">
            <v>44.94</v>
          </cell>
          <cell r="H1109">
            <v>44.94</v>
          </cell>
        </row>
        <row r="1110">
          <cell r="B1110" t="str">
            <v>650-6650-10</v>
          </cell>
          <cell r="C1110" t="str">
            <v>5620 COMMUNICATIONS - COURIER \ SECURITY PICKUP</v>
          </cell>
          <cell r="D1110">
            <v>0</v>
          </cell>
          <cell r="E1110">
            <v>360.33</v>
          </cell>
          <cell r="F1110">
            <v>0</v>
          </cell>
          <cell r="G1110">
            <v>360.33</v>
          </cell>
          <cell r="H1110">
            <v>360.33</v>
          </cell>
        </row>
        <row r="1111">
          <cell r="B1111" t="str">
            <v>660-6650-10</v>
          </cell>
          <cell r="C1111" t="str">
            <v>5025 COMMUNICATIONS - COURIER \ SECURITY PICKUP</v>
          </cell>
          <cell r="D1111">
            <v>0</v>
          </cell>
          <cell r="E1111">
            <v>1421.38</v>
          </cell>
          <cell r="F1111">
            <v>0</v>
          </cell>
          <cell r="G1111">
            <v>1421.38</v>
          </cell>
          <cell r="H1111">
            <v>1421.38</v>
          </cell>
        </row>
        <row r="1112">
          <cell r="B1112" t="str">
            <v>740-6650-10</v>
          </cell>
          <cell r="C1112" t="str">
            <v>5310 COMMUNICATIONS - COURIER \ SECURITY PICKUP</v>
          </cell>
          <cell r="D1112">
            <v>0</v>
          </cell>
          <cell r="E1112">
            <v>17.59</v>
          </cell>
          <cell r="F1112">
            <v>0</v>
          </cell>
          <cell r="G1112">
            <v>17.59</v>
          </cell>
          <cell r="H1112">
            <v>17.59</v>
          </cell>
        </row>
        <row r="1113">
          <cell r="B1113" t="str">
            <v>760-6650-10</v>
          </cell>
          <cell r="C1113" t="str">
            <v>5065 COMMUNICATIONS - COURIER \ SECURITY PICKUP</v>
          </cell>
          <cell r="D1113">
            <v>0</v>
          </cell>
          <cell r="E1113">
            <v>49.71</v>
          </cell>
          <cell r="F1113">
            <v>0</v>
          </cell>
          <cell r="G1113">
            <v>49.71</v>
          </cell>
          <cell r="H1113">
            <v>49.71</v>
          </cell>
        </row>
        <row r="1114">
          <cell r="B1114" t="str">
            <v>800-6650-10</v>
          </cell>
          <cell r="C1114" t="str">
            <v>5610 Communications-Courier\Security Pickup</v>
          </cell>
          <cell r="D1114">
            <v>0</v>
          </cell>
          <cell r="E1114">
            <v>18.010000000000002</v>
          </cell>
          <cell r="F1114">
            <v>0</v>
          </cell>
          <cell r="G1114">
            <v>18.010000000000002</v>
          </cell>
          <cell r="H1114">
            <v>18.010000000000002</v>
          </cell>
        </row>
        <row r="1115">
          <cell r="B1115" t="str">
            <v>810-6650-10</v>
          </cell>
          <cell r="C1115" t="str">
            <v>5085 COMMUNICATIONS - COURIER \ SECURITY PICKUP</v>
          </cell>
          <cell r="D1115">
            <v>0</v>
          </cell>
          <cell r="E1115">
            <v>75.75</v>
          </cell>
          <cell r="F1115">
            <v>0</v>
          </cell>
          <cell r="G1115">
            <v>75.75</v>
          </cell>
          <cell r="H1115">
            <v>75.75</v>
          </cell>
        </row>
        <row r="1116">
          <cell r="B1116" t="str">
            <v>210-6660-10</v>
          </cell>
          <cell r="C1116" t="str">
            <v>5605 Communications - Other</v>
          </cell>
          <cell r="D1116">
            <v>0</v>
          </cell>
          <cell r="E1116">
            <v>95</v>
          </cell>
          <cell r="F1116">
            <v>0</v>
          </cell>
          <cell r="G1116">
            <v>95</v>
          </cell>
          <cell r="H1116">
            <v>95</v>
          </cell>
        </row>
        <row r="1117">
          <cell r="B1117" t="str">
            <v>310-6660-10</v>
          </cell>
          <cell r="C1117" t="str">
            <v>5620 Cimmunications - Other</v>
          </cell>
          <cell r="D1117">
            <v>0</v>
          </cell>
          <cell r="E1117">
            <v>2399.9899999999998</v>
          </cell>
          <cell r="F1117">
            <v>2399.9899999999998</v>
          </cell>
          <cell r="G1117">
            <v>0</v>
          </cell>
          <cell r="H1117">
            <v>0</v>
          </cell>
        </row>
        <row r="1118">
          <cell r="B1118" t="str">
            <v>330-6660-10</v>
          </cell>
          <cell r="C1118" t="str">
            <v>5620 Communications - Other</v>
          </cell>
          <cell r="D1118">
            <v>0</v>
          </cell>
          <cell r="E1118">
            <v>56659.92</v>
          </cell>
          <cell r="F1118">
            <v>5756</v>
          </cell>
          <cell r="G1118">
            <v>50903.92</v>
          </cell>
          <cell r="H1118">
            <v>50903.92</v>
          </cell>
        </row>
        <row r="1119">
          <cell r="B1119" t="str">
            <v>340-6660-10</v>
          </cell>
          <cell r="C1119" t="str">
            <v>5410 Communications - Other</v>
          </cell>
          <cell r="D1119">
            <v>0</v>
          </cell>
          <cell r="E1119">
            <v>960</v>
          </cell>
          <cell r="F1119">
            <v>0</v>
          </cell>
          <cell r="G1119">
            <v>960</v>
          </cell>
          <cell r="H1119">
            <v>960</v>
          </cell>
        </row>
        <row r="1120">
          <cell r="B1120" t="str">
            <v>420-6660-10</v>
          </cell>
          <cell r="C1120" t="str">
            <v>5425 Communications - Other</v>
          </cell>
          <cell r="D1120">
            <v>0</v>
          </cell>
          <cell r="E1120">
            <v>1327.42</v>
          </cell>
          <cell r="F1120">
            <v>0</v>
          </cell>
          <cell r="G1120">
            <v>1327.42</v>
          </cell>
          <cell r="H1120">
            <v>1327.42</v>
          </cell>
        </row>
        <row r="1121">
          <cell r="B1121" t="str">
            <v>440-6660-10</v>
          </cell>
          <cell r="C1121" t="str">
            <v>5320 Communications - Others</v>
          </cell>
          <cell r="D1121">
            <v>0</v>
          </cell>
          <cell r="E1121">
            <v>26700</v>
          </cell>
          <cell r="F1121">
            <v>400</v>
          </cell>
          <cell r="G1121">
            <v>26300</v>
          </cell>
          <cell r="H1121">
            <v>26300</v>
          </cell>
        </row>
        <row r="1122">
          <cell r="B1122" t="str">
            <v>450-6660-10</v>
          </cell>
          <cell r="C1122" t="str">
            <v>5315 COMMUNICATIONS - OTHER</v>
          </cell>
          <cell r="D1122">
            <v>0</v>
          </cell>
          <cell r="E1122">
            <v>615</v>
          </cell>
          <cell r="F1122">
            <v>0</v>
          </cell>
          <cell r="G1122">
            <v>615</v>
          </cell>
          <cell r="H1122">
            <v>615</v>
          </cell>
        </row>
        <row r="1123">
          <cell r="B1123" t="str">
            <v>660-6660-10</v>
          </cell>
          <cell r="C1123" t="str">
            <v>5025 COMMUNICATIONS - OTHER</v>
          </cell>
          <cell r="D1123">
            <v>0</v>
          </cell>
          <cell r="E1123">
            <v>2172</v>
          </cell>
          <cell r="F1123">
            <v>0</v>
          </cell>
          <cell r="G1123">
            <v>2172</v>
          </cell>
          <cell r="H1123">
            <v>2172</v>
          </cell>
        </row>
        <row r="1124">
          <cell r="B1124" t="str">
            <v>210-6665-10</v>
          </cell>
          <cell r="C1124" t="str">
            <v>5605 Communications - Board meeting expenses</v>
          </cell>
          <cell r="D1124">
            <v>0</v>
          </cell>
          <cell r="E1124">
            <v>4306.8100000000004</v>
          </cell>
          <cell r="F1124">
            <v>0</v>
          </cell>
          <cell r="G1124">
            <v>4306.8100000000004</v>
          </cell>
          <cell r="H1124">
            <v>4306.8100000000004</v>
          </cell>
        </row>
        <row r="1125">
          <cell r="B1125" t="str">
            <v>420-6670-10</v>
          </cell>
          <cell r="C1125" t="str">
            <v>5425 Communications - Postage</v>
          </cell>
          <cell r="D1125">
            <v>0</v>
          </cell>
          <cell r="E1125">
            <v>23075.94</v>
          </cell>
          <cell r="F1125">
            <v>0</v>
          </cell>
          <cell r="G1125">
            <v>23075.94</v>
          </cell>
          <cell r="H1125">
            <v>23075.94</v>
          </cell>
        </row>
        <row r="1126">
          <cell r="B1126" t="str">
            <v>450-6680-10</v>
          </cell>
          <cell r="C1126" t="str">
            <v>5315 COMMUNICATIONS - POSTAGE CUSTOMERS</v>
          </cell>
          <cell r="D1126">
            <v>0</v>
          </cell>
          <cell r="E1126">
            <v>384955.67</v>
          </cell>
          <cell r="F1126">
            <v>0</v>
          </cell>
          <cell r="G1126">
            <v>384955.67</v>
          </cell>
          <cell r="H1126">
            <v>384955.67</v>
          </cell>
        </row>
        <row r="1127">
          <cell r="B1127" t="str">
            <v>330-6685-10</v>
          </cell>
          <cell r="C1127" t="str">
            <v>5620 Communications - Leased Printing Equipment</v>
          </cell>
          <cell r="D1127">
            <v>0</v>
          </cell>
          <cell r="E1127">
            <v>10735.01</v>
          </cell>
          <cell r="F1127">
            <v>0</v>
          </cell>
          <cell r="G1127">
            <v>10735.01</v>
          </cell>
          <cell r="H1127">
            <v>10735.01</v>
          </cell>
        </row>
        <row r="1128">
          <cell r="B1128" t="str">
            <v>310-6690-10</v>
          </cell>
          <cell r="C1128" t="str">
            <v>5620 Communications - Printing &amp; Copying</v>
          </cell>
          <cell r="D1128">
            <v>0</v>
          </cell>
          <cell r="E1128">
            <v>2092</v>
          </cell>
          <cell r="F1128">
            <v>0</v>
          </cell>
          <cell r="G1128">
            <v>2092</v>
          </cell>
          <cell r="H1128">
            <v>2092</v>
          </cell>
        </row>
        <row r="1129">
          <cell r="B1129" t="str">
            <v>450-6690-10</v>
          </cell>
          <cell r="C1129" t="str">
            <v>5315 COMMUNICATIONS - PRINTING &amp; COPYING</v>
          </cell>
          <cell r="D1129">
            <v>0</v>
          </cell>
          <cell r="E1129">
            <v>94882.06</v>
          </cell>
          <cell r="F1129">
            <v>8000</v>
          </cell>
          <cell r="G1129">
            <v>86882.06</v>
          </cell>
          <cell r="H1129">
            <v>86882.06</v>
          </cell>
        </row>
        <row r="1130">
          <cell r="B1130" t="str">
            <v>610-6690-10</v>
          </cell>
          <cell r="C1130" t="str">
            <v>5675 COMMUNICATIONS - PRINTING &amp; COPYING</v>
          </cell>
          <cell r="D1130">
            <v>0</v>
          </cell>
          <cell r="E1130">
            <v>12883.61</v>
          </cell>
          <cell r="F1130">
            <v>360.15</v>
          </cell>
          <cell r="G1130">
            <v>12523.46</v>
          </cell>
          <cell r="H1130">
            <v>12523.46</v>
          </cell>
        </row>
        <row r="1131">
          <cell r="B1131" t="str">
            <v>810-6690-10</v>
          </cell>
          <cell r="C1131" t="str">
            <v>5085 COMMUNICATIONS - PRINTING &amp; COPYING</v>
          </cell>
          <cell r="D1131">
            <v>0</v>
          </cell>
          <cell r="E1131">
            <v>626.29999999999995</v>
          </cell>
          <cell r="F1131">
            <v>0</v>
          </cell>
          <cell r="G1131">
            <v>626.29999999999995</v>
          </cell>
          <cell r="H1131">
            <v>626.29999999999995</v>
          </cell>
        </row>
        <row r="1132">
          <cell r="B1132" t="str">
            <v>210-6700-10</v>
          </cell>
          <cell r="C1132" t="str">
            <v>5605 Communicatiions - Telephone, Fax &amp; Pagers</v>
          </cell>
          <cell r="D1132">
            <v>0</v>
          </cell>
          <cell r="E1132">
            <v>9382.06</v>
          </cell>
          <cell r="F1132">
            <v>2078.9299999999998</v>
          </cell>
          <cell r="G1132">
            <v>7303.13</v>
          </cell>
          <cell r="H1132">
            <v>7303.13</v>
          </cell>
        </row>
        <row r="1133">
          <cell r="B1133" t="str">
            <v>300-6700-10</v>
          </cell>
          <cell r="C1133" t="str">
            <v>5620 Communications - Telephone, Fax &amp; Pagers</v>
          </cell>
          <cell r="D1133">
            <v>0</v>
          </cell>
          <cell r="E1133">
            <v>14.18</v>
          </cell>
          <cell r="F1133">
            <v>0</v>
          </cell>
          <cell r="G1133">
            <v>14.18</v>
          </cell>
          <cell r="H1133">
            <v>14.18</v>
          </cell>
        </row>
        <row r="1134">
          <cell r="B1134" t="str">
            <v>320-6700-10</v>
          </cell>
          <cell r="C1134" t="str">
            <v>5610 Communications - Telephone, Fax &amp; Pagers</v>
          </cell>
          <cell r="D1134">
            <v>0</v>
          </cell>
          <cell r="E1134">
            <v>4440.8900000000003</v>
          </cell>
          <cell r="F1134">
            <v>115.18</v>
          </cell>
          <cell r="G1134">
            <v>4325.71</v>
          </cell>
          <cell r="H1134">
            <v>4325.71</v>
          </cell>
        </row>
        <row r="1135">
          <cell r="B1135" t="str">
            <v>330-6700-10</v>
          </cell>
          <cell r="C1135" t="str">
            <v>5620 Communications - Telephone, Fax &amp; Pagers</v>
          </cell>
          <cell r="D1135">
            <v>0</v>
          </cell>
          <cell r="E1135">
            <v>2277.85</v>
          </cell>
          <cell r="F1135">
            <v>66.010000000000005</v>
          </cell>
          <cell r="G1135">
            <v>2211.84</v>
          </cell>
          <cell r="H1135">
            <v>2211.84</v>
          </cell>
        </row>
        <row r="1136">
          <cell r="B1136" t="str">
            <v>390-6700-10</v>
          </cell>
          <cell r="C1136" t="str">
            <v>5415 Communications - Telephone, Fax &amp; Pagers</v>
          </cell>
          <cell r="D1136">
            <v>0</v>
          </cell>
          <cell r="E1136">
            <v>1400.41</v>
          </cell>
          <cell r="F1136">
            <v>7.07</v>
          </cell>
          <cell r="G1136">
            <v>1393.34</v>
          </cell>
          <cell r="H1136">
            <v>1393.34</v>
          </cell>
        </row>
        <row r="1137">
          <cell r="B1137" t="str">
            <v>410-6700-10</v>
          </cell>
          <cell r="C1137" t="str">
            <v>5315 Communications - Telephone, Fax &amp; Pagers</v>
          </cell>
          <cell r="D1137">
            <v>0</v>
          </cell>
          <cell r="E1137">
            <v>1084.26</v>
          </cell>
          <cell r="F1137">
            <v>9.42</v>
          </cell>
          <cell r="G1137">
            <v>1074.8399999999999</v>
          </cell>
          <cell r="H1137">
            <v>1074.8399999999999</v>
          </cell>
        </row>
        <row r="1138">
          <cell r="B1138" t="str">
            <v>420-6700-10</v>
          </cell>
          <cell r="C1138" t="str">
            <v>5425 Communications - Telephone, Fax &amp; Pagers</v>
          </cell>
          <cell r="D1138">
            <v>0</v>
          </cell>
          <cell r="E1138">
            <v>14928.67</v>
          </cell>
          <cell r="F1138">
            <v>30933.82</v>
          </cell>
          <cell r="G1138">
            <v>-16005.15</v>
          </cell>
          <cell r="H1138">
            <v>-16005.15</v>
          </cell>
        </row>
        <row r="1139">
          <cell r="B1139" t="str">
            <v>TRIAL BALANCE SUMMARY FOR 2017</v>
          </cell>
          <cell r="C1139">
            <v>43174</v>
          </cell>
          <cell r="D1139">
            <v>0.36275462962962962</v>
          </cell>
          <cell r="E1139" t="str">
            <v>Page:</v>
          </cell>
          <cell r="F1139">
            <v>16</v>
          </cell>
          <cell r="G1139" t="str">
            <v>User Date:</v>
          </cell>
          <cell r="H1139">
            <v>43174</v>
          </cell>
        </row>
        <row r="1141">
          <cell r="B1141" t="str">
            <v>Account</v>
          </cell>
          <cell r="C1141" t="str">
            <v>Description</v>
          </cell>
          <cell r="D1141" t="str">
            <v>Beginning Balance</v>
          </cell>
          <cell r="E1141" t="str">
            <v>Credit</v>
          </cell>
          <cell r="F1141" t="str">
            <v>Net Change</v>
          </cell>
          <cell r="G1141" t="str">
            <v>Ending Balance</v>
          </cell>
          <cell r="H1141" t="str">
            <v>Debit</v>
          </cell>
        </row>
        <row r="1142">
          <cell r="B1142" t="str">
            <v>460-6700-10</v>
          </cell>
          <cell r="C1142" t="str">
            <v>5405 COMMUNICATIONS - TELEPHONE, FAX &amp; PAGERS</v>
          </cell>
          <cell r="D1142">
            <v>0</v>
          </cell>
          <cell r="E1142">
            <v>4225.2700000000004</v>
          </cell>
          <cell r="F1142">
            <v>19.96</v>
          </cell>
          <cell r="G1142">
            <v>4205.3100000000004</v>
          </cell>
          <cell r="H1142">
            <v>4205.3100000000004</v>
          </cell>
        </row>
        <row r="1143">
          <cell r="B1143" t="str">
            <v>520-6700-10</v>
          </cell>
          <cell r="C1143" t="str">
            <v>5420 COMMUNICATIONS - TELEPHONE, FAX &amp; PAGERS</v>
          </cell>
          <cell r="D1143">
            <v>0</v>
          </cell>
          <cell r="E1143">
            <v>378.58</v>
          </cell>
          <cell r="F1143">
            <v>4.1900000000000004</v>
          </cell>
          <cell r="G1143">
            <v>374.39</v>
          </cell>
          <cell r="H1143">
            <v>374.39</v>
          </cell>
        </row>
        <row r="1144">
          <cell r="B1144" t="str">
            <v>530-6700-10</v>
          </cell>
          <cell r="C1144" t="str">
            <v>5620 COMMUNICATIONS - TELEPHONE, FAX &amp; PAGERS</v>
          </cell>
          <cell r="D1144">
            <v>0</v>
          </cell>
          <cell r="E1144">
            <v>1224.3800000000001</v>
          </cell>
          <cell r="F1144">
            <v>7.4</v>
          </cell>
          <cell r="G1144">
            <v>1216.98</v>
          </cell>
          <cell r="H1144">
            <v>1216.98</v>
          </cell>
        </row>
        <row r="1145">
          <cell r="B1145" t="str">
            <v>610-6700-10</v>
          </cell>
          <cell r="C1145" t="str">
            <v>5675 COMMUNICATIONS - TELEPHONE, FAX &amp; PAGERS</v>
          </cell>
          <cell r="D1145">
            <v>0</v>
          </cell>
          <cell r="E1145">
            <v>35214.89</v>
          </cell>
          <cell r="F1145">
            <v>590.91999999999996</v>
          </cell>
          <cell r="G1145">
            <v>34623.97</v>
          </cell>
          <cell r="H1145">
            <v>34623.97</v>
          </cell>
        </row>
        <row r="1146">
          <cell r="B1146" t="str">
            <v>620-6700-10</v>
          </cell>
          <cell r="C1146" t="str">
            <v>5610 COMMUNICATIONS - TELEPHONE, FAX &amp; PAGERS</v>
          </cell>
          <cell r="D1146">
            <v>0</v>
          </cell>
          <cell r="E1146">
            <v>58.51</v>
          </cell>
          <cell r="F1146">
            <v>0</v>
          </cell>
          <cell r="G1146">
            <v>58.51</v>
          </cell>
          <cell r="H1146">
            <v>58.51</v>
          </cell>
        </row>
        <row r="1147">
          <cell r="B1147" t="str">
            <v>650-6700-10</v>
          </cell>
          <cell r="C1147" t="str">
            <v>5620 COMMUNICATIONS - TELEPHONE, FAX &amp; PAGERS</v>
          </cell>
          <cell r="D1147">
            <v>0</v>
          </cell>
          <cell r="E1147">
            <v>707.72</v>
          </cell>
          <cell r="F1147">
            <v>6.64</v>
          </cell>
          <cell r="G1147">
            <v>701.08</v>
          </cell>
          <cell r="H1147">
            <v>701.08</v>
          </cell>
        </row>
        <row r="1148">
          <cell r="B1148" t="str">
            <v>655-6700-10</v>
          </cell>
          <cell r="C1148" t="str">
            <v>5610 Telephone, Fax &amp; Pagers</v>
          </cell>
          <cell r="D1148">
            <v>0</v>
          </cell>
          <cell r="E1148">
            <v>384.14</v>
          </cell>
          <cell r="F1148">
            <v>0</v>
          </cell>
          <cell r="G1148">
            <v>384.14</v>
          </cell>
          <cell r="H1148">
            <v>384.14</v>
          </cell>
        </row>
        <row r="1149">
          <cell r="B1149" t="str">
            <v>660-6700-10</v>
          </cell>
          <cell r="C1149" t="str">
            <v>5025 COMMUNICATIONS - TELEPHONE, FAX &amp; PAGERS</v>
          </cell>
          <cell r="D1149">
            <v>0</v>
          </cell>
          <cell r="E1149">
            <v>10714.2</v>
          </cell>
          <cell r="F1149">
            <v>69.92</v>
          </cell>
          <cell r="G1149">
            <v>10644.28</v>
          </cell>
          <cell r="H1149">
            <v>10644.28</v>
          </cell>
        </row>
        <row r="1150">
          <cell r="B1150" t="str">
            <v>740-6700-10</v>
          </cell>
          <cell r="C1150" t="str">
            <v>5310 COMMUNICATIONS - TELEPHONE, FAX &amp; PAGERS</v>
          </cell>
          <cell r="D1150">
            <v>0</v>
          </cell>
          <cell r="E1150">
            <v>14915.25</v>
          </cell>
          <cell r="F1150">
            <v>5.12</v>
          </cell>
          <cell r="G1150">
            <v>14910.13</v>
          </cell>
          <cell r="H1150">
            <v>14910.13</v>
          </cell>
        </row>
        <row r="1151">
          <cell r="B1151" t="str">
            <v>760-6700-10</v>
          </cell>
          <cell r="C1151" t="str">
            <v>5065 COMMUNICATIONS - TELEPHONE, FAX &amp; PAGERS</v>
          </cell>
          <cell r="D1151">
            <v>0</v>
          </cell>
          <cell r="E1151">
            <v>11413.62</v>
          </cell>
          <cell r="F1151">
            <v>10.24</v>
          </cell>
          <cell r="G1151">
            <v>11403.38</v>
          </cell>
          <cell r="H1151">
            <v>11403.38</v>
          </cell>
        </row>
        <row r="1152">
          <cell r="B1152" t="str">
            <v>800-6700-10</v>
          </cell>
          <cell r="C1152" t="str">
            <v>5610 Telephone</v>
          </cell>
          <cell r="D1152">
            <v>0</v>
          </cell>
          <cell r="E1152">
            <v>1627.28</v>
          </cell>
          <cell r="F1152">
            <v>6.83</v>
          </cell>
          <cell r="G1152">
            <v>1620.45</v>
          </cell>
          <cell r="H1152">
            <v>1620.45</v>
          </cell>
        </row>
        <row r="1153">
          <cell r="B1153" t="str">
            <v>810-6700-10</v>
          </cell>
          <cell r="C1153" t="str">
            <v>5085 COMMUNICATIONS - TELEPHONE, FAX &amp; PAGERS</v>
          </cell>
          <cell r="D1153">
            <v>0</v>
          </cell>
          <cell r="E1153">
            <v>2448.98</v>
          </cell>
          <cell r="F1153">
            <v>22.99</v>
          </cell>
          <cell r="G1153">
            <v>2425.9899999999998</v>
          </cell>
          <cell r="H1153">
            <v>2425.9899999999998</v>
          </cell>
        </row>
        <row r="1154">
          <cell r="B1154" t="str">
            <v>820-6700-10</v>
          </cell>
          <cell r="C1154" t="str">
            <v>5005 Telephone, Fax &amp; Pagers</v>
          </cell>
          <cell r="D1154">
            <v>0</v>
          </cell>
          <cell r="E1154">
            <v>3247.29</v>
          </cell>
          <cell r="F1154">
            <v>36.49</v>
          </cell>
          <cell r="G1154">
            <v>3210.8</v>
          </cell>
          <cell r="H1154">
            <v>3210.8</v>
          </cell>
        </row>
        <row r="1155">
          <cell r="B1155" t="str">
            <v>210-6705-10</v>
          </cell>
          <cell r="C1155" t="str">
            <v>5620 Miscellaneous Expense</v>
          </cell>
          <cell r="D1155">
            <v>0</v>
          </cell>
          <cell r="E1155">
            <v>6166.08</v>
          </cell>
          <cell r="F1155">
            <v>3.57</v>
          </cell>
          <cell r="G1155">
            <v>6162.51</v>
          </cell>
          <cell r="H1155">
            <v>6162.51</v>
          </cell>
        </row>
        <row r="1156">
          <cell r="B1156" t="str">
            <v>210-6710-10</v>
          </cell>
          <cell r="C1156" t="str">
            <v>5660 Advertising</v>
          </cell>
          <cell r="D1156">
            <v>0</v>
          </cell>
          <cell r="E1156">
            <v>7890.56</v>
          </cell>
          <cell r="F1156">
            <v>0</v>
          </cell>
          <cell r="G1156">
            <v>7890.56</v>
          </cell>
          <cell r="H1156">
            <v>7890.56</v>
          </cell>
        </row>
        <row r="1157">
          <cell r="B1157" t="str">
            <v>410-6710-10</v>
          </cell>
          <cell r="C1157" t="str">
            <v>5305 advertising</v>
          </cell>
          <cell r="D1157">
            <v>0</v>
          </cell>
          <cell r="E1157">
            <v>1638.39</v>
          </cell>
          <cell r="F1157">
            <v>0</v>
          </cell>
          <cell r="G1157">
            <v>1638.39</v>
          </cell>
          <cell r="H1157">
            <v>1638.39</v>
          </cell>
        </row>
        <row r="1158">
          <cell r="B1158" t="str">
            <v>210-6720-10</v>
          </cell>
          <cell r="C1158" t="str">
            <v>5410 Community Relations</v>
          </cell>
          <cell r="D1158">
            <v>0</v>
          </cell>
          <cell r="E1158">
            <v>4798.62</v>
          </cell>
          <cell r="F1158">
            <v>0</v>
          </cell>
          <cell r="G1158">
            <v>4798.62</v>
          </cell>
          <cell r="H1158">
            <v>4798.62</v>
          </cell>
        </row>
        <row r="1159">
          <cell r="B1159" t="str">
            <v>410-6720-10</v>
          </cell>
          <cell r="C1159" t="str">
            <v>5305 Community Relations</v>
          </cell>
          <cell r="D1159">
            <v>0</v>
          </cell>
          <cell r="E1159">
            <v>564.55999999999995</v>
          </cell>
          <cell r="F1159">
            <v>0</v>
          </cell>
          <cell r="G1159">
            <v>564.55999999999995</v>
          </cell>
          <cell r="H1159">
            <v>564.55999999999995</v>
          </cell>
        </row>
        <row r="1160">
          <cell r="B1160" t="str">
            <v>420-6720-10</v>
          </cell>
          <cell r="C1160" t="str">
            <v>5425 Community Relations</v>
          </cell>
          <cell r="D1160">
            <v>0</v>
          </cell>
          <cell r="E1160">
            <v>158.21</v>
          </cell>
          <cell r="F1160">
            <v>0</v>
          </cell>
          <cell r="G1160">
            <v>158.21</v>
          </cell>
          <cell r="H1160">
            <v>158.21</v>
          </cell>
        </row>
        <row r="1161">
          <cell r="B1161" t="str">
            <v>530-6720-10</v>
          </cell>
          <cell r="C1161" t="str">
            <v>5410 COMMUNITY RELATIONS</v>
          </cell>
          <cell r="D1161">
            <v>0</v>
          </cell>
          <cell r="E1161">
            <v>0</v>
          </cell>
          <cell r="F1161">
            <v>210.97</v>
          </cell>
          <cell r="G1161">
            <v>-210.97</v>
          </cell>
          <cell r="H1161">
            <v>-210.97</v>
          </cell>
        </row>
        <row r="1162">
          <cell r="B1162" t="str">
            <v>210-6730-10</v>
          </cell>
          <cell r="C1162" t="str">
            <v>5665 Corporate Memberships, Licenses</v>
          </cell>
          <cell r="D1162">
            <v>0</v>
          </cell>
          <cell r="E1162">
            <v>85600</v>
          </cell>
          <cell r="F1162">
            <v>0</v>
          </cell>
          <cell r="G1162">
            <v>85600</v>
          </cell>
          <cell r="H1162">
            <v>85600</v>
          </cell>
        </row>
        <row r="1163">
          <cell r="B1163" t="str">
            <v>520-6730-10</v>
          </cell>
          <cell r="C1163" t="str">
            <v>5420 CORPORATE MEMBERSHIPS, LICENSES</v>
          </cell>
          <cell r="D1163">
            <v>0</v>
          </cell>
          <cell r="E1163">
            <v>1022.99</v>
          </cell>
          <cell r="F1163">
            <v>0</v>
          </cell>
          <cell r="G1163">
            <v>1022.99</v>
          </cell>
          <cell r="H1163">
            <v>1022.99</v>
          </cell>
        </row>
        <row r="1164">
          <cell r="B1164" t="str">
            <v>530-6730-10</v>
          </cell>
          <cell r="C1164" t="str">
            <v>5620 CORPORATE MEMBERSHIPS, LICENSES</v>
          </cell>
          <cell r="D1164">
            <v>0</v>
          </cell>
          <cell r="E1164">
            <v>1950</v>
          </cell>
          <cell r="F1164">
            <v>0</v>
          </cell>
          <cell r="G1164">
            <v>1950</v>
          </cell>
          <cell r="H1164">
            <v>1950</v>
          </cell>
        </row>
        <row r="1165">
          <cell r="B1165" t="str">
            <v>800-6730-10</v>
          </cell>
          <cell r="C1165" t="str">
            <v>5610 Corporate Memberships &amp; Licenses</v>
          </cell>
          <cell r="D1165">
            <v>0</v>
          </cell>
          <cell r="E1165">
            <v>31665</v>
          </cell>
          <cell r="F1165">
            <v>0</v>
          </cell>
          <cell r="G1165">
            <v>31665</v>
          </cell>
          <cell r="H1165">
            <v>31665</v>
          </cell>
        </row>
        <row r="1166">
          <cell r="B1166" t="str">
            <v>210-6731-10</v>
          </cell>
          <cell r="C1166" t="str">
            <v>5655 OEB Regulatory Fee</v>
          </cell>
          <cell r="D1166">
            <v>0</v>
          </cell>
          <cell r="E1166">
            <v>373138.73</v>
          </cell>
          <cell r="F1166">
            <v>115346</v>
          </cell>
          <cell r="G1166">
            <v>257792.73</v>
          </cell>
          <cell r="H1166">
            <v>257792.73</v>
          </cell>
        </row>
        <row r="1167">
          <cell r="B1167" t="str">
            <v>210-6732-10</v>
          </cell>
          <cell r="C1167" t="str">
            <v>5410 Donations</v>
          </cell>
          <cell r="D1167">
            <v>0</v>
          </cell>
          <cell r="E1167">
            <v>9178.2999999999993</v>
          </cell>
          <cell r="F1167">
            <v>665.8</v>
          </cell>
          <cell r="G1167">
            <v>8512.5</v>
          </cell>
          <cell r="H1167">
            <v>8512.5</v>
          </cell>
        </row>
        <row r="1168">
          <cell r="B1168" t="str">
            <v>210-6733-10</v>
          </cell>
          <cell r="C1168" t="str">
            <v>6205 Donations (LEAP Program)</v>
          </cell>
          <cell r="D1168">
            <v>0</v>
          </cell>
          <cell r="E1168">
            <v>29589.18</v>
          </cell>
          <cell r="F1168">
            <v>0</v>
          </cell>
          <cell r="G1168">
            <v>29589.18</v>
          </cell>
          <cell r="H1168">
            <v>29589.18</v>
          </cell>
        </row>
        <row r="1169">
          <cell r="B1169" t="str">
            <v>210-6735-10</v>
          </cell>
          <cell r="C1169" t="str">
            <v>5655 OEB Regulatory Fee Variance</v>
          </cell>
          <cell r="D1169">
            <v>0</v>
          </cell>
          <cell r="E1169">
            <v>0</v>
          </cell>
          <cell r="F1169">
            <v>115346</v>
          </cell>
          <cell r="G1169">
            <v>-115346</v>
          </cell>
          <cell r="H1169">
            <v>-115346</v>
          </cell>
        </row>
        <row r="1170">
          <cell r="B1170" t="str">
            <v>210-6740-10</v>
          </cell>
          <cell r="C1170" t="str">
            <v>5630 Professional Fees-Consulting</v>
          </cell>
          <cell r="D1170">
            <v>0</v>
          </cell>
          <cell r="E1170">
            <v>371029.5</v>
          </cell>
          <cell r="F1170">
            <v>249760</v>
          </cell>
          <cell r="G1170">
            <v>121269.5</v>
          </cell>
          <cell r="H1170">
            <v>121269.5</v>
          </cell>
        </row>
        <row r="1171">
          <cell r="B1171" t="str">
            <v>220-6740-10</v>
          </cell>
          <cell r="C1171" t="str">
            <v>5630 Professional - Consulting</v>
          </cell>
          <cell r="D1171">
            <v>0</v>
          </cell>
          <cell r="E1171">
            <v>95863.86</v>
          </cell>
          <cell r="F1171">
            <v>95864</v>
          </cell>
          <cell r="G1171">
            <v>-0.14000000000000001</v>
          </cell>
          <cell r="H1171">
            <v>-0.14000000000000001</v>
          </cell>
        </row>
        <row r="1172">
          <cell r="B1172" t="str">
            <v>410-6740-10</v>
          </cell>
          <cell r="C1172" t="str">
            <v>5305 Consulting</v>
          </cell>
          <cell r="D1172">
            <v>0</v>
          </cell>
          <cell r="E1172">
            <v>4997.5</v>
          </cell>
          <cell r="F1172">
            <v>0</v>
          </cell>
          <cell r="G1172">
            <v>4997.5</v>
          </cell>
          <cell r="H1172">
            <v>4997.5</v>
          </cell>
        </row>
        <row r="1173">
          <cell r="B1173" t="str">
            <v>520-6740-10</v>
          </cell>
          <cell r="C1173" t="str">
            <v>5630 PROFESSIONAL - CONSULTING</v>
          </cell>
          <cell r="D1173">
            <v>0</v>
          </cell>
          <cell r="E1173">
            <v>734.99</v>
          </cell>
          <cell r="F1173">
            <v>0</v>
          </cell>
          <cell r="G1173">
            <v>734.99</v>
          </cell>
          <cell r="H1173">
            <v>734.99</v>
          </cell>
        </row>
        <row r="1174">
          <cell r="B1174" t="str">
            <v>530-6740-10</v>
          </cell>
          <cell r="C1174" t="str">
            <v>5630 PROFESSIONAL - CONSULTING</v>
          </cell>
          <cell r="D1174">
            <v>0</v>
          </cell>
          <cell r="E1174">
            <v>1499.4</v>
          </cell>
          <cell r="F1174">
            <v>0</v>
          </cell>
          <cell r="G1174">
            <v>1499.4</v>
          </cell>
          <cell r="H1174">
            <v>1499.4</v>
          </cell>
        </row>
        <row r="1175">
          <cell r="B1175" t="str">
            <v>800-6740-10</v>
          </cell>
          <cell r="C1175" t="str">
            <v>5610 Professional Consulting</v>
          </cell>
          <cell r="D1175">
            <v>0</v>
          </cell>
          <cell r="E1175">
            <v>2905.57</v>
          </cell>
          <cell r="F1175">
            <v>0</v>
          </cell>
          <cell r="G1175">
            <v>2905.57</v>
          </cell>
          <cell r="H1175">
            <v>2905.57</v>
          </cell>
        </row>
        <row r="1176">
          <cell r="B1176" t="str">
            <v>210-6750-10</v>
          </cell>
          <cell r="C1176" t="str">
            <v>5630 Professional Fees-Audit</v>
          </cell>
          <cell r="D1176">
            <v>0</v>
          </cell>
          <cell r="E1176">
            <v>140659</v>
          </cell>
          <cell r="F1176">
            <v>9331</v>
          </cell>
          <cell r="G1176">
            <v>131328</v>
          </cell>
          <cell r="H1176">
            <v>131328</v>
          </cell>
        </row>
        <row r="1177">
          <cell r="B1177" t="str">
            <v>210-6755-10</v>
          </cell>
          <cell r="C1177" t="str">
            <v>5655 Regulatory Related Costs</v>
          </cell>
          <cell r="D1177">
            <v>0</v>
          </cell>
          <cell r="E1177">
            <v>260217.11</v>
          </cell>
          <cell r="F1177">
            <v>9095.0499999999993</v>
          </cell>
          <cell r="G1177">
            <v>251122.06</v>
          </cell>
          <cell r="H1177">
            <v>251122.06</v>
          </cell>
        </row>
        <row r="1178">
          <cell r="B1178" t="str">
            <v>210-6760-10</v>
          </cell>
          <cell r="C1178" t="str">
            <v>5630 Professional - Legal</v>
          </cell>
          <cell r="D1178">
            <v>0</v>
          </cell>
          <cell r="E1178">
            <v>114511.19</v>
          </cell>
          <cell r="F1178">
            <v>110560.25</v>
          </cell>
          <cell r="G1178">
            <v>3950.94</v>
          </cell>
          <cell r="H1178">
            <v>3950.94</v>
          </cell>
        </row>
        <row r="1179">
          <cell r="B1179" t="str">
            <v>520-6760-10</v>
          </cell>
          <cell r="C1179" t="str">
            <v>5630 PROFESSIONAL - LEGAL</v>
          </cell>
          <cell r="D1179">
            <v>0</v>
          </cell>
          <cell r="E1179">
            <v>280</v>
          </cell>
          <cell r="F1179">
            <v>0</v>
          </cell>
          <cell r="G1179">
            <v>280</v>
          </cell>
          <cell r="H1179">
            <v>280</v>
          </cell>
        </row>
        <row r="1180">
          <cell r="B1180" t="str">
            <v>525-6760-10</v>
          </cell>
          <cell r="C1180" t="str">
            <v>5610 Professional - Legal Fees</v>
          </cell>
          <cell r="D1180">
            <v>0</v>
          </cell>
          <cell r="E1180">
            <v>672</v>
          </cell>
          <cell r="F1180">
            <v>0</v>
          </cell>
          <cell r="G1180">
            <v>672</v>
          </cell>
          <cell r="H1180">
            <v>672</v>
          </cell>
        </row>
        <row r="1181">
          <cell r="B1181" t="str">
            <v>530-6760-10</v>
          </cell>
          <cell r="C1181" t="str">
            <v>5630 PROFESSIONAL - LEGAL</v>
          </cell>
          <cell r="D1181">
            <v>0</v>
          </cell>
          <cell r="E1181">
            <v>1000</v>
          </cell>
          <cell r="F1181">
            <v>1000</v>
          </cell>
          <cell r="G1181">
            <v>0</v>
          </cell>
          <cell r="H1181">
            <v>0</v>
          </cell>
        </row>
        <row r="1182">
          <cell r="B1182" t="str">
            <v>210-6765-10</v>
          </cell>
          <cell r="C1182" t="str">
            <v>5615-Payroll Service Charges</v>
          </cell>
          <cell r="D1182">
            <v>0</v>
          </cell>
          <cell r="E1182">
            <v>6331.4</v>
          </cell>
          <cell r="F1182">
            <v>0</v>
          </cell>
          <cell r="G1182">
            <v>6331.4</v>
          </cell>
          <cell r="H1182">
            <v>6331.4</v>
          </cell>
        </row>
        <row r="1183">
          <cell r="B1183" t="str">
            <v>210-6770-10</v>
          </cell>
          <cell r="C1183" t="str">
            <v>5665 Finance Charges - Bank Charges</v>
          </cell>
          <cell r="D1183">
            <v>0</v>
          </cell>
          <cell r="E1183">
            <v>76748.84</v>
          </cell>
          <cell r="F1183">
            <v>160.04</v>
          </cell>
          <cell r="G1183">
            <v>76588.800000000003</v>
          </cell>
          <cell r="H1183">
            <v>76588.800000000003</v>
          </cell>
        </row>
        <row r="1184">
          <cell r="B1184" t="str">
            <v>440-6770-10</v>
          </cell>
          <cell r="C1184" t="str">
            <v>5320 Finance Charges - Bank Charges</v>
          </cell>
          <cell r="D1184">
            <v>0</v>
          </cell>
          <cell r="E1184">
            <v>34143.199999999997</v>
          </cell>
          <cell r="F1184">
            <v>2431</v>
          </cell>
          <cell r="G1184">
            <v>31712.2</v>
          </cell>
          <cell r="H1184">
            <v>31712.2</v>
          </cell>
        </row>
        <row r="1185">
          <cell r="B1185" t="str">
            <v>210-6775-10</v>
          </cell>
          <cell r="C1185" t="str">
            <v>5665 Foreign Exchange Expense/Gain</v>
          </cell>
          <cell r="D1185">
            <v>0</v>
          </cell>
          <cell r="E1185">
            <v>40180.720000000001</v>
          </cell>
          <cell r="F1185">
            <v>39347.599999999999</v>
          </cell>
          <cell r="G1185">
            <v>833.12</v>
          </cell>
          <cell r="H1185">
            <v>833.12</v>
          </cell>
        </row>
        <row r="1186">
          <cell r="B1186" t="str">
            <v>440-6790-10</v>
          </cell>
          <cell r="C1186" t="str">
            <v>5320 Finance Charges - Collection</v>
          </cell>
          <cell r="D1186">
            <v>0</v>
          </cell>
          <cell r="E1186">
            <v>6670.3</v>
          </cell>
          <cell r="F1186">
            <v>230</v>
          </cell>
          <cell r="G1186">
            <v>6440.3</v>
          </cell>
          <cell r="H1186">
            <v>6440.3</v>
          </cell>
        </row>
        <row r="1187">
          <cell r="B1187" t="str">
            <v>210-6800-10</v>
          </cell>
          <cell r="C1187" t="str">
            <v>6035 Finance Charges - Interest</v>
          </cell>
          <cell r="D1187">
            <v>0</v>
          </cell>
          <cell r="E1187">
            <v>28133.15</v>
          </cell>
          <cell r="F1187">
            <v>8.9</v>
          </cell>
          <cell r="G1187">
            <v>28124.25</v>
          </cell>
          <cell r="H1187">
            <v>28124.25</v>
          </cell>
        </row>
        <row r="1188">
          <cell r="B1188" t="str">
            <v>210-6801-10</v>
          </cell>
          <cell r="C1188" t="str">
            <v>6005 Interest - Note</v>
          </cell>
          <cell r="D1188">
            <v>0</v>
          </cell>
          <cell r="E1188">
            <v>1724475</v>
          </cell>
          <cell r="F1188">
            <v>0</v>
          </cell>
          <cell r="G1188">
            <v>1724475</v>
          </cell>
          <cell r="H1188">
            <v>1724475</v>
          </cell>
        </row>
        <row r="1189">
          <cell r="B1189" t="str">
            <v>210-6802-10</v>
          </cell>
          <cell r="C1189" t="str">
            <v>5605 Management Fees</v>
          </cell>
          <cell r="D1189">
            <v>0</v>
          </cell>
          <cell r="E1189">
            <v>509880</v>
          </cell>
          <cell r="F1189">
            <v>0</v>
          </cell>
          <cell r="G1189">
            <v>509880</v>
          </cell>
          <cell r="H1189">
            <v>509880</v>
          </cell>
        </row>
        <row r="1190">
          <cell r="B1190" t="str">
            <v>210-6805-10</v>
          </cell>
          <cell r="C1190" t="str">
            <v>6035 Regulatory Interest Expense</v>
          </cell>
          <cell r="D1190">
            <v>0</v>
          </cell>
          <cell r="E1190">
            <v>151519.04000000001</v>
          </cell>
          <cell r="F1190">
            <v>62262.61</v>
          </cell>
          <cell r="G1190">
            <v>89256.43</v>
          </cell>
          <cell r="H1190">
            <v>89256.43</v>
          </cell>
        </row>
        <row r="1191">
          <cell r="B1191" t="str">
            <v>210-6806-10</v>
          </cell>
          <cell r="C1191" t="str">
            <v>6035 Non-Deductible Interest Expense</v>
          </cell>
          <cell r="D1191">
            <v>0</v>
          </cell>
          <cell r="E1191">
            <v>5853.18</v>
          </cell>
          <cell r="F1191">
            <v>0</v>
          </cell>
          <cell r="G1191">
            <v>5853.18</v>
          </cell>
          <cell r="H1191">
            <v>5853.18</v>
          </cell>
        </row>
        <row r="1192">
          <cell r="B1192" t="str">
            <v>210-6807-10</v>
          </cell>
          <cell r="C1192" t="str">
            <v>6035 Interest Expense - Short Term Debt</v>
          </cell>
          <cell r="D1192">
            <v>0</v>
          </cell>
          <cell r="E1192">
            <v>534.66</v>
          </cell>
          <cell r="F1192">
            <v>0</v>
          </cell>
          <cell r="G1192">
            <v>534.66</v>
          </cell>
          <cell r="H1192">
            <v>534.66</v>
          </cell>
        </row>
        <row r="1193">
          <cell r="B1193" t="str">
            <v>210-6810-10</v>
          </cell>
          <cell r="C1193" t="str">
            <v>5335 Write Offs - Bad Debt</v>
          </cell>
          <cell r="D1193">
            <v>0</v>
          </cell>
          <cell r="E1193">
            <v>174509.63</v>
          </cell>
          <cell r="F1193">
            <v>174509.63</v>
          </cell>
          <cell r="G1193">
            <v>0</v>
          </cell>
          <cell r="H1193">
            <v>0</v>
          </cell>
        </row>
        <row r="1194">
          <cell r="B1194" t="str">
            <v>440-6810-10</v>
          </cell>
          <cell r="C1194" t="str">
            <v>5335 Bad Debts</v>
          </cell>
          <cell r="D1194">
            <v>0</v>
          </cell>
          <cell r="E1194">
            <v>718973.31</v>
          </cell>
          <cell r="F1194">
            <v>0</v>
          </cell>
          <cell r="G1194">
            <v>718973.31</v>
          </cell>
          <cell r="H1194">
            <v>718973.31</v>
          </cell>
        </row>
        <row r="1195">
          <cell r="B1195" t="str">
            <v>210-6820-10</v>
          </cell>
          <cell r="C1195" t="str">
            <v>5665 Write Offs - Inventory</v>
          </cell>
          <cell r="D1195">
            <v>0</v>
          </cell>
          <cell r="E1195">
            <v>150000</v>
          </cell>
          <cell r="F1195">
            <v>150000</v>
          </cell>
          <cell r="G1195">
            <v>0</v>
          </cell>
          <cell r="H1195">
            <v>0</v>
          </cell>
        </row>
        <row r="1196">
          <cell r="B1196" t="str">
            <v>650-6820-10</v>
          </cell>
          <cell r="C1196" t="str">
            <v>5620 WRITE OFFS - INVENTORY</v>
          </cell>
          <cell r="D1196">
            <v>0</v>
          </cell>
          <cell r="E1196">
            <v>421177.82</v>
          </cell>
          <cell r="F1196">
            <v>393513.79</v>
          </cell>
          <cell r="G1196">
            <v>27664.03</v>
          </cell>
          <cell r="H1196">
            <v>27664.03</v>
          </cell>
        </row>
        <row r="1197">
          <cell r="B1197" t="str">
            <v>210-6840-10</v>
          </cell>
          <cell r="C1197" t="str">
            <v>4355 Proceeds/Costs-Fixed Asset Disposal</v>
          </cell>
          <cell r="D1197">
            <v>0</v>
          </cell>
          <cell r="E1197">
            <v>111871.09</v>
          </cell>
          <cell r="F1197">
            <v>38280</v>
          </cell>
          <cell r="G1197">
            <v>73591.09</v>
          </cell>
          <cell r="H1197">
            <v>73591.09</v>
          </cell>
        </row>
        <row r="1198">
          <cell r="B1198" t="str">
            <v>210-6842-10</v>
          </cell>
          <cell r="C1198" t="str">
            <v>4360 Loss on Disposal - PP&amp;E &amp; Other Property</v>
          </cell>
          <cell r="D1198">
            <v>0</v>
          </cell>
          <cell r="E1198">
            <v>439947</v>
          </cell>
          <cell r="F1198">
            <v>0</v>
          </cell>
          <cell r="G1198">
            <v>439947</v>
          </cell>
          <cell r="H1198">
            <v>439947</v>
          </cell>
        </row>
        <row r="1199">
          <cell r="B1199" t="str">
            <v>210-6890-10</v>
          </cell>
          <cell r="C1199" t="str">
            <v>Realized Gain/Loss on Exchange</v>
          </cell>
          <cell r="D1199">
            <v>0</v>
          </cell>
          <cell r="E1199">
            <v>507.79</v>
          </cell>
          <cell r="F1199">
            <v>2302.96</v>
          </cell>
          <cell r="G1199">
            <v>-1795.17</v>
          </cell>
          <cell r="H1199">
            <v>-1795.17</v>
          </cell>
        </row>
        <row r="1200">
          <cell r="B1200" t="str">
            <v>410-6900-10</v>
          </cell>
          <cell r="C1200" t="str">
            <v>5305 Allocated Mtnc Job Payroll/Overhead Offset</v>
          </cell>
          <cell r="D1200">
            <v>0</v>
          </cell>
          <cell r="E1200">
            <v>15917.55</v>
          </cell>
          <cell r="F1200">
            <v>0</v>
          </cell>
          <cell r="G1200">
            <v>15917.55</v>
          </cell>
          <cell r="H1200">
            <v>15917.55</v>
          </cell>
        </row>
        <row r="1201">
          <cell r="B1201" t="str">
            <v>520-6900-10</v>
          </cell>
          <cell r="C1201" t="str">
            <v>5420 ALLOCATED MTNC JOB PAYROLL/OVERHEAD OFFSET</v>
          </cell>
          <cell r="D1201">
            <v>0</v>
          </cell>
          <cell r="E1201">
            <v>2068.92</v>
          </cell>
          <cell r="F1201">
            <v>0</v>
          </cell>
          <cell r="G1201">
            <v>2068.92</v>
          </cell>
          <cell r="H1201">
            <v>2068.92</v>
          </cell>
        </row>
        <row r="1202">
          <cell r="B1202" t="str">
            <v>610-6900-10</v>
          </cell>
          <cell r="C1202" t="str">
            <v>5675 ALLOCATED MNTCE JOB PAYROLL/OVERHEAD OFFSET</v>
          </cell>
          <cell r="D1202">
            <v>0</v>
          </cell>
          <cell r="E1202">
            <v>30859.33</v>
          </cell>
          <cell r="F1202">
            <v>0</v>
          </cell>
          <cell r="G1202">
            <v>30859.33</v>
          </cell>
          <cell r="H1202">
            <v>30859.33</v>
          </cell>
        </row>
        <row r="1203">
          <cell r="B1203" t="str">
            <v>650-6900-10</v>
          </cell>
          <cell r="C1203" t="str">
            <v>5620 ALLOCATED MAINTENANCE JOB PAYROLL/OH OFFSET</v>
          </cell>
          <cell r="D1203">
            <v>0</v>
          </cell>
          <cell r="E1203">
            <v>50305.68</v>
          </cell>
          <cell r="F1203">
            <v>536.6</v>
          </cell>
          <cell r="G1203">
            <v>49769.08</v>
          </cell>
          <cell r="H1203">
            <v>49769.08</v>
          </cell>
        </row>
        <row r="1204">
          <cell r="B1204" t="str">
            <v>660-6900-10</v>
          </cell>
          <cell r="C1204" t="str">
            <v>5020 Allocated Maintenance Job Payroll/OH Offset</v>
          </cell>
          <cell r="D1204">
            <v>0</v>
          </cell>
          <cell r="E1204">
            <v>1002627.89</v>
          </cell>
          <cell r="F1204">
            <v>2339.61</v>
          </cell>
          <cell r="G1204">
            <v>1000288.28</v>
          </cell>
          <cell r="H1204">
            <v>1000288.28</v>
          </cell>
        </row>
        <row r="1205">
          <cell r="B1205" t="str">
            <v>675-6900-10</v>
          </cell>
          <cell r="C1205" t="str">
            <v>5114 Allocated Mtce Job Payroll/OH</v>
          </cell>
          <cell r="D1205">
            <v>0</v>
          </cell>
          <cell r="E1205">
            <v>116020.83</v>
          </cell>
          <cell r="F1205">
            <v>0</v>
          </cell>
          <cell r="G1205">
            <v>116020.83</v>
          </cell>
          <cell r="H1205">
            <v>116020.83</v>
          </cell>
        </row>
        <row r="1206">
          <cell r="B1206" t="str">
            <v>705-6900-10</v>
          </cell>
          <cell r="C1206" t="str">
            <v>5120 Allocated Mtce Job Payroll/OH</v>
          </cell>
          <cell r="D1206">
            <v>0</v>
          </cell>
          <cell r="E1206">
            <v>149990.72</v>
          </cell>
          <cell r="F1206">
            <v>0</v>
          </cell>
          <cell r="G1206">
            <v>149990.72</v>
          </cell>
          <cell r="H1206">
            <v>149990.72</v>
          </cell>
        </row>
        <row r="1207">
          <cell r="B1207" t="str">
            <v>710-6900-10</v>
          </cell>
          <cell r="C1207" t="str">
            <v>5040 Allocated Maint Job Payroll/Overhead Offset</v>
          </cell>
          <cell r="D1207">
            <v>0</v>
          </cell>
          <cell r="E1207">
            <v>7325.03</v>
          </cell>
          <cell r="F1207">
            <v>624.62</v>
          </cell>
          <cell r="G1207">
            <v>6700.41</v>
          </cell>
          <cell r="H1207">
            <v>6700.41</v>
          </cell>
        </row>
        <row r="1208">
          <cell r="B1208" t="str">
            <v>715-6900-10</v>
          </cell>
          <cell r="C1208" t="str">
            <v>5145 Allocated Mtce Job Payroll/OH</v>
          </cell>
          <cell r="D1208">
            <v>0</v>
          </cell>
          <cell r="E1208">
            <v>144651.73000000001</v>
          </cell>
          <cell r="F1208">
            <v>376.96</v>
          </cell>
          <cell r="G1208">
            <v>144274.76999999999</v>
          </cell>
          <cell r="H1208">
            <v>144274.76999999999</v>
          </cell>
        </row>
        <row r="1209">
          <cell r="B1209" t="str">
            <v>740-6900-10</v>
          </cell>
          <cell r="C1209" t="str">
            <v>5310 Allocated Mntce Job Payroll/Overhead Offset</v>
          </cell>
          <cell r="D1209">
            <v>0</v>
          </cell>
          <cell r="E1209">
            <v>94441.1</v>
          </cell>
          <cell r="F1209">
            <v>0</v>
          </cell>
          <cell r="G1209">
            <v>94441.1</v>
          </cell>
          <cell r="H1209">
            <v>94441.1</v>
          </cell>
        </row>
        <row r="1210">
          <cell r="B1210" t="str">
            <v>760-6900-10</v>
          </cell>
          <cell r="C1210" t="str">
            <v>5065 ALLOCATED MNTCE JOB PAYROLL/OVERHEAD OFFSET</v>
          </cell>
          <cell r="D1210">
            <v>0</v>
          </cell>
          <cell r="E1210">
            <v>317638.12</v>
          </cell>
          <cell r="F1210">
            <v>75.11</v>
          </cell>
          <cell r="G1210">
            <v>317563.01</v>
          </cell>
          <cell r="H1210">
            <v>317563.01</v>
          </cell>
        </row>
        <row r="1211">
          <cell r="B1211" t="str">
            <v>810-6900-10</v>
          </cell>
          <cell r="C1211" t="str">
            <v>5085 ALLOCATED MNTNCE JOB PAYROLL/OVERHEAD OFFSET</v>
          </cell>
          <cell r="D1211">
            <v>0</v>
          </cell>
          <cell r="E1211">
            <v>624925.55000000005</v>
          </cell>
          <cell r="F1211">
            <v>1682.84</v>
          </cell>
          <cell r="G1211">
            <v>623242.71</v>
          </cell>
          <cell r="H1211">
            <v>623242.71</v>
          </cell>
        </row>
        <row r="1212">
          <cell r="B1212" t="str">
            <v>210-6901-10</v>
          </cell>
          <cell r="C1212" t="str">
            <v>5605 ALLOCATED PAYROLL MAINT JOB RECOVERY</v>
          </cell>
          <cell r="D1212">
            <v>0</v>
          </cell>
          <cell r="E1212">
            <v>11514173.92</v>
          </cell>
          <cell r="F1212">
            <v>11514173.92</v>
          </cell>
          <cell r="G1212">
            <v>0</v>
          </cell>
          <cell r="H1212">
            <v>0</v>
          </cell>
        </row>
        <row r="1213">
          <cell r="B1213" t="str">
            <v>390-6901-10</v>
          </cell>
          <cell r="C1213" t="str">
            <v>5415 Allocated Payroll Mtce Recovery</v>
          </cell>
          <cell r="D1213">
            <v>0</v>
          </cell>
          <cell r="E1213">
            <v>0</v>
          </cell>
          <cell r="F1213">
            <v>90000</v>
          </cell>
          <cell r="G1213">
            <v>-90000</v>
          </cell>
          <cell r="H1213">
            <v>-90000</v>
          </cell>
        </row>
        <row r="1214">
          <cell r="B1214" t="str">
            <v>410-6901-10</v>
          </cell>
          <cell r="C1214" t="str">
            <v>5305 Allocated Payroll Maintenance Recovery</v>
          </cell>
          <cell r="D1214">
            <v>0</v>
          </cell>
          <cell r="E1214">
            <v>874.94</v>
          </cell>
          <cell r="F1214">
            <v>954.48</v>
          </cell>
          <cell r="G1214">
            <v>-79.540000000000006</v>
          </cell>
          <cell r="H1214">
            <v>-79.540000000000006</v>
          </cell>
        </row>
        <row r="1215">
          <cell r="B1215" t="str">
            <v>TRIAL BALANCE SUMMARY FOR 2017</v>
          </cell>
          <cell r="C1215">
            <v>43174</v>
          </cell>
          <cell r="D1215">
            <v>0.36275462962962962</v>
          </cell>
          <cell r="E1215" t="str">
            <v>Page:</v>
          </cell>
          <cell r="F1215">
            <v>17</v>
          </cell>
          <cell r="G1215" t="str">
            <v>User Date:</v>
          </cell>
          <cell r="H1215">
            <v>43174</v>
          </cell>
        </row>
        <row r="1217">
          <cell r="B1217" t="str">
            <v>Account</v>
          </cell>
          <cell r="C1217" t="str">
            <v>Description</v>
          </cell>
          <cell r="D1217" t="str">
            <v>Beginning Balance</v>
          </cell>
          <cell r="E1217" t="str">
            <v>Credit</v>
          </cell>
          <cell r="F1217" t="str">
            <v>Net Change</v>
          </cell>
          <cell r="G1217" t="str">
            <v>Ending Balance</v>
          </cell>
          <cell r="H1217" t="str">
            <v>Debit</v>
          </cell>
        </row>
        <row r="1218">
          <cell r="B1218" t="str">
            <v>450-6901-10</v>
          </cell>
          <cell r="C1218" t="str">
            <v>5315 Allocated Payroll Maint Job Recovery</v>
          </cell>
          <cell r="D1218">
            <v>0</v>
          </cell>
          <cell r="E1218">
            <v>4635.47</v>
          </cell>
          <cell r="F1218">
            <v>5355.78</v>
          </cell>
          <cell r="G1218">
            <v>-720.31</v>
          </cell>
          <cell r="H1218">
            <v>-720.31</v>
          </cell>
        </row>
        <row r="1219">
          <cell r="B1219" t="str">
            <v>610-6901-10</v>
          </cell>
          <cell r="C1219" t="str">
            <v>5675 ALLOCATED PAYROLL MAINT JOB RECOVERY</v>
          </cell>
          <cell r="D1219">
            <v>0</v>
          </cell>
          <cell r="E1219">
            <v>2231.1</v>
          </cell>
          <cell r="F1219">
            <v>2618.4</v>
          </cell>
          <cell r="G1219">
            <v>-387.3</v>
          </cell>
          <cell r="H1219">
            <v>-387.3</v>
          </cell>
        </row>
        <row r="1220">
          <cell r="B1220" t="str">
            <v>650-6901-10</v>
          </cell>
          <cell r="C1220" t="str">
            <v>5615 Allocate Payroll Maint Job Recovery</v>
          </cell>
          <cell r="D1220">
            <v>0</v>
          </cell>
          <cell r="E1220">
            <v>3432.12</v>
          </cell>
          <cell r="F1220">
            <v>4194.92</v>
          </cell>
          <cell r="G1220">
            <v>-762.8</v>
          </cell>
          <cell r="H1220">
            <v>-762.8</v>
          </cell>
        </row>
        <row r="1221">
          <cell r="B1221" t="str">
            <v>660-6901-10</v>
          </cell>
          <cell r="C1221" t="str">
            <v>5020 Allocated Payroll Maint Job Recovery</v>
          </cell>
          <cell r="D1221">
            <v>0</v>
          </cell>
          <cell r="E1221">
            <v>9045467.1999999993</v>
          </cell>
          <cell r="F1221">
            <v>10320756.84</v>
          </cell>
          <cell r="G1221">
            <v>-1275289.6399999999</v>
          </cell>
          <cell r="H1221">
            <v>-1275289.6399999999</v>
          </cell>
        </row>
        <row r="1222">
          <cell r="B1222" t="str">
            <v>760-6901-10</v>
          </cell>
          <cell r="C1222" t="str">
            <v>5065 ALLOCATED MAINTENANCE JOB PAYROLL  RECOVERY</v>
          </cell>
          <cell r="D1222">
            <v>0</v>
          </cell>
          <cell r="E1222">
            <v>1341317.47</v>
          </cell>
          <cell r="F1222">
            <v>1577708.6</v>
          </cell>
          <cell r="G1222">
            <v>-236391.13</v>
          </cell>
          <cell r="H1222">
            <v>-236391.13</v>
          </cell>
        </row>
        <row r="1223">
          <cell r="B1223" t="str">
            <v>810-6901-10</v>
          </cell>
          <cell r="C1223" t="str">
            <v>5085 ALLOCATED PAYROLL MAINT JOB RECOVERY</v>
          </cell>
          <cell r="D1223">
            <v>0</v>
          </cell>
          <cell r="E1223">
            <v>2658102.88</v>
          </cell>
          <cell r="F1223">
            <v>3151181.71</v>
          </cell>
          <cell r="G1223">
            <v>-493078.83</v>
          </cell>
          <cell r="H1223">
            <v>-493078.83</v>
          </cell>
        </row>
        <row r="1224">
          <cell r="B1224" t="str">
            <v>210-6902-10</v>
          </cell>
          <cell r="C1224" t="str">
            <v>5605 ALLOCATED MAINTENANCE JOB OVERHEAD RECOVERY</v>
          </cell>
          <cell r="D1224">
            <v>0</v>
          </cell>
          <cell r="E1224">
            <v>6517114.8099999996</v>
          </cell>
          <cell r="F1224">
            <v>6517114.8099999996</v>
          </cell>
          <cell r="G1224">
            <v>0</v>
          </cell>
          <cell r="H1224">
            <v>0</v>
          </cell>
        </row>
        <row r="1225">
          <cell r="B1225" t="str">
            <v>450-6902-10</v>
          </cell>
          <cell r="C1225" t="str">
            <v>5615 Allocated Maintenance Job Overhead Recovery</v>
          </cell>
          <cell r="D1225">
            <v>0</v>
          </cell>
          <cell r="E1225">
            <v>2279.7600000000002</v>
          </cell>
          <cell r="F1225">
            <v>2605.44</v>
          </cell>
          <cell r="G1225">
            <v>-325.68</v>
          </cell>
          <cell r="H1225">
            <v>-325.68</v>
          </cell>
        </row>
        <row r="1226">
          <cell r="B1226" t="str">
            <v>650-6902-10</v>
          </cell>
          <cell r="C1226" t="str">
            <v>5615 Allocated Maint Job Overhead Recovery</v>
          </cell>
          <cell r="D1226">
            <v>0</v>
          </cell>
          <cell r="E1226">
            <v>1076.74</v>
          </cell>
          <cell r="F1226">
            <v>1230.56</v>
          </cell>
          <cell r="G1226">
            <v>-153.82</v>
          </cell>
          <cell r="H1226">
            <v>-153.82</v>
          </cell>
        </row>
        <row r="1227">
          <cell r="B1227" t="str">
            <v>660-6902-10</v>
          </cell>
          <cell r="C1227" t="str">
            <v>5020 Allocated Maintenance Job Overhead Recovery</v>
          </cell>
          <cell r="D1227">
            <v>0</v>
          </cell>
          <cell r="E1227">
            <v>4368263.66</v>
          </cell>
          <cell r="F1227">
            <v>5041030.92</v>
          </cell>
          <cell r="G1227">
            <v>-672767.26</v>
          </cell>
          <cell r="H1227">
            <v>-672767.26</v>
          </cell>
        </row>
        <row r="1228">
          <cell r="B1228" t="str">
            <v>760-6902-10</v>
          </cell>
          <cell r="C1228" t="str">
            <v>5065 ALLOCATED MAINTENANCE JOB OVERHEAD RECOVERY</v>
          </cell>
          <cell r="D1228">
            <v>0</v>
          </cell>
          <cell r="E1228">
            <v>706052.96</v>
          </cell>
          <cell r="F1228">
            <v>835291.61</v>
          </cell>
          <cell r="G1228">
            <v>-129238.65</v>
          </cell>
          <cell r="H1228">
            <v>-129238.65</v>
          </cell>
        </row>
        <row r="1229">
          <cell r="B1229" t="str">
            <v>810-6902-10</v>
          </cell>
          <cell r="C1229" t="str">
            <v>5085 ALLOCATED MAINTENANCE JOB OVERHEAD RECOVERY</v>
          </cell>
          <cell r="D1229">
            <v>0</v>
          </cell>
          <cell r="E1229">
            <v>1582355.32</v>
          </cell>
          <cell r="F1229">
            <v>1878384.92</v>
          </cell>
          <cell r="G1229">
            <v>-296029.59999999998</v>
          </cell>
          <cell r="H1229">
            <v>-296029.59999999998</v>
          </cell>
        </row>
        <row r="1230">
          <cell r="B1230" t="str">
            <v>210-6903-10</v>
          </cell>
          <cell r="C1230" t="str">
            <v>5605 ALLOCATED PAYROLL WIP JOB RECOVERY</v>
          </cell>
          <cell r="D1230">
            <v>0</v>
          </cell>
          <cell r="E1230">
            <v>9566036.7100000009</v>
          </cell>
          <cell r="F1230">
            <v>9566036.7100000009</v>
          </cell>
          <cell r="G1230">
            <v>0</v>
          </cell>
          <cell r="H1230">
            <v>0</v>
          </cell>
        </row>
        <row r="1231">
          <cell r="B1231" t="str">
            <v>610-6903-10</v>
          </cell>
          <cell r="C1231" t="str">
            <v>5675 Allocated WIP Job Payroll Recovery</v>
          </cell>
          <cell r="D1231">
            <v>0</v>
          </cell>
          <cell r="E1231">
            <v>996.88</v>
          </cell>
          <cell r="F1231">
            <v>1185.24</v>
          </cell>
          <cell r="G1231">
            <v>-188.36</v>
          </cell>
          <cell r="H1231">
            <v>-188.36</v>
          </cell>
        </row>
        <row r="1232">
          <cell r="B1232" t="str">
            <v>650-6903-10</v>
          </cell>
          <cell r="C1232" t="str">
            <v>5615 Allocated WIP Job Payroll Recovery</v>
          </cell>
          <cell r="D1232">
            <v>0</v>
          </cell>
          <cell r="E1232">
            <v>2892.24</v>
          </cell>
          <cell r="F1232">
            <v>3214</v>
          </cell>
          <cell r="G1232">
            <v>-321.76</v>
          </cell>
          <cell r="H1232">
            <v>-321.76</v>
          </cell>
        </row>
        <row r="1233">
          <cell r="B1233" t="str">
            <v>660-6903-10</v>
          </cell>
          <cell r="C1233" t="str">
            <v>5020 Allocated WIP Job Payroll Recovery</v>
          </cell>
          <cell r="D1233">
            <v>0</v>
          </cell>
          <cell r="E1233">
            <v>7034232.4400000004</v>
          </cell>
          <cell r="F1233">
            <v>8325924.0999999996</v>
          </cell>
          <cell r="G1233">
            <v>-1291691.6599999999</v>
          </cell>
          <cell r="H1233">
            <v>-1291691.6599999999</v>
          </cell>
        </row>
        <row r="1234">
          <cell r="B1234" t="str">
            <v>760-6903-10</v>
          </cell>
          <cell r="C1234" t="str">
            <v>5065 ALLOCATED WIP JOB PAYROLL RECOVERY</v>
          </cell>
          <cell r="D1234">
            <v>0</v>
          </cell>
          <cell r="E1234">
            <v>313316.31</v>
          </cell>
          <cell r="F1234">
            <v>382650.51</v>
          </cell>
          <cell r="G1234">
            <v>-69334.2</v>
          </cell>
          <cell r="H1234">
            <v>-69334.2</v>
          </cell>
        </row>
        <row r="1235">
          <cell r="B1235" t="str">
            <v>810-6903-10</v>
          </cell>
          <cell r="C1235" t="str">
            <v>5085 Allocated WIP Job Payroll Recovery</v>
          </cell>
          <cell r="D1235">
            <v>0</v>
          </cell>
          <cell r="E1235">
            <v>1000016.28</v>
          </cell>
          <cell r="F1235">
            <v>1205171.42</v>
          </cell>
          <cell r="G1235">
            <v>-205155.14</v>
          </cell>
          <cell r="H1235">
            <v>-205155.14</v>
          </cell>
        </row>
        <row r="1236">
          <cell r="B1236" t="str">
            <v>210-6904-10</v>
          </cell>
          <cell r="C1236" t="str">
            <v>5605 ALLOCATED OVERHEAD WIP JOB RECOVERY</v>
          </cell>
          <cell r="D1236">
            <v>0</v>
          </cell>
          <cell r="E1236">
            <v>4986654.91</v>
          </cell>
          <cell r="F1236">
            <v>4986654.91</v>
          </cell>
          <cell r="G1236">
            <v>0</v>
          </cell>
          <cell r="H1236">
            <v>0</v>
          </cell>
        </row>
        <row r="1237">
          <cell r="B1237" t="str">
            <v>660-6904-10</v>
          </cell>
          <cell r="C1237" t="str">
            <v>5020 Allocated WIP Job Overhead Recovery</v>
          </cell>
          <cell r="D1237">
            <v>0</v>
          </cell>
          <cell r="E1237">
            <v>3465167.86</v>
          </cell>
          <cell r="F1237">
            <v>4126355.95</v>
          </cell>
          <cell r="G1237">
            <v>-661188.09</v>
          </cell>
          <cell r="H1237">
            <v>-661188.09</v>
          </cell>
        </row>
        <row r="1238">
          <cell r="B1238" t="str">
            <v>760-6904-10</v>
          </cell>
          <cell r="C1238" t="str">
            <v>5065 ALLOCATED WIP JOB OVERHEAD RECOVERY</v>
          </cell>
          <cell r="D1238">
            <v>0</v>
          </cell>
          <cell r="E1238">
            <v>142571.32999999999</v>
          </cell>
          <cell r="F1238">
            <v>172510.7</v>
          </cell>
          <cell r="G1238">
            <v>-29939.37</v>
          </cell>
          <cell r="H1238">
            <v>-29939.37</v>
          </cell>
        </row>
        <row r="1239">
          <cell r="B1239" t="str">
            <v>810-6904-10</v>
          </cell>
          <cell r="C1239" t="str">
            <v>5085 ALLOCATED WIP JOB OVERHEAD RECOVERY</v>
          </cell>
          <cell r="D1239">
            <v>0</v>
          </cell>
          <cell r="E1239">
            <v>581949.71</v>
          </cell>
          <cell r="F1239">
            <v>704404.4</v>
          </cell>
          <cell r="G1239">
            <v>-122454.69</v>
          </cell>
          <cell r="H1239">
            <v>-122454.69</v>
          </cell>
        </row>
        <row r="1240">
          <cell r="B1240" t="str">
            <v>210-6905-10</v>
          </cell>
          <cell r="C1240" t="str">
            <v>5605 Allocations-Other</v>
          </cell>
          <cell r="D1240">
            <v>0</v>
          </cell>
          <cell r="E1240">
            <v>86392</v>
          </cell>
          <cell r="F1240">
            <v>372737.3</v>
          </cell>
          <cell r="G1240">
            <v>-286345.3</v>
          </cell>
          <cell r="H1240">
            <v>-286345.3</v>
          </cell>
        </row>
        <row r="1241">
          <cell r="B1241" t="str">
            <v>310-6905-10</v>
          </cell>
          <cell r="C1241" t="str">
            <v>5620 Allocated Recovery - Services</v>
          </cell>
          <cell r="D1241">
            <v>0</v>
          </cell>
          <cell r="E1241">
            <v>14574</v>
          </cell>
          <cell r="F1241">
            <v>72060</v>
          </cell>
          <cell r="G1241">
            <v>-57486</v>
          </cell>
          <cell r="H1241">
            <v>-57486</v>
          </cell>
        </row>
        <row r="1242">
          <cell r="B1242" t="str">
            <v>330-6905-10</v>
          </cell>
          <cell r="C1242" t="str">
            <v>5620 - Allocated Recovery Services</v>
          </cell>
          <cell r="D1242">
            <v>0</v>
          </cell>
          <cell r="E1242">
            <v>12942</v>
          </cell>
          <cell r="F1242">
            <v>30672</v>
          </cell>
          <cell r="G1242">
            <v>-17730</v>
          </cell>
          <cell r="H1242">
            <v>-17730</v>
          </cell>
        </row>
        <row r="1243">
          <cell r="B1243" t="str">
            <v>610-6905-10</v>
          </cell>
          <cell r="C1243" t="str">
            <v>5675 Allocated Recovery - Services</v>
          </cell>
          <cell r="D1243">
            <v>0</v>
          </cell>
          <cell r="E1243">
            <v>23892</v>
          </cell>
          <cell r="F1243">
            <v>23892</v>
          </cell>
          <cell r="G1243">
            <v>0</v>
          </cell>
          <cell r="H1243">
            <v>0</v>
          </cell>
        </row>
        <row r="1244">
          <cell r="B1244" t="str">
            <v>650-6905-10</v>
          </cell>
          <cell r="C1244" t="str">
            <v>5615 Allocated Recovery - Services</v>
          </cell>
          <cell r="D1244">
            <v>0</v>
          </cell>
          <cell r="E1244">
            <v>1860</v>
          </cell>
          <cell r="F1244">
            <v>2412</v>
          </cell>
          <cell r="G1244">
            <v>-552</v>
          </cell>
          <cell r="H1244">
            <v>-552</v>
          </cell>
        </row>
        <row r="1245">
          <cell r="B1245" t="str">
            <v>660-6905-10</v>
          </cell>
          <cell r="C1245" t="str">
            <v>5020 Allocated WIP Service Fibre</v>
          </cell>
          <cell r="D1245">
            <v>0</v>
          </cell>
          <cell r="E1245">
            <v>37913</v>
          </cell>
          <cell r="F1245">
            <v>59063</v>
          </cell>
          <cell r="G1245">
            <v>-21150</v>
          </cell>
          <cell r="H1245">
            <v>-21150</v>
          </cell>
        </row>
        <row r="1246">
          <cell r="B1246" t="str">
            <v>740-6905-10</v>
          </cell>
          <cell r="C1246" t="str">
            <v>5310 Allocated WIP Recovery Services</v>
          </cell>
          <cell r="D1246">
            <v>0</v>
          </cell>
          <cell r="E1246">
            <v>0</v>
          </cell>
          <cell r="F1246">
            <v>23565</v>
          </cell>
          <cell r="G1246">
            <v>-23565</v>
          </cell>
          <cell r="H1246">
            <v>-23565</v>
          </cell>
        </row>
        <row r="1247">
          <cell r="B1247" t="str">
            <v>705-6910-10</v>
          </cell>
          <cell r="C1247" t="str">
            <v>5120 Allocated Mtce Payroll/OH</v>
          </cell>
          <cell r="D1247">
            <v>0</v>
          </cell>
          <cell r="E1247">
            <v>202379.23</v>
          </cell>
          <cell r="F1247">
            <v>0</v>
          </cell>
          <cell r="G1247">
            <v>202379.23</v>
          </cell>
          <cell r="H1247">
            <v>202379.23</v>
          </cell>
        </row>
        <row r="1248">
          <cell r="B1248" t="str">
            <v>715-6910-10</v>
          </cell>
          <cell r="C1248" t="str">
            <v>5155Allocated Mtce Job Payroll/OH</v>
          </cell>
          <cell r="D1248">
            <v>0</v>
          </cell>
          <cell r="E1248">
            <v>131236.04999999999</v>
          </cell>
          <cell r="F1248">
            <v>0</v>
          </cell>
          <cell r="G1248">
            <v>131236.04999999999</v>
          </cell>
          <cell r="H1248">
            <v>131236.04999999999</v>
          </cell>
        </row>
        <row r="1249">
          <cell r="B1249" t="str">
            <v>210-8010-10</v>
          </cell>
          <cell r="C1249" t="str">
            <v>5705 Dep'n Expense- Buildings-Other Const</v>
          </cell>
          <cell r="D1249">
            <v>0</v>
          </cell>
          <cell r="E1249">
            <v>12701.16</v>
          </cell>
          <cell r="F1249">
            <v>0</v>
          </cell>
          <cell r="G1249">
            <v>12701.16</v>
          </cell>
          <cell r="H1249">
            <v>12701.16</v>
          </cell>
        </row>
        <row r="1250">
          <cell r="B1250" t="str">
            <v>210-8020-10</v>
          </cell>
          <cell r="C1250" t="str">
            <v>5705 Dep'n Expense - MS Equipment</v>
          </cell>
          <cell r="D1250">
            <v>0</v>
          </cell>
          <cell r="E1250">
            <v>495417.58</v>
          </cell>
          <cell r="F1250">
            <v>1443.05</v>
          </cell>
          <cell r="G1250">
            <v>493974.53</v>
          </cell>
          <cell r="H1250">
            <v>493974.53</v>
          </cell>
        </row>
        <row r="1251">
          <cell r="B1251" t="str">
            <v>210-8030-10</v>
          </cell>
          <cell r="C1251" t="str">
            <v>5705 Dep'n Expense - Subtransmission Feeders</v>
          </cell>
          <cell r="D1251">
            <v>0</v>
          </cell>
          <cell r="E1251">
            <v>3044.59</v>
          </cell>
          <cell r="F1251">
            <v>0</v>
          </cell>
          <cell r="G1251">
            <v>3044.59</v>
          </cell>
          <cell r="H1251">
            <v>3044.59</v>
          </cell>
        </row>
        <row r="1252">
          <cell r="B1252" t="str">
            <v>210-8040-10</v>
          </cell>
          <cell r="C1252" t="str">
            <v>5705 Dep'n Expense - Overhead Distribution</v>
          </cell>
          <cell r="D1252">
            <v>0</v>
          </cell>
          <cell r="E1252">
            <v>327385.26</v>
          </cell>
          <cell r="F1252">
            <v>25509.29</v>
          </cell>
          <cell r="G1252">
            <v>301875.96999999997</v>
          </cell>
          <cell r="H1252">
            <v>301875.96999999997</v>
          </cell>
        </row>
        <row r="1253">
          <cell r="B1253" t="str">
            <v>210-8041-10</v>
          </cell>
          <cell r="C1253" t="str">
            <v>5705 Depr'n Exp - Poles, Towers, Fixtures</v>
          </cell>
          <cell r="D1253">
            <v>0</v>
          </cell>
          <cell r="E1253">
            <v>660113.67000000004</v>
          </cell>
          <cell r="F1253">
            <v>4357.95</v>
          </cell>
          <cell r="G1253">
            <v>655755.72</v>
          </cell>
          <cell r="H1253">
            <v>655755.72</v>
          </cell>
        </row>
        <row r="1254">
          <cell r="B1254" t="str">
            <v>210-8050-10</v>
          </cell>
          <cell r="C1254" t="str">
            <v>5705 Dep'n Expense- Underground Dist'n</v>
          </cell>
          <cell r="D1254">
            <v>0</v>
          </cell>
          <cell r="E1254">
            <v>1025005.83</v>
          </cell>
          <cell r="F1254">
            <v>97341.04</v>
          </cell>
          <cell r="G1254">
            <v>927664.79</v>
          </cell>
          <cell r="H1254">
            <v>927664.79</v>
          </cell>
        </row>
        <row r="1255">
          <cell r="B1255" t="str">
            <v>210-8060-10</v>
          </cell>
          <cell r="C1255" t="str">
            <v>5705 Dep'n Expense - Dist'n Transformers</v>
          </cell>
          <cell r="D1255">
            <v>0</v>
          </cell>
          <cell r="E1255">
            <v>903113.9</v>
          </cell>
          <cell r="F1255">
            <v>50450.65</v>
          </cell>
          <cell r="G1255">
            <v>852663.25</v>
          </cell>
          <cell r="H1255">
            <v>852663.25</v>
          </cell>
        </row>
        <row r="1256">
          <cell r="B1256" t="str">
            <v>210-8070-10</v>
          </cell>
          <cell r="C1256" t="str">
            <v>5705 Dep'n Expense - Distribution Meters</v>
          </cell>
          <cell r="D1256">
            <v>0</v>
          </cell>
          <cell r="E1256">
            <v>866788.5</v>
          </cell>
          <cell r="F1256">
            <v>47781.5</v>
          </cell>
          <cell r="G1256">
            <v>819007</v>
          </cell>
          <cell r="H1256">
            <v>819007</v>
          </cell>
        </row>
        <row r="1257">
          <cell r="B1257" t="str">
            <v>210-8071-10</v>
          </cell>
          <cell r="C1257" t="str">
            <v>5705 Expense Amortization</v>
          </cell>
          <cell r="D1257">
            <v>0</v>
          </cell>
          <cell r="E1257">
            <v>188603.82</v>
          </cell>
          <cell r="F1257">
            <v>967649.51</v>
          </cell>
          <cell r="G1257">
            <v>-779045.69</v>
          </cell>
          <cell r="H1257">
            <v>-779045.69</v>
          </cell>
        </row>
        <row r="1258">
          <cell r="B1258" t="str">
            <v>210-8080-10</v>
          </cell>
          <cell r="C1258" t="str">
            <v>5705 Dep'n Expense - Gen Office Equipment</v>
          </cell>
          <cell r="D1258">
            <v>0</v>
          </cell>
          <cell r="E1258">
            <v>47683.65</v>
          </cell>
          <cell r="F1258">
            <v>468.49</v>
          </cell>
          <cell r="G1258">
            <v>47215.16</v>
          </cell>
          <cell r="H1258">
            <v>47215.16</v>
          </cell>
        </row>
        <row r="1259">
          <cell r="B1259" t="str">
            <v>210-8090-10</v>
          </cell>
          <cell r="C1259" t="str">
            <v>5705 Dep'n Expense - Computer Hardware Equip</v>
          </cell>
          <cell r="D1259">
            <v>0</v>
          </cell>
          <cell r="E1259">
            <v>63615.33</v>
          </cell>
          <cell r="F1259">
            <v>24290.31</v>
          </cell>
          <cell r="G1259">
            <v>39325.019999999997</v>
          </cell>
          <cell r="H1259">
            <v>39325.019999999997</v>
          </cell>
        </row>
        <row r="1260">
          <cell r="B1260" t="str">
            <v>210-8091-10</v>
          </cell>
          <cell r="C1260" t="str">
            <v>5705 Dep'n Expense-Computer Software</v>
          </cell>
          <cell r="D1260">
            <v>0</v>
          </cell>
          <cell r="E1260">
            <v>281030.40999999997</v>
          </cell>
          <cell r="F1260">
            <v>425775.72</v>
          </cell>
          <cell r="G1260">
            <v>-144745.31</v>
          </cell>
          <cell r="H1260">
            <v>-144745.31</v>
          </cell>
        </row>
        <row r="1261">
          <cell r="B1261" t="str">
            <v>210-8110-10</v>
          </cell>
          <cell r="C1261" t="str">
            <v>5705 Dep'n Expense - Rolling Stock &amp; Equip</v>
          </cell>
          <cell r="D1261">
            <v>0</v>
          </cell>
          <cell r="E1261">
            <v>301664.7</v>
          </cell>
          <cell r="F1261">
            <v>8271.1200000000008</v>
          </cell>
          <cell r="G1261">
            <v>293393.58</v>
          </cell>
          <cell r="H1261">
            <v>293393.58</v>
          </cell>
        </row>
        <row r="1262">
          <cell r="B1262" t="str">
            <v>210-8120-10</v>
          </cell>
          <cell r="C1262" t="str">
            <v>5705 Dep'n Expense - Misc. Equipment-Tools</v>
          </cell>
          <cell r="D1262">
            <v>0</v>
          </cell>
          <cell r="E1262">
            <v>163816.78</v>
          </cell>
          <cell r="F1262">
            <v>43095.63</v>
          </cell>
          <cell r="G1262">
            <v>120721.15</v>
          </cell>
          <cell r="H1262">
            <v>120721.15</v>
          </cell>
        </row>
        <row r="1263">
          <cell r="B1263" t="str">
            <v>210-8140-10</v>
          </cell>
          <cell r="C1263" t="str">
            <v>5705 Dep'n Expense - Load Mgt. Controls</v>
          </cell>
          <cell r="D1263">
            <v>0</v>
          </cell>
          <cell r="E1263">
            <v>48817.33</v>
          </cell>
          <cell r="F1263">
            <v>0</v>
          </cell>
          <cell r="G1263">
            <v>48817.33</v>
          </cell>
          <cell r="H1263">
            <v>48817.33</v>
          </cell>
        </row>
        <row r="1264">
          <cell r="B1264" t="str">
            <v>210-8150-10</v>
          </cell>
          <cell r="C1264" t="str">
            <v>5705 Amort. Expense - Leasehold Improvements</v>
          </cell>
          <cell r="D1264">
            <v>0</v>
          </cell>
          <cell r="E1264">
            <v>46408.09</v>
          </cell>
          <cell r="F1264">
            <v>10878.4</v>
          </cell>
          <cell r="G1264">
            <v>35529.69</v>
          </cell>
          <cell r="H1264">
            <v>35529.69</v>
          </cell>
        </row>
        <row r="1265">
          <cell r="B1265" t="str">
            <v>210-8190-10</v>
          </cell>
          <cell r="C1265" t="str">
            <v>5705 AMORTIZATION EXPENSE-MISCELLANEOUS</v>
          </cell>
          <cell r="D1265">
            <v>0</v>
          </cell>
          <cell r="E1265">
            <v>5415568</v>
          </cell>
          <cell r="F1265">
            <v>4781217</v>
          </cell>
          <cell r="G1265">
            <v>634351</v>
          </cell>
          <cell r="H1265">
            <v>634351</v>
          </cell>
        </row>
      </sheetData>
      <sheetData sheetId="6"/>
      <sheetData sheetId="7"/>
      <sheetData sheetId="8"/>
      <sheetData sheetId="9"/>
      <sheetData sheetId="10">
        <row r="7">
          <cell r="A7" t="str">
            <v>100-1000-10</v>
          </cell>
        </row>
      </sheetData>
      <sheetData sheetId="11"/>
      <sheetData sheetId="12"/>
      <sheetData sheetId="13"/>
      <sheetData sheetId="14">
        <row r="18">
          <cell r="A18" t="str">
            <v>100-1545-10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 Data"/>
      <sheetName val="FA Continuity Schedule 2015"/>
      <sheetName val="Reconcile FA to GL"/>
      <sheetName val="1BS BOARD Ran Mar.23.16"/>
      <sheetName val="TB YE2015 Ran Mar.23.16"/>
      <sheetName val="Ann GL Trans 2015 FA ran Mar.4 "/>
      <sheetName val="Sheet1"/>
    </sheetNames>
    <sheetDataSet>
      <sheetData sheetId="0">
        <row r="1">
          <cell r="A1" t="str">
            <v>YEAR1</v>
          </cell>
        </row>
      </sheetData>
      <sheetData sheetId="1">
        <row r="3">
          <cell r="F3">
            <v>1</v>
          </cell>
        </row>
      </sheetData>
      <sheetData sheetId="2"/>
      <sheetData sheetId="3">
        <row r="28">
          <cell r="C28">
            <v>216892179</v>
          </cell>
        </row>
      </sheetData>
      <sheetData sheetId="4">
        <row r="14">
          <cell r="Q14" t="str">
            <v>100-1000-10</v>
          </cell>
          <cell r="R14">
            <v>0</v>
          </cell>
        </row>
        <row r="15">
          <cell r="Q15" t="str">
            <v>100-1001-10</v>
          </cell>
          <cell r="R15">
            <v>-442753970.48000002</v>
          </cell>
        </row>
        <row r="16">
          <cell r="Q16" t="str">
            <v>100-1002-10</v>
          </cell>
          <cell r="R16">
            <v>453198884.91000003</v>
          </cell>
        </row>
        <row r="17">
          <cell r="Q17" t="str">
            <v>100-1003-10</v>
          </cell>
          <cell r="R17">
            <v>1.75</v>
          </cell>
        </row>
        <row r="18">
          <cell r="Q18" t="str">
            <v>100-1004-10</v>
          </cell>
          <cell r="R18">
            <v>31623.7</v>
          </cell>
        </row>
        <row r="19">
          <cell r="Q19" t="str">
            <v>100-1010-10</v>
          </cell>
          <cell r="R19">
            <v>0</v>
          </cell>
        </row>
        <row r="20">
          <cell r="Q20" t="str">
            <v>100-1020-10</v>
          </cell>
          <cell r="R20">
            <v>0</v>
          </cell>
        </row>
        <row r="21">
          <cell r="Q21" t="str">
            <v>100-1030-10</v>
          </cell>
          <cell r="R21">
            <v>0</v>
          </cell>
        </row>
        <row r="22">
          <cell r="Q22" t="str">
            <v>100-1040-10</v>
          </cell>
          <cell r="R22">
            <v>0</v>
          </cell>
        </row>
        <row r="23">
          <cell r="Q23" t="str">
            <v>100-1050-10</v>
          </cell>
          <cell r="R23">
            <v>0</v>
          </cell>
        </row>
        <row r="24">
          <cell r="Q24" t="str">
            <v>100-1060-10</v>
          </cell>
          <cell r="R24">
            <v>1400</v>
          </cell>
        </row>
        <row r="25">
          <cell r="Q25" t="str">
            <v>100-1061-10</v>
          </cell>
          <cell r="R25">
            <v>610.86</v>
          </cell>
        </row>
        <row r="26">
          <cell r="Q26" t="str">
            <v>100-1065-10</v>
          </cell>
          <cell r="R26">
            <v>0</v>
          </cell>
        </row>
        <row r="27">
          <cell r="Q27" t="str">
            <v>100-1070-10</v>
          </cell>
          <cell r="R27">
            <v>0</v>
          </cell>
        </row>
        <row r="28">
          <cell r="Q28" t="str">
            <v>100-1071-10</v>
          </cell>
          <cell r="R28">
            <v>0</v>
          </cell>
        </row>
        <row r="29">
          <cell r="Q29" t="str">
            <v>100-1075-10</v>
          </cell>
          <cell r="R29">
            <v>0</v>
          </cell>
        </row>
        <row r="30">
          <cell r="Q30" t="str">
            <v>100-1080-10</v>
          </cell>
          <cell r="R30">
            <v>9657530.9700000007</v>
          </cell>
        </row>
        <row r="31">
          <cell r="Q31" t="str">
            <v>100-1081-10</v>
          </cell>
          <cell r="R31">
            <v>-187237.18</v>
          </cell>
        </row>
        <row r="32">
          <cell r="Q32" t="str">
            <v>100-1082-10</v>
          </cell>
          <cell r="R32">
            <v>12116.4</v>
          </cell>
        </row>
        <row r="33">
          <cell r="Q33" t="str">
            <v>100-1084-10</v>
          </cell>
          <cell r="R33">
            <v>0</v>
          </cell>
        </row>
        <row r="34">
          <cell r="Q34" t="str">
            <v>100-1085-10</v>
          </cell>
          <cell r="R34">
            <v>0</v>
          </cell>
        </row>
        <row r="35">
          <cell r="Q35" t="str">
            <v>100-1086-10</v>
          </cell>
          <cell r="R35">
            <v>0</v>
          </cell>
        </row>
        <row r="36">
          <cell r="Q36" t="str">
            <v>100-1087-10</v>
          </cell>
          <cell r="R36">
            <v>0</v>
          </cell>
        </row>
        <row r="37">
          <cell r="Q37" t="str">
            <v>100-1088-10</v>
          </cell>
          <cell r="R37">
            <v>0</v>
          </cell>
        </row>
        <row r="38">
          <cell r="Q38" t="str">
            <v>100-1089-10</v>
          </cell>
          <cell r="R38">
            <v>0</v>
          </cell>
        </row>
        <row r="39">
          <cell r="Q39" t="str">
            <v>100-1090-10</v>
          </cell>
          <cell r="R39">
            <v>-6802081.6100000003</v>
          </cell>
        </row>
        <row r="40">
          <cell r="Q40" t="str">
            <v>100-1091-10</v>
          </cell>
          <cell r="R40">
            <v>-967578.20200000005</v>
          </cell>
        </row>
        <row r="41">
          <cell r="Q41" t="str">
            <v>100-1092-10</v>
          </cell>
          <cell r="R41">
            <v>105653.38</v>
          </cell>
        </row>
        <row r="42">
          <cell r="Q42" t="str">
            <v>100-1093-10</v>
          </cell>
          <cell r="R42">
            <v>397243.33</v>
          </cell>
        </row>
        <row r="43">
          <cell r="Q43" t="str">
            <v>100-1100-10</v>
          </cell>
          <cell r="R43">
            <v>0</v>
          </cell>
        </row>
        <row r="44">
          <cell r="Q44" t="str">
            <v>100-1110-10</v>
          </cell>
          <cell r="R44">
            <v>147875.46591999999</v>
          </cell>
        </row>
        <row r="45">
          <cell r="Q45" t="str">
            <v>100-1111-10</v>
          </cell>
          <cell r="R45">
            <v>0</v>
          </cell>
        </row>
        <row r="46">
          <cell r="Q46" t="str">
            <v>100-1115-10</v>
          </cell>
          <cell r="R46">
            <v>-2968.88</v>
          </cell>
        </row>
        <row r="47">
          <cell r="Q47" t="str">
            <v>100-1120-10</v>
          </cell>
          <cell r="R47">
            <v>2339592.65</v>
          </cell>
        </row>
        <row r="48">
          <cell r="Q48" t="str">
            <v>100-1130-10</v>
          </cell>
          <cell r="R48">
            <v>0</v>
          </cell>
        </row>
        <row r="49">
          <cell r="Q49" t="str">
            <v>100-1131-10</v>
          </cell>
          <cell r="R49">
            <v>1522011.62</v>
          </cell>
        </row>
        <row r="50">
          <cell r="Q50" t="str">
            <v>100-1133-10</v>
          </cell>
          <cell r="R50">
            <v>-1415.13</v>
          </cell>
        </row>
        <row r="51">
          <cell r="Q51" t="str">
            <v>100-1140-10</v>
          </cell>
          <cell r="R51">
            <v>-445391.83</v>
          </cell>
        </row>
        <row r="52">
          <cell r="Q52" t="str">
            <v>100-1141-10</v>
          </cell>
          <cell r="R52">
            <v>0</v>
          </cell>
        </row>
        <row r="53">
          <cell r="Q53" t="str">
            <v>100-1145-10</v>
          </cell>
          <cell r="R53">
            <v>8174.56</v>
          </cell>
        </row>
        <row r="54">
          <cell r="Q54" t="str">
            <v>100-1150-10</v>
          </cell>
          <cell r="R54">
            <v>0</v>
          </cell>
        </row>
        <row r="55">
          <cell r="Q55" t="str">
            <v>100-1160-10</v>
          </cell>
          <cell r="R55">
            <v>0</v>
          </cell>
        </row>
        <row r="56">
          <cell r="Q56" t="str">
            <v>100-1170-10</v>
          </cell>
          <cell r="R56">
            <v>-660032.99941000005</v>
          </cell>
        </row>
        <row r="57">
          <cell r="Q57" t="str">
            <v>100-1171-10</v>
          </cell>
          <cell r="R57">
            <v>0</v>
          </cell>
        </row>
        <row r="58">
          <cell r="Q58" t="str">
            <v>100-1172-10</v>
          </cell>
          <cell r="R58">
            <v>-758563.73</v>
          </cell>
        </row>
        <row r="59">
          <cell r="Q59" t="str">
            <v>100-1175-10</v>
          </cell>
          <cell r="R59">
            <v>11573825.800000001</v>
          </cell>
        </row>
        <row r="60">
          <cell r="Q60" t="str">
            <v>100-1176-10</v>
          </cell>
          <cell r="R60">
            <v>0.63</v>
          </cell>
        </row>
        <row r="61">
          <cell r="Q61" t="str">
            <v>100-1177-10</v>
          </cell>
          <cell r="R61">
            <v>1707094.24</v>
          </cell>
        </row>
        <row r="62">
          <cell r="Q62" t="str">
            <v>100-1180-10</v>
          </cell>
          <cell r="R62">
            <v>216520.15</v>
          </cell>
        </row>
        <row r="63">
          <cell r="Q63" t="str">
            <v>100-1181-10</v>
          </cell>
          <cell r="R63">
            <v>0</v>
          </cell>
        </row>
        <row r="64">
          <cell r="Q64" t="str">
            <v>100-1182-10</v>
          </cell>
          <cell r="R64">
            <v>29695.279999999999</v>
          </cell>
        </row>
        <row r="65">
          <cell r="Q65" t="str">
            <v>100-1183-10</v>
          </cell>
          <cell r="R65">
            <v>0</v>
          </cell>
        </row>
        <row r="66">
          <cell r="Q66" t="str">
            <v>100-1185-10</v>
          </cell>
          <cell r="R66">
            <v>0</v>
          </cell>
        </row>
        <row r="67">
          <cell r="Q67" t="str">
            <v>100-1190-10</v>
          </cell>
          <cell r="R67">
            <v>1732018.1566600001</v>
          </cell>
        </row>
        <row r="68">
          <cell r="Q68" t="str">
            <v>100-1191-10</v>
          </cell>
          <cell r="R68">
            <v>-1474190.09</v>
          </cell>
        </row>
        <row r="69">
          <cell r="Q69" t="str">
            <v>100-1192-10</v>
          </cell>
          <cell r="R69">
            <v>0</v>
          </cell>
        </row>
        <row r="70">
          <cell r="Q70" t="str">
            <v>100-1194-10</v>
          </cell>
          <cell r="R70">
            <v>-221255.43</v>
          </cell>
        </row>
        <row r="71">
          <cell r="Q71" t="str">
            <v>100-1195-10</v>
          </cell>
          <cell r="R71">
            <v>0</v>
          </cell>
        </row>
        <row r="72">
          <cell r="Q72" t="str">
            <v>100-1200-10</v>
          </cell>
          <cell r="R72">
            <v>93841.85</v>
          </cell>
        </row>
        <row r="73">
          <cell r="Q73" t="str">
            <v>100-1210-10</v>
          </cell>
          <cell r="R73">
            <v>0</v>
          </cell>
        </row>
        <row r="74">
          <cell r="Q74" t="str">
            <v>100-1220-10</v>
          </cell>
          <cell r="R74">
            <v>0</v>
          </cell>
        </row>
        <row r="75">
          <cell r="Q75" t="str">
            <v>100-1230-10</v>
          </cell>
          <cell r="R75">
            <v>0</v>
          </cell>
        </row>
        <row r="76">
          <cell r="Q76" t="str">
            <v>100-1240-10</v>
          </cell>
          <cell r="R76">
            <v>0</v>
          </cell>
        </row>
        <row r="77">
          <cell r="Q77" t="str">
            <v>100-1250-10</v>
          </cell>
          <cell r="R77">
            <v>748089.29364000005</v>
          </cell>
        </row>
        <row r="78">
          <cell r="Q78" t="str">
            <v>100-1251-10</v>
          </cell>
          <cell r="R78">
            <v>-7.4900000000000001E-3</v>
          </cell>
        </row>
        <row r="79">
          <cell r="Q79" t="str">
            <v>100-1252-10</v>
          </cell>
          <cell r="R79">
            <v>0</v>
          </cell>
        </row>
        <row r="80">
          <cell r="Q80" t="str">
            <v>100-1253-10</v>
          </cell>
          <cell r="R80">
            <v>-0.01</v>
          </cell>
        </row>
        <row r="81">
          <cell r="Q81" t="str">
            <v>100-1254-10</v>
          </cell>
          <cell r="R81">
            <v>0</v>
          </cell>
        </row>
        <row r="82">
          <cell r="Q82" t="str">
            <v>100-1255-10</v>
          </cell>
          <cell r="R82">
            <v>3656694.2007599999</v>
          </cell>
        </row>
        <row r="83">
          <cell r="Q83" t="str">
            <v>100-1256-10</v>
          </cell>
          <cell r="R83">
            <v>0</v>
          </cell>
        </row>
        <row r="84">
          <cell r="Q84" t="str">
            <v>100-1257-10</v>
          </cell>
          <cell r="R84">
            <v>35890.81</v>
          </cell>
        </row>
        <row r="85">
          <cell r="Q85" t="str">
            <v>100-1258-10</v>
          </cell>
          <cell r="R85">
            <v>176888.28</v>
          </cell>
        </row>
        <row r="86">
          <cell r="Q86" t="str">
            <v>100-1259-10</v>
          </cell>
          <cell r="R86">
            <v>-427400</v>
          </cell>
        </row>
        <row r="87">
          <cell r="Q87" t="str">
            <v>100-1270-10</v>
          </cell>
          <cell r="R87">
            <v>0</v>
          </cell>
        </row>
        <row r="88">
          <cell r="Q88" t="str">
            <v>100-1275-10</v>
          </cell>
          <cell r="R88">
            <v>0</v>
          </cell>
        </row>
        <row r="89">
          <cell r="Q89" t="str">
            <v>100-1300-10</v>
          </cell>
          <cell r="R89">
            <v>0</v>
          </cell>
        </row>
        <row r="90">
          <cell r="Q90" t="str">
            <v>100-1301-10</v>
          </cell>
          <cell r="R90">
            <v>-0.02</v>
          </cell>
        </row>
        <row r="91">
          <cell r="Q91" t="str">
            <v>100-1302-10</v>
          </cell>
          <cell r="R91">
            <v>0.02</v>
          </cell>
        </row>
        <row r="92">
          <cell r="Q92" t="str">
            <v>100-1303-10</v>
          </cell>
          <cell r="R92">
            <v>-0.1</v>
          </cell>
        </row>
        <row r="93">
          <cell r="Q93" t="str">
            <v>100-1304-10</v>
          </cell>
          <cell r="R93">
            <v>0</v>
          </cell>
        </row>
        <row r="94">
          <cell r="Q94" t="str">
            <v>100-1305-10</v>
          </cell>
          <cell r="R94">
            <v>729091.88</v>
          </cell>
        </row>
        <row r="95">
          <cell r="Q95" t="str">
            <v>100-1307-10</v>
          </cell>
          <cell r="R95">
            <v>499806.93</v>
          </cell>
        </row>
        <row r="96">
          <cell r="Q96" t="str">
            <v>100-1308-10</v>
          </cell>
          <cell r="R96">
            <v>0</v>
          </cell>
        </row>
        <row r="97">
          <cell r="Q97" t="str">
            <v>100-1309-10</v>
          </cell>
          <cell r="R97">
            <v>383546.72</v>
          </cell>
        </row>
        <row r="98">
          <cell r="Q98" t="str">
            <v>100-1310-10</v>
          </cell>
          <cell r="R98">
            <v>0</v>
          </cell>
        </row>
        <row r="99">
          <cell r="Q99" t="str">
            <v>100-1311-10</v>
          </cell>
          <cell r="R99">
            <v>-6.1</v>
          </cell>
        </row>
        <row r="100">
          <cell r="Q100" t="str">
            <v>100-1312-10</v>
          </cell>
          <cell r="R100">
            <v>0</v>
          </cell>
        </row>
        <row r="101">
          <cell r="Q101" t="str">
            <v>100-1313-10</v>
          </cell>
          <cell r="R101">
            <v>1133.32</v>
          </cell>
        </row>
        <row r="102">
          <cell r="Q102" t="str">
            <v>100-1314-10</v>
          </cell>
          <cell r="R102">
            <v>0</v>
          </cell>
        </row>
        <row r="103">
          <cell r="Q103" t="str">
            <v>100-1315-10</v>
          </cell>
          <cell r="R103">
            <v>0</v>
          </cell>
        </row>
        <row r="104">
          <cell r="Q104" t="str">
            <v>100-1316-10</v>
          </cell>
          <cell r="R104">
            <v>0</v>
          </cell>
        </row>
        <row r="105">
          <cell r="Q105" t="str">
            <v>100-1317-10</v>
          </cell>
          <cell r="R105">
            <v>0</v>
          </cell>
        </row>
        <row r="106">
          <cell r="Q106" t="str">
            <v>100-1318-10</v>
          </cell>
          <cell r="R106">
            <v>0</v>
          </cell>
        </row>
        <row r="107">
          <cell r="Q107" t="str">
            <v>100-1319-10</v>
          </cell>
          <cell r="R107">
            <v>0</v>
          </cell>
        </row>
        <row r="108">
          <cell r="Q108" t="str">
            <v>100-1320-10</v>
          </cell>
          <cell r="R108">
            <v>0</v>
          </cell>
        </row>
        <row r="109">
          <cell r="Q109" t="str">
            <v>100-1321-10</v>
          </cell>
          <cell r="R109">
            <v>45754.85</v>
          </cell>
        </row>
        <row r="110">
          <cell r="Q110" t="str">
            <v>100-1322-10</v>
          </cell>
          <cell r="R110">
            <v>-1957812.4</v>
          </cell>
        </row>
        <row r="111">
          <cell r="Q111" t="str">
            <v>100-1323-10</v>
          </cell>
          <cell r="R111">
            <v>772470.48</v>
          </cell>
        </row>
        <row r="112">
          <cell r="Q112" t="str">
            <v>100-1324-10</v>
          </cell>
          <cell r="R112">
            <v>1553915.86</v>
          </cell>
        </row>
        <row r="113">
          <cell r="Q113" t="str">
            <v>100-1325-10</v>
          </cell>
          <cell r="R113">
            <v>-642931.02</v>
          </cell>
        </row>
        <row r="114">
          <cell r="Q114" t="str">
            <v>100-1326-10</v>
          </cell>
          <cell r="R114">
            <v>-1</v>
          </cell>
        </row>
        <row r="115">
          <cell r="Q115" t="str">
            <v>100-1327-10</v>
          </cell>
          <cell r="R115">
            <v>0</v>
          </cell>
        </row>
        <row r="116">
          <cell r="Q116" t="str">
            <v>100-1328-10</v>
          </cell>
          <cell r="R116">
            <v>2351136.7400000002</v>
          </cell>
        </row>
        <row r="117">
          <cell r="Q117" t="str">
            <v>100-1329-10</v>
          </cell>
          <cell r="R117">
            <v>0</v>
          </cell>
        </row>
        <row r="118">
          <cell r="Q118" t="str">
            <v>100-1330-10</v>
          </cell>
          <cell r="R118">
            <v>0</v>
          </cell>
        </row>
        <row r="119">
          <cell r="Q119" t="str">
            <v>100-1331-10</v>
          </cell>
          <cell r="R119">
            <v>-35.340000000000003</v>
          </cell>
        </row>
        <row r="120">
          <cell r="Q120" t="str">
            <v>100-1332-10</v>
          </cell>
          <cell r="R120">
            <v>0.22</v>
          </cell>
        </row>
        <row r="121">
          <cell r="Q121" t="str">
            <v>100-1333-10</v>
          </cell>
          <cell r="R121">
            <v>-5486.58</v>
          </cell>
        </row>
        <row r="122">
          <cell r="Q122" t="str">
            <v>100-1334-10</v>
          </cell>
          <cell r="R122">
            <v>0</v>
          </cell>
        </row>
        <row r="123">
          <cell r="Q123" t="str">
            <v>100-1335-10</v>
          </cell>
          <cell r="R123">
            <v>6500.23</v>
          </cell>
        </row>
        <row r="124">
          <cell r="Q124" t="str">
            <v>100-1336-10</v>
          </cell>
          <cell r="R124">
            <v>-4158.1899999999996</v>
          </cell>
        </row>
        <row r="125">
          <cell r="Q125" t="str">
            <v>100-1337-10</v>
          </cell>
          <cell r="R125">
            <v>-2374.62</v>
          </cell>
        </row>
        <row r="126">
          <cell r="Q126" t="str">
            <v>100-1338-10</v>
          </cell>
          <cell r="R126">
            <v>-12017.08</v>
          </cell>
        </row>
        <row r="127">
          <cell r="Q127" t="str">
            <v>100-1339-10</v>
          </cell>
          <cell r="R127">
            <v>-0.03</v>
          </cell>
        </row>
        <row r="128">
          <cell r="Q128" t="str">
            <v>100-1340-10</v>
          </cell>
          <cell r="R128">
            <v>0</v>
          </cell>
        </row>
        <row r="129">
          <cell r="Q129" t="str">
            <v>100-1341-10</v>
          </cell>
          <cell r="R129">
            <v>0</v>
          </cell>
        </row>
        <row r="130">
          <cell r="Q130" t="str">
            <v>100-1342-10</v>
          </cell>
          <cell r="R130">
            <v>15.15</v>
          </cell>
        </row>
        <row r="131">
          <cell r="Q131" t="str">
            <v>100-1343-10</v>
          </cell>
          <cell r="R131">
            <v>0</v>
          </cell>
        </row>
        <row r="132">
          <cell r="Q132" t="str">
            <v>100-1344-10</v>
          </cell>
          <cell r="R132">
            <v>0</v>
          </cell>
        </row>
        <row r="133">
          <cell r="Q133" t="str">
            <v>100-1345-10</v>
          </cell>
          <cell r="R133">
            <v>0</v>
          </cell>
        </row>
        <row r="134">
          <cell r="Q134" t="str">
            <v>100-1346-10</v>
          </cell>
          <cell r="R134">
            <v>61.12</v>
          </cell>
        </row>
        <row r="135">
          <cell r="Q135" t="str">
            <v>100-1347-10</v>
          </cell>
          <cell r="R135">
            <v>668266.92000000004</v>
          </cell>
        </row>
        <row r="136">
          <cell r="Q136" t="str">
            <v>100-1348-10</v>
          </cell>
          <cell r="R136">
            <v>0</v>
          </cell>
        </row>
        <row r="137">
          <cell r="Q137" t="str">
            <v>100-1349-10</v>
          </cell>
          <cell r="R137">
            <v>0</v>
          </cell>
        </row>
        <row r="138">
          <cell r="Q138" t="str">
            <v>100-1350-10</v>
          </cell>
          <cell r="R138">
            <v>0</v>
          </cell>
        </row>
        <row r="139">
          <cell r="Q139" t="str">
            <v>100-1351-10</v>
          </cell>
          <cell r="R139">
            <v>1.02</v>
          </cell>
        </row>
        <row r="140">
          <cell r="Q140" t="str">
            <v>100-1352-10</v>
          </cell>
          <cell r="R140">
            <v>-1.1000000000000001</v>
          </cell>
        </row>
        <row r="141">
          <cell r="Q141" t="str">
            <v>100-1353-10</v>
          </cell>
          <cell r="R141">
            <v>0</v>
          </cell>
        </row>
        <row r="142">
          <cell r="Q142" t="str">
            <v>100-1354-10</v>
          </cell>
          <cell r="R142">
            <v>-4586.3599999999997</v>
          </cell>
        </row>
        <row r="143">
          <cell r="Q143" t="str">
            <v>100-1355-10</v>
          </cell>
          <cell r="R143">
            <v>0</v>
          </cell>
        </row>
        <row r="144">
          <cell r="Q144" t="str">
            <v>100-1356-10</v>
          </cell>
          <cell r="R144">
            <v>1.39</v>
          </cell>
        </row>
        <row r="145">
          <cell r="Q145" t="str">
            <v>100-1357-10</v>
          </cell>
          <cell r="R145">
            <v>1042579</v>
          </cell>
        </row>
        <row r="146">
          <cell r="Q146" t="str">
            <v>100-1358-10</v>
          </cell>
          <cell r="R146">
            <v>0</v>
          </cell>
        </row>
        <row r="147">
          <cell r="Q147" t="str">
            <v>100-1359-10</v>
          </cell>
          <cell r="R147">
            <v>0</v>
          </cell>
        </row>
        <row r="148">
          <cell r="Q148" t="str">
            <v>100-1360-10</v>
          </cell>
          <cell r="R148">
            <v>-10719</v>
          </cell>
        </row>
        <row r="149">
          <cell r="Q149" t="str">
            <v>100-1361-10</v>
          </cell>
          <cell r="R149">
            <v>0</v>
          </cell>
        </row>
        <row r="150">
          <cell r="Q150" t="str">
            <v>100-1362-10</v>
          </cell>
          <cell r="R150">
            <v>-9637.82</v>
          </cell>
        </row>
        <row r="151">
          <cell r="Q151" t="str">
            <v>100-1363-10</v>
          </cell>
          <cell r="R151">
            <v>-327.45</v>
          </cell>
        </row>
        <row r="152">
          <cell r="Q152" t="str">
            <v>100-1365-10</v>
          </cell>
          <cell r="R152">
            <v>0</v>
          </cell>
        </row>
        <row r="153">
          <cell r="Q153" t="str">
            <v>100-1366-10</v>
          </cell>
          <cell r="R153">
            <v>0</v>
          </cell>
        </row>
        <row r="154">
          <cell r="Q154" t="str">
            <v>100-1367-10</v>
          </cell>
          <cell r="R154">
            <v>0</v>
          </cell>
        </row>
        <row r="155">
          <cell r="Q155" t="str">
            <v>100-1368-10</v>
          </cell>
          <cell r="R155">
            <v>0</v>
          </cell>
        </row>
        <row r="156">
          <cell r="Q156" t="str">
            <v>100-1370-10</v>
          </cell>
          <cell r="R156">
            <v>1620</v>
          </cell>
        </row>
        <row r="157">
          <cell r="Q157" t="str">
            <v>100-1371-10</v>
          </cell>
          <cell r="R157">
            <v>304803.31</v>
          </cell>
        </row>
        <row r="158">
          <cell r="Q158" t="str">
            <v>100-1372-10</v>
          </cell>
          <cell r="R158">
            <v>605641</v>
          </cell>
        </row>
        <row r="159">
          <cell r="Q159" t="str">
            <v>100-1373-10</v>
          </cell>
          <cell r="R159">
            <v>-326995</v>
          </cell>
        </row>
        <row r="160">
          <cell r="Q160" t="str">
            <v>100-1374-10</v>
          </cell>
          <cell r="R160">
            <v>0</v>
          </cell>
        </row>
        <row r="161">
          <cell r="Q161" t="str">
            <v>100-1375-10</v>
          </cell>
          <cell r="R161">
            <v>0</v>
          </cell>
        </row>
        <row r="162">
          <cell r="Q162" t="str">
            <v>100-1376-10</v>
          </cell>
          <cell r="R162">
            <v>0</v>
          </cell>
        </row>
        <row r="163">
          <cell r="Q163" t="str">
            <v>100-1377-10</v>
          </cell>
          <cell r="R163">
            <v>-0.15</v>
          </cell>
        </row>
        <row r="164">
          <cell r="Q164" t="str">
            <v>100-1378-10</v>
          </cell>
          <cell r="R164">
            <v>0</v>
          </cell>
        </row>
        <row r="165">
          <cell r="Q165" t="str">
            <v>100-1379-10</v>
          </cell>
          <cell r="R165">
            <v>-198789.85</v>
          </cell>
        </row>
        <row r="166">
          <cell r="Q166" t="str">
            <v>100-1380-10</v>
          </cell>
          <cell r="R166">
            <v>0</v>
          </cell>
        </row>
        <row r="167">
          <cell r="Q167" t="str">
            <v>100-1381-10</v>
          </cell>
          <cell r="R167">
            <v>0</v>
          </cell>
        </row>
        <row r="168">
          <cell r="Q168" t="str">
            <v>100-1382-10</v>
          </cell>
          <cell r="R168">
            <v>0</v>
          </cell>
        </row>
        <row r="169">
          <cell r="Q169" t="str">
            <v>100-1383-10</v>
          </cell>
          <cell r="R169">
            <v>354.85</v>
          </cell>
        </row>
        <row r="170">
          <cell r="Q170" t="str">
            <v>100-1384-10</v>
          </cell>
          <cell r="R170">
            <v>0</v>
          </cell>
        </row>
        <row r="171">
          <cell r="Q171" t="str">
            <v>100-1385-10</v>
          </cell>
          <cell r="R171">
            <v>0</v>
          </cell>
        </row>
        <row r="172">
          <cell r="Q172" t="str">
            <v>100-1386-10</v>
          </cell>
          <cell r="R172">
            <v>0</v>
          </cell>
        </row>
        <row r="173">
          <cell r="Q173" t="str">
            <v>100-1387-10</v>
          </cell>
          <cell r="R173">
            <v>0</v>
          </cell>
        </row>
        <row r="174">
          <cell r="Q174" t="str">
            <v>100-1388-10</v>
          </cell>
          <cell r="R174">
            <v>0</v>
          </cell>
        </row>
        <row r="175">
          <cell r="Q175" t="str">
            <v>100-1389-10</v>
          </cell>
          <cell r="R175">
            <v>0</v>
          </cell>
        </row>
        <row r="176">
          <cell r="Q176" t="str">
            <v>100-1390-10</v>
          </cell>
          <cell r="R176">
            <v>0</v>
          </cell>
        </row>
        <row r="177">
          <cell r="Q177" t="str">
            <v>100-1391-10</v>
          </cell>
          <cell r="R177">
            <v>0.12</v>
          </cell>
        </row>
        <row r="178">
          <cell r="Q178" t="str">
            <v>100-1392-10</v>
          </cell>
          <cell r="R178">
            <v>0</v>
          </cell>
        </row>
        <row r="179">
          <cell r="Q179" t="str">
            <v>100-1393-10</v>
          </cell>
          <cell r="R179">
            <v>0</v>
          </cell>
        </row>
        <row r="180">
          <cell r="Q180" t="str">
            <v>100-1395-10</v>
          </cell>
          <cell r="R180">
            <v>-46.37</v>
          </cell>
        </row>
        <row r="181">
          <cell r="Q181" t="str">
            <v>100-1396-10</v>
          </cell>
          <cell r="R181">
            <v>7.0000000000000007E-2</v>
          </cell>
        </row>
        <row r="182">
          <cell r="Q182" t="str">
            <v>100-1397-10</v>
          </cell>
          <cell r="R182">
            <v>0</v>
          </cell>
        </row>
        <row r="183">
          <cell r="Q183" t="str">
            <v>100-1398-10</v>
          </cell>
          <cell r="R183">
            <v>-6064982.96</v>
          </cell>
        </row>
        <row r="184">
          <cell r="Q184" t="str">
            <v>100-1399-10</v>
          </cell>
          <cell r="R184">
            <v>0</v>
          </cell>
        </row>
        <row r="185">
          <cell r="Q185" t="str">
            <v>100-1400-10</v>
          </cell>
          <cell r="R185">
            <v>293875.46999999997</v>
          </cell>
        </row>
        <row r="186">
          <cell r="Q186" t="str">
            <v>100-1401-10</v>
          </cell>
          <cell r="R186">
            <v>0</v>
          </cell>
        </row>
        <row r="187">
          <cell r="Q187" t="str">
            <v>100-1402-10</v>
          </cell>
          <cell r="R187">
            <v>0</v>
          </cell>
        </row>
        <row r="188">
          <cell r="Q188" t="str">
            <v>100-1404-10</v>
          </cell>
          <cell r="R188">
            <v>0</v>
          </cell>
        </row>
        <row r="189">
          <cell r="Q189" t="str">
            <v>100-1405-10</v>
          </cell>
          <cell r="R189">
            <v>0</v>
          </cell>
        </row>
        <row r="190">
          <cell r="Q190" t="str">
            <v>100-1406-10</v>
          </cell>
          <cell r="R190">
            <v>0</v>
          </cell>
        </row>
        <row r="191">
          <cell r="Q191" t="str">
            <v>100-1410-10</v>
          </cell>
          <cell r="R191">
            <v>0</v>
          </cell>
        </row>
        <row r="192">
          <cell r="Q192" t="str">
            <v>100-1415-10</v>
          </cell>
          <cell r="R192">
            <v>0</v>
          </cell>
        </row>
        <row r="193">
          <cell r="Q193" t="str">
            <v>100-1420-10</v>
          </cell>
          <cell r="R193">
            <v>0</v>
          </cell>
        </row>
        <row r="194">
          <cell r="Q194" t="str">
            <v>100-1425-10</v>
          </cell>
          <cell r="R194">
            <v>0</v>
          </cell>
        </row>
        <row r="195">
          <cell r="Q195" t="str">
            <v>100-1430-10</v>
          </cell>
          <cell r="R195">
            <v>0</v>
          </cell>
        </row>
        <row r="196">
          <cell r="Q196" t="str">
            <v>100-1435-10</v>
          </cell>
          <cell r="R196">
            <v>0</v>
          </cell>
        </row>
        <row r="197">
          <cell r="Q197" t="str">
            <v>100-1440-10</v>
          </cell>
          <cell r="R197">
            <v>0</v>
          </cell>
        </row>
        <row r="198">
          <cell r="Q198" t="str">
            <v>100-1445-10</v>
          </cell>
          <cell r="R198">
            <v>0</v>
          </cell>
        </row>
        <row r="199">
          <cell r="Q199" t="str">
            <v>100-1450-10</v>
          </cell>
          <cell r="R199">
            <v>0</v>
          </cell>
        </row>
        <row r="200">
          <cell r="Q200" t="str">
            <v>100-1451-10</v>
          </cell>
          <cell r="R200">
            <v>0</v>
          </cell>
        </row>
        <row r="201">
          <cell r="Q201" t="str">
            <v>100-1452-10</v>
          </cell>
          <cell r="R201">
            <v>0</v>
          </cell>
        </row>
        <row r="202">
          <cell r="Q202" t="str">
            <v>100-1453-10</v>
          </cell>
          <cell r="R202">
            <v>0</v>
          </cell>
        </row>
        <row r="203">
          <cell r="Q203" t="str">
            <v>100-1455-10</v>
          </cell>
          <cell r="R203">
            <v>45178.27</v>
          </cell>
        </row>
        <row r="204">
          <cell r="Q204" t="str">
            <v>100-1460-10</v>
          </cell>
          <cell r="R204">
            <v>17696.669999999998</v>
          </cell>
        </row>
        <row r="205">
          <cell r="Q205" t="str">
            <v>100-1465-10</v>
          </cell>
          <cell r="R205">
            <v>163563.18</v>
          </cell>
        </row>
        <row r="206">
          <cell r="Q206" t="str">
            <v>100-1470-10</v>
          </cell>
          <cell r="R206">
            <v>45222.45</v>
          </cell>
        </row>
        <row r="207">
          <cell r="Q207" t="str">
            <v>100-1475-10</v>
          </cell>
          <cell r="R207">
            <v>104815.64</v>
          </cell>
        </row>
        <row r="208">
          <cell r="Q208" t="str">
            <v>100-1480-10</v>
          </cell>
          <cell r="R208">
            <v>43115.08</v>
          </cell>
        </row>
        <row r="209">
          <cell r="Q209" t="str">
            <v>100-1485-10</v>
          </cell>
          <cell r="R209">
            <v>17738.97</v>
          </cell>
        </row>
        <row r="210">
          <cell r="Q210" t="str">
            <v>100-1490-10</v>
          </cell>
          <cell r="R210">
            <v>326617.74</v>
          </cell>
        </row>
        <row r="211">
          <cell r="Q211" t="str">
            <v>100-1491-10</v>
          </cell>
          <cell r="R211">
            <v>0</v>
          </cell>
        </row>
        <row r="212">
          <cell r="Q212" t="str">
            <v>100-1495-10</v>
          </cell>
          <cell r="R212">
            <v>3209156.73</v>
          </cell>
        </row>
        <row r="213">
          <cell r="Q213" t="str">
            <v>100-1500-10</v>
          </cell>
          <cell r="R213">
            <v>2472038.58</v>
          </cell>
        </row>
        <row r="214">
          <cell r="Q214" t="str">
            <v>100-1501-10</v>
          </cell>
          <cell r="R214">
            <v>0</v>
          </cell>
        </row>
        <row r="215">
          <cell r="Q215" t="str">
            <v>100-1502-10</v>
          </cell>
          <cell r="R215">
            <v>0</v>
          </cell>
        </row>
        <row r="216">
          <cell r="Q216" t="str">
            <v>100-1503-10</v>
          </cell>
          <cell r="R216">
            <v>0</v>
          </cell>
        </row>
        <row r="217">
          <cell r="Q217" t="str">
            <v>100-1505-10</v>
          </cell>
          <cell r="R217">
            <v>1185537.4099999999</v>
          </cell>
        </row>
        <row r="218">
          <cell r="Q218" t="str">
            <v>100-1506-10</v>
          </cell>
          <cell r="R218">
            <v>0</v>
          </cell>
        </row>
        <row r="219">
          <cell r="Q219" t="str">
            <v>100-1507-10</v>
          </cell>
          <cell r="R219">
            <v>0</v>
          </cell>
        </row>
        <row r="220">
          <cell r="Q220" t="str">
            <v>100-1508-10</v>
          </cell>
          <cell r="R220">
            <v>0</v>
          </cell>
        </row>
        <row r="221">
          <cell r="Q221" t="str">
            <v>100-1510-10</v>
          </cell>
          <cell r="R221">
            <v>0</v>
          </cell>
        </row>
        <row r="222">
          <cell r="Q222" t="str">
            <v>100-1515-10</v>
          </cell>
          <cell r="R222">
            <v>1769040.57825</v>
          </cell>
        </row>
        <row r="223">
          <cell r="Q223" t="str">
            <v>100-1520-10</v>
          </cell>
          <cell r="R223">
            <v>3583509.5655100001</v>
          </cell>
        </row>
        <row r="224">
          <cell r="Q224" t="str">
            <v>100-1525-10</v>
          </cell>
          <cell r="R224">
            <v>2520784.27</v>
          </cell>
        </row>
        <row r="225">
          <cell r="Q225" t="str">
            <v>100-1530-10</v>
          </cell>
          <cell r="R225">
            <v>3126079.41</v>
          </cell>
        </row>
        <row r="226">
          <cell r="Q226" t="str">
            <v>100-1535-10</v>
          </cell>
          <cell r="R226">
            <v>3106960.18</v>
          </cell>
        </row>
        <row r="227">
          <cell r="Q227" t="str">
            <v>100-1536-10</v>
          </cell>
          <cell r="R227">
            <v>1046301.09</v>
          </cell>
        </row>
        <row r="228">
          <cell r="Q228" t="str">
            <v>100-1540-10</v>
          </cell>
          <cell r="R228">
            <v>627396.07999999996</v>
          </cell>
        </row>
        <row r="229">
          <cell r="Q229" t="str">
            <v>100-1541-10</v>
          </cell>
          <cell r="R229">
            <v>0</v>
          </cell>
        </row>
        <row r="230">
          <cell r="Q230" t="str">
            <v>100-1542-10</v>
          </cell>
          <cell r="R230">
            <v>0</v>
          </cell>
        </row>
        <row r="231">
          <cell r="Q231" t="str">
            <v>100-1543-10</v>
          </cell>
          <cell r="R231">
            <v>0</v>
          </cell>
        </row>
        <row r="232">
          <cell r="Q232" t="str">
            <v>100-1544-10</v>
          </cell>
          <cell r="R232">
            <v>0</v>
          </cell>
        </row>
        <row r="233">
          <cell r="Q233" t="str">
            <v>100-1545-10</v>
          </cell>
          <cell r="R233">
            <v>20909744.392689999</v>
          </cell>
        </row>
        <row r="234">
          <cell r="Q234" t="str">
            <v>100-1546-10</v>
          </cell>
          <cell r="R234">
            <v>0</v>
          </cell>
        </row>
        <row r="235">
          <cell r="Q235" t="str">
            <v>100-1547-10</v>
          </cell>
          <cell r="R235">
            <v>40865216.789999999</v>
          </cell>
        </row>
        <row r="236">
          <cell r="Q236" t="str">
            <v>100-1548-10</v>
          </cell>
          <cell r="R236">
            <v>0</v>
          </cell>
        </row>
        <row r="237">
          <cell r="Q237" t="str">
            <v>100-1549-10</v>
          </cell>
          <cell r="R237">
            <v>0</v>
          </cell>
        </row>
        <row r="238">
          <cell r="Q238" t="str">
            <v>100-1550-10</v>
          </cell>
          <cell r="R238">
            <v>46069115.10097</v>
          </cell>
        </row>
        <row r="239">
          <cell r="Q239" t="str">
            <v>100-1551-10</v>
          </cell>
          <cell r="R239">
            <v>0</v>
          </cell>
        </row>
        <row r="240">
          <cell r="Q240" t="str">
            <v>100-1552-10</v>
          </cell>
          <cell r="R240">
            <v>0</v>
          </cell>
        </row>
        <row r="241">
          <cell r="Q241" t="str">
            <v>100-1555-10</v>
          </cell>
          <cell r="R241">
            <v>57257873.060249999</v>
          </cell>
        </row>
        <row r="242">
          <cell r="Q242" t="str">
            <v>100-1556-10</v>
          </cell>
          <cell r="R242">
            <v>0</v>
          </cell>
        </row>
        <row r="243">
          <cell r="Q243" t="str">
            <v>100-1557-10</v>
          </cell>
          <cell r="R243">
            <v>0</v>
          </cell>
        </row>
        <row r="244">
          <cell r="Q244" t="str">
            <v>100-1558-10</v>
          </cell>
          <cell r="R244">
            <v>0</v>
          </cell>
        </row>
        <row r="245">
          <cell r="Q245" t="str">
            <v>100-1559-10</v>
          </cell>
          <cell r="R245">
            <v>0</v>
          </cell>
        </row>
        <row r="246">
          <cell r="Q246" t="str">
            <v>100-1560-10</v>
          </cell>
          <cell r="R246">
            <v>18041112.650789998</v>
          </cell>
        </row>
        <row r="247">
          <cell r="Q247" t="str">
            <v>100-1561-10</v>
          </cell>
          <cell r="R247">
            <v>0</v>
          </cell>
        </row>
        <row r="248">
          <cell r="Q248" t="str">
            <v>100-1562-10</v>
          </cell>
          <cell r="R248">
            <v>-6485929</v>
          </cell>
        </row>
        <row r="249">
          <cell r="Q249" t="str">
            <v>100-1563-10</v>
          </cell>
          <cell r="R249">
            <v>0</v>
          </cell>
        </row>
        <row r="250">
          <cell r="Q250" t="str">
            <v>100-1564-10</v>
          </cell>
          <cell r="R250">
            <v>0</v>
          </cell>
        </row>
        <row r="251">
          <cell r="Q251" t="str">
            <v>100-1565-10</v>
          </cell>
          <cell r="R251">
            <v>734382.14</v>
          </cell>
        </row>
        <row r="252">
          <cell r="Q252" t="str">
            <v>100-1566-10</v>
          </cell>
          <cell r="R252">
            <v>0</v>
          </cell>
        </row>
        <row r="253">
          <cell r="Q253" t="str">
            <v>100-1567-10</v>
          </cell>
          <cell r="R253">
            <v>0</v>
          </cell>
        </row>
        <row r="254">
          <cell r="Q254" t="str">
            <v>100-1568-10</v>
          </cell>
          <cell r="R254">
            <v>0</v>
          </cell>
        </row>
        <row r="255">
          <cell r="Q255" t="str">
            <v>100-1570-10</v>
          </cell>
          <cell r="R255">
            <v>321643.71000000002</v>
          </cell>
        </row>
        <row r="256">
          <cell r="Q256" t="str">
            <v>100-1571-10</v>
          </cell>
          <cell r="R256">
            <v>0</v>
          </cell>
        </row>
        <row r="257">
          <cell r="Q257" t="str">
            <v>100-1572-10</v>
          </cell>
          <cell r="R257">
            <v>176299.77</v>
          </cell>
        </row>
        <row r="258">
          <cell r="Q258" t="str">
            <v>100-1575-10</v>
          </cell>
          <cell r="R258">
            <v>2657818.9500000002</v>
          </cell>
        </row>
        <row r="259">
          <cell r="Q259" t="str">
            <v>100-1576-10</v>
          </cell>
          <cell r="R259">
            <v>0</v>
          </cell>
        </row>
        <row r="260">
          <cell r="Q260" t="str">
            <v>100-1580-10</v>
          </cell>
          <cell r="R260">
            <v>1978941.63</v>
          </cell>
        </row>
        <row r="261">
          <cell r="Q261" t="str">
            <v>100-1581-10</v>
          </cell>
          <cell r="R261">
            <v>0</v>
          </cell>
        </row>
        <row r="262">
          <cell r="Q262" t="str">
            <v>100-1585-10</v>
          </cell>
          <cell r="R262">
            <v>852896.68</v>
          </cell>
        </row>
        <row r="263">
          <cell r="Q263" t="str">
            <v>100-1587-10</v>
          </cell>
          <cell r="R263">
            <v>0</v>
          </cell>
        </row>
        <row r="264">
          <cell r="Q264" t="str">
            <v>100-1590-10</v>
          </cell>
          <cell r="R264">
            <v>293582.38</v>
          </cell>
        </row>
        <row r="265">
          <cell r="Q265" t="str">
            <v>100-1591-10</v>
          </cell>
          <cell r="R265">
            <v>0</v>
          </cell>
        </row>
        <row r="266">
          <cell r="Q266" t="str">
            <v>100-1592-10</v>
          </cell>
          <cell r="R266">
            <v>0</v>
          </cell>
        </row>
        <row r="267">
          <cell r="Q267" t="str">
            <v>100-1593-10</v>
          </cell>
          <cell r="R267">
            <v>0</v>
          </cell>
        </row>
        <row r="268">
          <cell r="Q268" t="str">
            <v>100-1594-10</v>
          </cell>
          <cell r="R268">
            <v>0</v>
          </cell>
        </row>
        <row r="269">
          <cell r="Q269" t="str">
            <v>100-1595-10</v>
          </cell>
          <cell r="R269">
            <v>24516</v>
          </cell>
        </row>
        <row r="270">
          <cell r="Q270" t="str">
            <v>100-1596-10</v>
          </cell>
          <cell r="R270">
            <v>0</v>
          </cell>
        </row>
        <row r="271">
          <cell r="Q271" t="str">
            <v>100-1597-10</v>
          </cell>
          <cell r="R271">
            <v>0</v>
          </cell>
        </row>
        <row r="272">
          <cell r="Q272" t="str">
            <v>100-1598-10</v>
          </cell>
          <cell r="R272">
            <v>0</v>
          </cell>
        </row>
        <row r="273">
          <cell r="Q273" t="str">
            <v>100-1599-10</v>
          </cell>
          <cell r="R273">
            <v>0</v>
          </cell>
        </row>
        <row r="274">
          <cell r="Q274" t="str">
            <v>100-1600-10</v>
          </cell>
          <cell r="R274">
            <v>1081312.02</v>
          </cell>
        </row>
        <row r="275">
          <cell r="Q275" t="str">
            <v>100-1601-10</v>
          </cell>
          <cell r="R275">
            <v>0</v>
          </cell>
        </row>
        <row r="276">
          <cell r="Q276" t="str">
            <v>100-1602-10</v>
          </cell>
          <cell r="R276">
            <v>0</v>
          </cell>
        </row>
        <row r="277">
          <cell r="Q277" t="str">
            <v>100-1603-10</v>
          </cell>
          <cell r="R277">
            <v>0</v>
          </cell>
        </row>
        <row r="278">
          <cell r="Q278" t="str">
            <v>100-1604-10</v>
          </cell>
          <cell r="R278">
            <v>0</v>
          </cell>
        </row>
        <row r="279">
          <cell r="Q279" t="str">
            <v>100-1605-10</v>
          </cell>
          <cell r="R279">
            <v>7317289.0099999998</v>
          </cell>
        </row>
        <row r="280">
          <cell r="Q280" t="str">
            <v>100-1606-10</v>
          </cell>
          <cell r="R280">
            <v>0</v>
          </cell>
        </row>
        <row r="281">
          <cell r="Q281" t="str">
            <v>100-1607-10</v>
          </cell>
          <cell r="R281">
            <v>0</v>
          </cell>
        </row>
        <row r="282">
          <cell r="Q282" t="str">
            <v>100-1608-10</v>
          </cell>
          <cell r="R282">
            <v>0</v>
          </cell>
        </row>
        <row r="283">
          <cell r="Q283" t="str">
            <v>100-1610-10</v>
          </cell>
          <cell r="R283">
            <v>2635856.2062499998</v>
          </cell>
        </row>
        <row r="284">
          <cell r="Q284" t="str">
            <v>100-1611-10</v>
          </cell>
          <cell r="R284">
            <v>0</v>
          </cell>
        </row>
        <row r="285">
          <cell r="Q285" t="str">
            <v>100-1612-10</v>
          </cell>
          <cell r="R285">
            <v>0</v>
          </cell>
        </row>
        <row r="286">
          <cell r="Q286" t="str">
            <v>100-1613-10</v>
          </cell>
          <cell r="R286">
            <v>0</v>
          </cell>
        </row>
        <row r="287">
          <cell r="Q287" t="str">
            <v>100-1614-10</v>
          </cell>
          <cell r="R287">
            <v>0</v>
          </cell>
        </row>
        <row r="288">
          <cell r="Q288" t="str">
            <v>100-1615-10</v>
          </cell>
          <cell r="R288">
            <v>107034.76</v>
          </cell>
        </row>
        <row r="289">
          <cell r="Q289" t="str">
            <v>100-1616-10</v>
          </cell>
          <cell r="R289">
            <v>0</v>
          </cell>
        </row>
        <row r="290">
          <cell r="Q290" t="str">
            <v>100-1617-10</v>
          </cell>
          <cell r="R290">
            <v>0</v>
          </cell>
        </row>
        <row r="291">
          <cell r="Q291" t="str">
            <v>100-1618-10</v>
          </cell>
          <cell r="R291">
            <v>0</v>
          </cell>
        </row>
        <row r="292">
          <cell r="Q292" t="str">
            <v>100-1619-10</v>
          </cell>
          <cell r="R292">
            <v>0</v>
          </cell>
        </row>
        <row r="293">
          <cell r="Q293" t="str">
            <v>100-1620-10</v>
          </cell>
          <cell r="R293">
            <v>49092.77</v>
          </cell>
        </row>
        <row r="294">
          <cell r="Q294" t="str">
            <v>100-1625-10</v>
          </cell>
          <cell r="R294">
            <v>972600.66</v>
          </cell>
        </row>
        <row r="295">
          <cell r="Q295" t="str">
            <v>100-1627-10</v>
          </cell>
          <cell r="R295">
            <v>0</v>
          </cell>
        </row>
        <row r="296">
          <cell r="Q296" t="str">
            <v>100-1628-10</v>
          </cell>
          <cell r="R296">
            <v>0</v>
          </cell>
        </row>
        <row r="297">
          <cell r="Q297" t="str">
            <v>100-1629-10</v>
          </cell>
          <cell r="R297">
            <v>0</v>
          </cell>
        </row>
        <row r="298">
          <cell r="Q298" t="str">
            <v>100-1630-10</v>
          </cell>
          <cell r="R298">
            <v>0</v>
          </cell>
        </row>
        <row r="299">
          <cell r="Q299" t="str">
            <v>100-1631-10</v>
          </cell>
          <cell r="R299">
            <v>0</v>
          </cell>
        </row>
        <row r="300">
          <cell r="Q300" t="str">
            <v>100-1632-10</v>
          </cell>
          <cell r="R300">
            <v>0</v>
          </cell>
        </row>
        <row r="301">
          <cell r="Q301" t="str">
            <v>100-1633-10</v>
          </cell>
          <cell r="R301">
            <v>0</v>
          </cell>
        </row>
        <row r="302">
          <cell r="Q302" t="str">
            <v>100-1634-10</v>
          </cell>
          <cell r="R302">
            <v>0</v>
          </cell>
        </row>
        <row r="303">
          <cell r="Q303" t="str">
            <v>100-1635-10</v>
          </cell>
          <cell r="R303">
            <v>0</v>
          </cell>
        </row>
        <row r="304">
          <cell r="Q304" t="str">
            <v>100-1636-10</v>
          </cell>
          <cell r="R304">
            <v>0</v>
          </cell>
        </row>
        <row r="305">
          <cell r="Q305" t="str">
            <v>100-1637-10</v>
          </cell>
          <cell r="R305">
            <v>0</v>
          </cell>
        </row>
        <row r="306">
          <cell r="Q306" t="str">
            <v>100-1638-10</v>
          </cell>
          <cell r="R306">
            <v>0</v>
          </cell>
        </row>
        <row r="307">
          <cell r="Q307" t="str">
            <v>100-1639-10</v>
          </cell>
          <cell r="R307">
            <v>0</v>
          </cell>
        </row>
        <row r="308">
          <cell r="Q308" t="str">
            <v>100-1640-10</v>
          </cell>
          <cell r="R308">
            <v>0</v>
          </cell>
        </row>
        <row r="309">
          <cell r="Q309" t="str">
            <v>100-1641-10</v>
          </cell>
          <cell r="R309">
            <v>0</v>
          </cell>
        </row>
        <row r="310">
          <cell r="Q310" t="str">
            <v>100-1642-10</v>
          </cell>
          <cell r="R310">
            <v>0</v>
          </cell>
        </row>
        <row r="311">
          <cell r="Q311" t="str">
            <v>100-1643-10</v>
          </cell>
          <cell r="R311">
            <v>0</v>
          </cell>
        </row>
        <row r="312">
          <cell r="Q312" t="str">
            <v>100-1644-10</v>
          </cell>
          <cell r="R312">
            <v>0</v>
          </cell>
        </row>
        <row r="313">
          <cell r="Q313" t="str">
            <v>100-1645-10</v>
          </cell>
          <cell r="R313">
            <v>0</v>
          </cell>
        </row>
        <row r="314">
          <cell r="Q314" t="str">
            <v>100-1646-10</v>
          </cell>
          <cell r="R314">
            <v>0</v>
          </cell>
        </row>
        <row r="315">
          <cell r="Q315" t="str">
            <v>100-1647-10</v>
          </cell>
          <cell r="R315">
            <v>0</v>
          </cell>
        </row>
        <row r="316">
          <cell r="Q316" t="str">
            <v>100-1648-10</v>
          </cell>
          <cell r="R316">
            <v>0</v>
          </cell>
        </row>
        <row r="317">
          <cell r="Q317" t="str">
            <v>100-1649-10</v>
          </cell>
          <cell r="R317">
            <v>0</v>
          </cell>
        </row>
        <row r="318">
          <cell r="Q318" t="str">
            <v>100-1650-10</v>
          </cell>
          <cell r="R318">
            <v>96488.45</v>
          </cell>
        </row>
        <row r="319">
          <cell r="Q319" t="str">
            <v>100-1651-10</v>
          </cell>
          <cell r="R319">
            <v>-32826.54</v>
          </cell>
        </row>
        <row r="320">
          <cell r="Q320" t="str">
            <v>100-1652-10</v>
          </cell>
          <cell r="R320">
            <v>0</v>
          </cell>
        </row>
        <row r="321">
          <cell r="Q321" t="str">
            <v>100-1653-10</v>
          </cell>
          <cell r="R321">
            <v>0</v>
          </cell>
        </row>
        <row r="322">
          <cell r="Q322" t="str">
            <v>100-1654-10</v>
          </cell>
          <cell r="R322">
            <v>0</v>
          </cell>
        </row>
        <row r="323">
          <cell r="Q323" t="str">
            <v>100-1655-10</v>
          </cell>
          <cell r="R323">
            <v>-2628948.7400000002</v>
          </cell>
        </row>
        <row r="324">
          <cell r="Q324" t="str">
            <v>100-1656-10</v>
          </cell>
          <cell r="R324">
            <v>-52451.24</v>
          </cell>
        </row>
        <row r="325">
          <cell r="Q325" t="str">
            <v>100-1657-10</v>
          </cell>
          <cell r="R325">
            <v>-6887.53</v>
          </cell>
        </row>
        <row r="326">
          <cell r="Q326" t="str">
            <v>100-1658-10</v>
          </cell>
          <cell r="R326">
            <v>-48000</v>
          </cell>
        </row>
        <row r="327">
          <cell r="Q327" t="str">
            <v>100-1659-10</v>
          </cell>
          <cell r="R327">
            <v>0</v>
          </cell>
        </row>
        <row r="328">
          <cell r="Q328" t="str">
            <v>100-1660-10</v>
          </cell>
          <cell r="R328">
            <v>0</v>
          </cell>
        </row>
        <row r="329">
          <cell r="Q329" t="str">
            <v>100-1661-10</v>
          </cell>
          <cell r="R329">
            <v>0</v>
          </cell>
        </row>
        <row r="330">
          <cell r="Q330" t="str">
            <v>100-1662-10</v>
          </cell>
          <cell r="R330">
            <v>0</v>
          </cell>
        </row>
        <row r="331">
          <cell r="Q331" t="str">
            <v>100-1663-10</v>
          </cell>
          <cell r="R331">
            <v>0</v>
          </cell>
        </row>
        <row r="332">
          <cell r="Q332" t="str">
            <v>100-1664-10</v>
          </cell>
          <cell r="R332">
            <v>0</v>
          </cell>
        </row>
        <row r="333">
          <cell r="Q333" t="str">
            <v>100-1665-10</v>
          </cell>
          <cell r="R333">
            <v>0</v>
          </cell>
        </row>
        <row r="334">
          <cell r="Q334" t="str">
            <v>100-1666-10</v>
          </cell>
          <cell r="R334">
            <v>0</v>
          </cell>
        </row>
        <row r="335">
          <cell r="Q335" t="str">
            <v>100-1667-10</v>
          </cell>
          <cell r="R335">
            <v>0</v>
          </cell>
        </row>
        <row r="336">
          <cell r="Q336" t="str">
            <v>100-1668-10</v>
          </cell>
          <cell r="R336">
            <v>0</v>
          </cell>
        </row>
        <row r="337">
          <cell r="Q337" t="str">
            <v>100-1669-10</v>
          </cell>
          <cell r="R337">
            <v>0</v>
          </cell>
        </row>
        <row r="338">
          <cell r="Q338" t="str">
            <v>100-1670-10</v>
          </cell>
          <cell r="R338">
            <v>-335721.14</v>
          </cell>
        </row>
        <row r="339">
          <cell r="Q339" t="str">
            <v>100-1671-10</v>
          </cell>
          <cell r="R339">
            <v>-8099055.1799999997</v>
          </cell>
        </row>
        <row r="340">
          <cell r="Q340" t="str">
            <v>100-1672-10</v>
          </cell>
          <cell r="R340">
            <v>-12692049.02</v>
          </cell>
        </row>
        <row r="341">
          <cell r="Q341" t="str">
            <v>100-1673-10</v>
          </cell>
          <cell r="R341">
            <v>-4347146.29</v>
          </cell>
        </row>
        <row r="342">
          <cell r="Q342" t="str">
            <v>100-1674-10</v>
          </cell>
          <cell r="R342">
            <v>-11375079.76</v>
          </cell>
        </row>
        <row r="343">
          <cell r="Q343" t="str">
            <v>100-1675-10</v>
          </cell>
          <cell r="R343">
            <v>-260326.53</v>
          </cell>
        </row>
        <row r="344">
          <cell r="Q344" t="str">
            <v>100-1676-10</v>
          </cell>
          <cell r="R344">
            <v>-757091.86</v>
          </cell>
        </row>
        <row r="345">
          <cell r="Q345" t="str">
            <v>100-1677-10</v>
          </cell>
          <cell r="R345">
            <v>0</v>
          </cell>
        </row>
        <row r="346">
          <cell r="Q346" t="str">
            <v>100-1678-10</v>
          </cell>
          <cell r="R346">
            <v>0</v>
          </cell>
        </row>
        <row r="347">
          <cell r="Q347" t="str">
            <v>100-1679-10</v>
          </cell>
          <cell r="R347">
            <v>0</v>
          </cell>
        </row>
        <row r="348">
          <cell r="Q348" t="str">
            <v>100-1680-10</v>
          </cell>
          <cell r="R348">
            <v>0</v>
          </cell>
        </row>
        <row r="349">
          <cell r="Q349" t="str">
            <v>100-1681-10</v>
          </cell>
          <cell r="R349">
            <v>0</v>
          </cell>
        </row>
        <row r="350">
          <cell r="Q350" t="str">
            <v>100-1682-10</v>
          </cell>
          <cell r="R350">
            <v>0</v>
          </cell>
        </row>
        <row r="351">
          <cell r="Q351" t="str">
            <v>100-1683-10</v>
          </cell>
          <cell r="R351">
            <v>0</v>
          </cell>
        </row>
        <row r="352">
          <cell r="Q352" t="str">
            <v>100-1684-10</v>
          </cell>
          <cell r="R352">
            <v>0</v>
          </cell>
        </row>
        <row r="353">
          <cell r="Q353" t="str">
            <v>100-1685-10</v>
          </cell>
          <cell r="R353">
            <v>0</v>
          </cell>
        </row>
        <row r="354">
          <cell r="Q354" t="str">
            <v>100-1686-10</v>
          </cell>
          <cell r="R354">
            <v>0</v>
          </cell>
        </row>
        <row r="355">
          <cell r="Q355" t="str">
            <v>100-1687-10</v>
          </cell>
          <cell r="R355">
            <v>32826.54</v>
          </cell>
        </row>
        <row r="356">
          <cell r="Q356" t="str">
            <v>100-1688-10</v>
          </cell>
          <cell r="R356">
            <v>0</v>
          </cell>
        </row>
        <row r="357">
          <cell r="Q357" t="str">
            <v>100-1689-10</v>
          </cell>
          <cell r="R357">
            <v>0</v>
          </cell>
        </row>
        <row r="358">
          <cell r="Q358" t="str">
            <v>100-1690-10</v>
          </cell>
          <cell r="R358">
            <v>0</v>
          </cell>
        </row>
        <row r="359">
          <cell r="Q359" t="str">
            <v>100-1691-10</v>
          </cell>
          <cell r="R359">
            <v>0</v>
          </cell>
        </row>
        <row r="360">
          <cell r="Q360" t="str">
            <v>100-1697-10</v>
          </cell>
          <cell r="R360">
            <v>0</v>
          </cell>
        </row>
        <row r="361">
          <cell r="Q361" t="str">
            <v>100-1698-10</v>
          </cell>
          <cell r="R361">
            <v>0.25</v>
          </cell>
        </row>
        <row r="362">
          <cell r="Q362" t="str">
            <v>100-1699-10</v>
          </cell>
          <cell r="R362">
            <v>-222.43705</v>
          </cell>
        </row>
        <row r="363">
          <cell r="Q363" t="str">
            <v>100-1700-10</v>
          </cell>
          <cell r="R363">
            <v>0</v>
          </cell>
        </row>
        <row r="364">
          <cell r="Q364" t="str">
            <v>100-1702-10</v>
          </cell>
          <cell r="R364">
            <v>-23734.03</v>
          </cell>
        </row>
        <row r="365">
          <cell r="Q365" t="str">
            <v>100-1703-10</v>
          </cell>
          <cell r="R365">
            <v>-12347.06</v>
          </cell>
        </row>
        <row r="366">
          <cell r="Q366" t="str">
            <v>100-1704-10</v>
          </cell>
          <cell r="R366">
            <v>-109442.94</v>
          </cell>
        </row>
        <row r="367">
          <cell r="Q367" t="str">
            <v>100-1705-10</v>
          </cell>
          <cell r="R367">
            <v>-36367.68</v>
          </cell>
        </row>
        <row r="368">
          <cell r="Q368" t="str">
            <v>100-1706-10</v>
          </cell>
          <cell r="R368">
            <v>-66913.53</v>
          </cell>
        </row>
        <row r="369">
          <cell r="Q369" t="str">
            <v>100-1707-10</v>
          </cell>
          <cell r="R369">
            <v>-42649.51</v>
          </cell>
        </row>
        <row r="370">
          <cell r="Q370" t="str">
            <v>100-1708-10</v>
          </cell>
          <cell r="R370">
            <v>-20506.14</v>
          </cell>
        </row>
        <row r="371">
          <cell r="Q371" t="str">
            <v>100-1709-10</v>
          </cell>
          <cell r="R371">
            <v>-197636.1</v>
          </cell>
        </row>
        <row r="372">
          <cell r="Q372" t="str">
            <v>100-1710-10</v>
          </cell>
          <cell r="R372">
            <v>-1065018.01</v>
          </cell>
        </row>
        <row r="373">
          <cell r="Q373" t="str">
            <v>100-1711-10</v>
          </cell>
          <cell r="R373">
            <v>-1036260.26</v>
          </cell>
        </row>
        <row r="374">
          <cell r="Q374" t="str">
            <v>100-1712-10</v>
          </cell>
          <cell r="R374">
            <v>-1065020.42</v>
          </cell>
        </row>
        <row r="375">
          <cell r="Q375" t="str">
            <v>100-1713-10</v>
          </cell>
          <cell r="R375">
            <v>-1079324.29</v>
          </cell>
        </row>
        <row r="376">
          <cell r="Q376" t="str">
            <v>100-1714-10</v>
          </cell>
          <cell r="R376">
            <v>-1087095.45</v>
          </cell>
        </row>
        <row r="377">
          <cell r="Q377" t="str">
            <v>100-1715-10</v>
          </cell>
          <cell r="R377">
            <v>-491273.95</v>
          </cell>
        </row>
        <row r="378">
          <cell r="Q378" t="str">
            <v>100-1716-10</v>
          </cell>
          <cell r="R378">
            <v>-305764.46000000002</v>
          </cell>
        </row>
        <row r="379">
          <cell r="Q379" t="str">
            <v>100-1717-10</v>
          </cell>
          <cell r="R379">
            <v>-959663.45</v>
          </cell>
        </row>
        <row r="380">
          <cell r="Q380" t="str">
            <v>100-1718-10</v>
          </cell>
          <cell r="R380">
            <v>-853028.62</v>
          </cell>
        </row>
        <row r="381">
          <cell r="Q381" t="str">
            <v>100-1719-10</v>
          </cell>
          <cell r="R381">
            <v>-252634.26</v>
          </cell>
        </row>
        <row r="382">
          <cell r="Q382" t="str">
            <v>100-1720-10</v>
          </cell>
          <cell r="R382">
            <v>-7947722.25</v>
          </cell>
        </row>
        <row r="383">
          <cell r="Q383" t="str">
            <v>100-1721-10</v>
          </cell>
          <cell r="R383">
            <v>-14371010.24</v>
          </cell>
        </row>
        <row r="384">
          <cell r="Q384" t="str">
            <v>100-1725-10</v>
          </cell>
          <cell r="R384">
            <v>-18713540.109999999</v>
          </cell>
        </row>
        <row r="385">
          <cell r="Q385" t="str">
            <v>100-1730-10</v>
          </cell>
          <cell r="R385">
            <v>-30851598.66</v>
          </cell>
        </row>
        <row r="386">
          <cell r="Q386" t="str">
            <v>100-1735-10</v>
          </cell>
          <cell r="R386">
            <v>-10083461.949999999</v>
          </cell>
        </row>
        <row r="387">
          <cell r="Q387" t="str">
            <v>100-1736-10</v>
          </cell>
          <cell r="R387">
            <v>-534475.09</v>
          </cell>
        </row>
        <row r="388">
          <cell r="Q388" t="str">
            <v>100-1740-10</v>
          </cell>
          <cell r="R388">
            <v>-687632.05</v>
          </cell>
        </row>
        <row r="389">
          <cell r="Q389" t="str">
            <v>100-1741-10</v>
          </cell>
          <cell r="R389">
            <v>-219824.85</v>
          </cell>
        </row>
        <row r="390">
          <cell r="Q390" t="str">
            <v>100-1742-10</v>
          </cell>
          <cell r="R390">
            <v>-114136.62</v>
          </cell>
        </row>
        <row r="391">
          <cell r="Q391" t="str">
            <v>100-1744-10</v>
          </cell>
          <cell r="R391">
            <v>-1588247.88</v>
          </cell>
        </row>
        <row r="392">
          <cell r="Q392" t="str">
            <v>100-1745-10</v>
          </cell>
          <cell r="R392">
            <v>-2462944.83</v>
          </cell>
        </row>
        <row r="393">
          <cell r="Q393" t="str">
            <v>100-1746-10</v>
          </cell>
          <cell r="R393">
            <v>-367951.72</v>
          </cell>
        </row>
        <row r="394">
          <cell r="Q394" t="str">
            <v>100-1747-10</v>
          </cell>
          <cell r="R394">
            <v>-293583.09999999998</v>
          </cell>
        </row>
        <row r="395">
          <cell r="Q395" t="str">
            <v>100-1748-10</v>
          </cell>
          <cell r="R395">
            <v>0</v>
          </cell>
        </row>
        <row r="396">
          <cell r="Q396" t="str">
            <v>100-1749-10</v>
          </cell>
          <cell r="R396">
            <v>0</v>
          </cell>
        </row>
        <row r="397">
          <cell r="Q397" t="str">
            <v>100-1750-10</v>
          </cell>
          <cell r="R397">
            <v>-24515.95</v>
          </cell>
        </row>
        <row r="398">
          <cell r="Q398" t="str">
            <v>100-1755-10</v>
          </cell>
          <cell r="R398">
            <v>-5365782.3499999996</v>
          </cell>
        </row>
        <row r="399">
          <cell r="Q399" t="str">
            <v>100-1760-10</v>
          </cell>
          <cell r="R399">
            <v>-2186121.52</v>
          </cell>
        </row>
        <row r="400">
          <cell r="Q400" t="str">
            <v>100-1765-10</v>
          </cell>
          <cell r="R400">
            <v>-107034.72</v>
          </cell>
        </row>
        <row r="401">
          <cell r="Q401" t="str">
            <v>100-1770-10</v>
          </cell>
          <cell r="R401">
            <v>-964287.87</v>
          </cell>
        </row>
        <row r="402">
          <cell r="Q402" t="str">
            <v>100-1771-10</v>
          </cell>
          <cell r="R402">
            <v>-49092.77</v>
          </cell>
        </row>
        <row r="403">
          <cell r="Q403" t="str">
            <v>100-1775-10</v>
          </cell>
          <cell r="R403">
            <v>-809239.57</v>
          </cell>
        </row>
        <row r="404">
          <cell r="Q404" t="str">
            <v>100-1780-10</v>
          </cell>
          <cell r="R404">
            <v>-96488.44</v>
          </cell>
        </row>
        <row r="405">
          <cell r="Q405" t="str">
            <v>100-1781-10</v>
          </cell>
          <cell r="R405">
            <v>0</v>
          </cell>
        </row>
        <row r="406">
          <cell r="Q406" t="str">
            <v>100-1782-10</v>
          </cell>
          <cell r="R406">
            <v>0</v>
          </cell>
        </row>
        <row r="407">
          <cell r="Q407" t="str">
            <v>100-1783-10</v>
          </cell>
          <cell r="R407">
            <v>0</v>
          </cell>
        </row>
        <row r="408">
          <cell r="Q408" t="str">
            <v>100-1785-10</v>
          </cell>
          <cell r="R408">
            <v>2628948.7400000002</v>
          </cell>
        </row>
        <row r="409">
          <cell r="Q409" t="str">
            <v>100-1786-10</v>
          </cell>
          <cell r="R409">
            <v>4595146.5</v>
          </cell>
        </row>
        <row r="410">
          <cell r="Q410" t="str">
            <v>100-1787-10</v>
          </cell>
          <cell r="R410">
            <v>6887.53</v>
          </cell>
        </row>
        <row r="411">
          <cell r="Q411" t="str">
            <v>100-1788-10</v>
          </cell>
          <cell r="R411">
            <v>48000</v>
          </cell>
        </row>
        <row r="412">
          <cell r="Q412" t="str">
            <v>100-1789-10</v>
          </cell>
          <cell r="R412">
            <v>0</v>
          </cell>
        </row>
        <row r="413">
          <cell r="Q413" t="str">
            <v>100-1790-10</v>
          </cell>
          <cell r="R413">
            <v>91973.37</v>
          </cell>
        </row>
        <row r="414">
          <cell r="Q414" t="str">
            <v>100-1791-10</v>
          </cell>
          <cell r="R414">
            <v>1902739.42</v>
          </cell>
        </row>
        <row r="415">
          <cell r="Q415" t="str">
            <v>100-1792-10</v>
          </cell>
          <cell r="R415">
            <v>3452024.14</v>
          </cell>
        </row>
        <row r="416">
          <cell r="Q416" t="str">
            <v>100-1793-10</v>
          </cell>
          <cell r="R416">
            <v>1075459.6200000001</v>
          </cell>
        </row>
        <row r="417">
          <cell r="Q417" t="str">
            <v>100-1794-10</v>
          </cell>
          <cell r="R417">
            <v>3381351.94</v>
          </cell>
        </row>
        <row r="418">
          <cell r="Q418" t="str">
            <v>100-1795-10</v>
          </cell>
          <cell r="R418">
            <v>115760.13</v>
          </cell>
        </row>
        <row r="419">
          <cell r="Q419" t="str">
            <v>100-1796-10</v>
          </cell>
          <cell r="R419">
            <v>270935.45</v>
          </cell>
        </row>
        <row r="420">
          <cell r="Q420" t="str">
            <v>100-1800-10</v>
          </cell>
          <cell r="R420">
            <v>0</v>
          </cell>
        </row>
        <row r="421">
          <cell r="Q421" t="str">
            <v>100-1805-10</v>
          </cell>
          <cell r="R421">
            <v>0</v>
          </cell>
        </row>
        <row r="422">
          <cell r="Q422" t="str">
            <v>100-1806-10</v>
          </cell>
          <cell r="R422">
            <v>0</v>
          </cell>
        </row>
        <row r="423">
          <cell r="Q423" t="str">
            <v>100-1807-10</v>
          </cell>
          <cell r="R423">
            <v>0</v>
          </cell>
        </row>
        <row r="424">
          <cell r="Q424" t="str">
            <v>100-1808-10</v>
          </cell>
          <cell r="R424">
            <v>0</v>
          </cell>
        </row>
        <row r="425">
          <cell r="Q425" t="str">
            <v>100-1809-10</v>
          </cell>
          <cell r="R425">
            <v>0</v>
          </cell>
        </row>
        <row r="426">
          <cell r="Q426" t="str">
            <v>100-1810-10</v>
          </cell>
          <cell r="R426">
            <v>0</v>
          </cell>
        </row>
        <row r="427">
          <cell r="Q427" t="str">
            <v>100-1811-10</v>
          </cell>
          <cell r="R427">
            <v>0</v>
          </cell>
        </row>
        <row r="428">
          <cell r="Q428" t="str">
            <v>100-1812-10</v>
          </cell>
          <cell r="R428">
            <v>0</v>
          </cell>
        </row>
        <row r="429">
          <cell r="Q429" t="str">
            <v>100-1813-10</v>
          </cell>
          <cell r="R429">
            <v>0</v>
          </cell>
        </row>
        <row r="430">
          <cell r="Q430" t="str">
            <v>100-1814-10</v>
          </cell>
          <cell r="R430">
            <v>0</v>
          </cell>
        </row>
        <row r="431">
          <cell r="Q431" t="str">
            <v>100-1815-10</v>
          </cell>
          <cell r="R431">
            <v>0</v>
          </cell>
        </row>
        <row r="432">
          <cell r="Q432" t="str">
            <v>100-1816-10</v>
          </cell>
          <cell r="R432">
            <v>0</v>
          </cell>
        </row>
        <row r="433">
          <cell r="Q433" t="str">
            <v>100-1817-10</v>
          </cell>
          <cell r="R433">
            <v>0</v>
          </cell>
        </row>
        <row r="434">
          <cell r="Q434" t="str">
            <v>100-1818-10</v>
          </cell>
          <cell r="R434">
            <v>0</v>
          </cell>
        </row>
        <row r="435">
          <cell r="Q435" t="str">
            <v>100-1819-10</v>
          </cell>
          <cell r="R435">
            <v>0</v>
          </cell>
        </row>
        <row r="436">
          <cell r="Q436" t="str">
            <v>100-1820-10</v>
          </cell>
          <cell r="R436">
            <v>0</v>
          </cell>
        </row>
        <row r="437">
          <cell r="Q437" t="str">
            <v>100-1821-10</v>
          </cell>
          <cell r="R437">
            <v>0</v>
          </cell>
        </row>
        <row r="438">
          <cell r="Q438" t="str">
            <v>100-1822-10</v>
          </cell>
          <cell r="R438">
            <v>0</v>
          </cell>
        </row>
        <row r="439">
          <cell r="Q439" t="str">
            <v>100-1823-10</v>
          </cell>
          <cell r="R439">
            <v>0</v>
          </cell>
        </row>
        <row r="440">
          <cell r="Q440" t="str">
            <v>100-1824-10</v>
          </cell>
          <cell r="R440">
            <v>0</v>
          </cell>
        </row>
        <row r="441">
          <cell r="Q441" t="str">
            <v>100-1825-10</v>
          </cell>
          <cell r="R441">
            <v>0</v>
          </cell>
        </row>
        <row r="442">
          <cell r="Q442" t="str">
            <v>100-1826-10</v>
          </cell>
          <cell r="R442">
            <v>0</v>
          </cell>
        </row>
        <row r="443">
          <cell r="Q443" t="str">
            <v>100-1827-10</v>
          </cell>
          <cell r="R443">
            <v>0</v>
          </cell>
        </row>
        <row r="444">
          <cell r="Q444" t="str">
            <v>100-1828-10</v>
          </cell>
          <cell r="R444">
            <v>0</v>
          </cell>
        </row>
        <row r="445">
          <cell r="Q445" t="str">
            <v>100-1829-10</v>
          </cell>
          <cell r="R445">
            <v>0</v>
          </cell>
        </row>
        <row r="446">
          <cell r="Q446" t="str">
            <v>100-1830-10</v>
          </cell>
          <cell r="R446">
            <v>0</v>
          </cell>
        </row>
        <row r="447">
          <cell r="Q447" t="str">
            <v>100-1831-10</v>
          </cell>
          <cell r="R447">
            <v>0</v>
          </cell>
        </row>
        <row r="448">
          <cell r="Q448" t="str">
            <v>100-1832-10</v>
          </cell>
          <cell r="R448">
            <v>0</v>
          </cell>
        </row>
        <row r="449">
          <cell r="Q449" t="str">
            <v>100-1833-10</v>
          </cell>
          <cell r="R449">
            <v>0</v>
          </cell>
        </row>
        <row r="450">
          <cell r="Q450" t="str">
            <v>100-1834-10</v>
          </cell>
          <cell r="R450">
            <v>0</v>
          </cell>
        </row>
        <row r="451">
          <cell r="Q451" t="str">
            <v>100-1835-10</v>
          </cell>
          <cell r="R451">
            <v>0</v>
          </cell>
        </row>
        <row r="452">
          <cell r="Q452" t="str">
            <v>100-1836-10</v>
          </cell>
          <cell r="R452">
            <v>0</v>
          </cell>
        </row>
        <row r="453">
          <cell r="Q453" t="str">
            <v>100-1837-10</v>
          </cell>
          <cell r="R453">
            <v>0</v>
          </cell>
        </row>
        <row r="454">
          <cell r="Q454" t="str">
            <v>100-1838-10</v>
          </cell>
          <cell r="R454">
            <v>0</v>
          </cell>
        </row>
        <row r="455">
          <cell r="Q455" t="str">
            <v>100-1839-10</v>
          </cell>
          <cell r="R455">
            <v>0</v>
          </cell>
        </row>
        <row r="456">
          <cell r="Q456" t="str">
            <v>100-1840-10</v>
          </cell>
          <cell r="R456">
            <v>0</v>
          </cell>
        </row>
        <row r="457">
          <cell r="Q457" t="str">
            <v>100-1841-10</v>
          </cell>
          <cell r="R457">
            <v>0</v>
          </cell>
        </row>
        <row r="458">
          <cell r="Q458" t="str">
            <v>100-1842-10</v>
          </cell>
          <cell r="R458">
            <v>0</v>
          </cell>
        </row>
        <row r="459">
          <cell r="Q459" t="str">
            <v>100-1843-10</v>
          </cell>
          <cell r="R459">
            <v>0</v>
          </cell>
        </row>
        <row r="460">
          <cell r="Q460" t="str">
            <v>100-1844-10</v>
          </cell>
          <cell r="R460">
            <v>0</v>
          </cell>
        </row>
        <row r="461">
          <cell r="Q461" t="str">
            <v>100-1845-10</v>
          </cell>
          <cell r="R461">
            <v>0</v>
          </cell>
        </row>
        <row r="462">
          <cell r="Q462" t="str">
            <v>100-1846-10</v>
          </cell>
          <cell r="R462">
            <v>0</v>
          </cell>
        </row>
        <row r="463">
          <cell r="Q463" t="str">
            <v>100-1847-10</v>
          </cell>
          <cell r="R463">
            <v>0</v>
          </cell>
        </row>
        <row r="464">
          <cell r="Q464" t="str">
            <v>100-1848-10</v>
          </cell>
          <cell r="R464">
            <v>0</v>
          </cell>
        </row>
        <row r="465">
          <cell r="Q465" t="str">
            <v>100-1849-10</v>
          </cell>
          <cell r="R465">
            <v>0</v>
          </cell>
        </row>
        <row r="466">
          <cell r="Q466" t="str">
            <v>100-1850-10</v>
          </cell>
          <cell r="R466">
            <v>0</v>
          </cell>
        </row>
        <row r="467">
          <cell r="Q467" t="str">
            <v>100-1851-10</v>
          </cell>
          <cell r="R467">
            <v>0</v>
          </cell>
        </row>
        <row r="468">
          <cell r="Q468" t="str">
            <v>100-1852-10</v>
          </cell>
          <cell r="R468">
            <v>0</v>
          </cell>
        </row>
        <row r="469">
          <cell r="Q469" t="str">
            <v>100-1853-10</v>
          </cell>
          <cell r="R469">
            <v>0</v>
          </cell>
        </row>
        <row r="470">
          <cell r="Q470" t="str">
            <v>100-1854-10</v>
          </cell>
          <cell r="R470">
            <v>0</v>
          </cell>
        </row>
        <row r="471">
          <cell r="Q471" t="str">
            <v>100-1855-10</v>
          </cell>
          <cell r="R471">
            <v>0</v>
          </cell>
        </row>
        <row r="472">
          <cell r="Q472" t="str">
            <v>100-1856-10</v>
          </cell>
          <cell r="R472">
            <v>0</v>
          </cell>
        </row>
        <row r="473">
          <cell r="Q473" t="str">
            <v>100-1857-10</v>
          </cell>
          <cell r="R473">
            <v>0</v>
          </cell>
        </row>
        <row r="474">
          <cell r="Q474" t="str">
            <v>100-1858-10</v>
          </cell>
          <cell r="R474">
            <v>0</v>
          </cell>
        </row>
        <row r="475">
          <cell r="Q475" t="str">
            <v>100-1859-10</v>
          </cell>
          <cell r="R475">
            <v>0</v>
          </cell>
        </row>
        <row r="476">
          <cell r="Q476" t="str">
            <v>100-1860-10</v>
          </cell>
          <cell r="R476">
            <v>0</v>
          </cell>
        </row>
        <row r="477">
          <cell r="Q477" t="str">
            <v>100-1861-10</v>
          </cell>
          <cell r="R477">
            <v>0</v>
          </cell>
        </row>
        <row r="478">
          <cell r="Q478" t="str">
            <v>100-1862-10</v>
          </cell>
          <cell r="R478">
            <v>0</v>
          </cell>
        </row>
        <row r="479">
          <cell r="Q479" t="str">
            <v>100-1863-10</v>
          </cell>
          <cell r="R479">
            <v>0</v>
          </cell>
        </row>
        <row r="480">
          <cell r="Q480" t="str">
            <v>100-1864-10</v>
          </cell>
          <cell r="R480">
            <v>0</v>
          </cell>
        </row>
        <row r="481">
          <cell r="Q481" t="str">
            <v>100-1865-10</v>
          </cell>
          <cell r="R481">
            <v>0</v>
          </cell>
        </row>
        <row r="482">
          <cell r="Q482" t="str">
            <v>100-1866-10</v>
          </cell>
          <cell r="R482">
            <v>0</v>
          </cell>
        </row>
        <row r="483">
          <cell r="Q483" t="str">
            <v>100-1867-10</v>
          </cell>
          <cell r="R483">
            <v>0</v>
          </cell>
        </row>
        <row r="484">
          <cell r="Q484" t="str">
            <v>100-1868-10</v>
          </cell>
          <cell r="R484">
            <v>0</v>
          </cell>
        </row>
        <row r="485">
          <cell r="Q485" t="str">
            <v>100-1869-10</v>
          </cell>
          <cell r="R485">
            <v>0</v>
          </cell>
        </row>
        <row r="486">
          <cell r="Q486" t="str">
            <v>100-1870-10</v>
          </cell>
          <cell r="R486">
            <v>0</v>
          </cell>
        </row>
        <row r="487">
          <cell r="Q487" t="str">
            <v>100-1871-10</v>
          </cell>
          <cell r="R487">
            <v>0</v>
          </cell>
        </row>
        <row r="488">
          <cell r="Q488" t="str">
            <v>100-1872-10</v>
          </cell>
          <cell r="R488">
            <v>0</v>
          </cell>
        </row>
        <row r="489">
          <cell r="Q489" t="str">
            <v>100-1873-10</v>
          </cell>
          <cell r="R489">
            <v>0</v>
          </cell>
        </row>
        <row r="490">
          <cell r="Q490" t="str">
            <v>100-1874-10</v>
          </cell>
          <cell r="R490">
            <v>0</v>
          </cell>
        </row>
        <row r="491">
          <cell r="Q491" t="str">
            <v>100-1875-10</v>
          </cell>
          <cell r="R491">
            <v>0</v>
          </cell>
        </row>
        <row r="492">
          <cell r="Q492" t="str">
            <v>100-1876-10</v>
          </cell>
          <cell r="R492">
            <v>0</v>
          </cell>
        </row>
        <row r="493">
          <cell r="Q493" t="str">
            <v>100-1877-10</v>
          </cell>
          <cell r="R493">
            <v>0</v>
          </cell>
        </row>
        <row r="494">
          <cell r="Q494" t="str">
            <v>100-1878-10</v>
          </cell>
          <cell r="R494">
            <v>0</v>
          </cell>
        </row>
        <row r="495">
          <cell r="Q495" t="str">
            <v>100-1879-10</v>
          </cell>
          <cell r="R495">
            <v>0</v>
          </cell>
        </row>
        <row r="496">
          <cell r="Q496" t="str">
            <v>100-1880-10</v>
          </cell>
          <cell r="R496">
            <v>0</v>
          </cell>
        </row>
        <row r="497">
          <cell r="Q497" t="str">
            <v>100-1881-10</v>
          </cell>
          <cell r="R497">
            <v>0</v>
          </cell>
        </row>
        <row r="498">
          <cell r="Q498" t="str">
            <v>100-1882-10</v>
          </cell>
          <cell r="R498">
            <v>0</v>
          </cell>
        </row>
        <row r="499">
          <cell r="Q499" t="str">
            <v>100-1883-10</v>
          </cell>
          <cell r="R499">
            <v>0</v>
          </cell>
        </row>
        <row r="500">
          <cell r="Q500" t="str">
            <v>100-1884-10</v>
          </cell>
          <cell r="R500">
            <v>0</v>
          </cell>
        </row>
        <row r="501">
          <cell r="Q501" t="str">
            <v>100-1885-10</v>
          </cell>
          <cell r="R501">
            <v>0</v>
          </cell>
        </row>
        <row r="502">
          <cell r="Q502" t="str">
            <v>100-1886-10</v>
          </cell>
          <cell r="R502">
            <v>0</v>
          </cell>
        </row>
        <row r="503">
          <cell r="Q503" t="str">
            <v>100-1887-10</v>
          </cell>
          <cell r="R503">
            <v>0</v>
          </cell>
        </row>
        <row r="504">
          <cell r="Q504" t="str">
            <v>100-1888-10</v>
          </cell>
          <cell r="R504">
            <v>0</v>
          </cell>
        </row>
        <row r="505">
          <cell r="Q505" t="str">
            <v>100-1889-10</v>
          </cell>
          <cell r="R505">
            <v>0</v>
          </cell>
        </row>
        <row r="506">
          <cell r="Q506" t="str">
            <v>100-1890-10</v>
          </cell>
          <cell r="R506">
            <v>0</v>
          </cell>
        </row>
        <row r="507">
          <cell r="Q507" t="str">
            <v>100-1891-10</v>
          </cell>
          <cell r="R507">
            <v>0</v>
          </cell>
        </row>
        <row r="508">
          <cell r="Q508" t="str">
            <v>100-1892-10</v>
          </cell>
          <cell r="R508">
            <v>0</v>
          </cell>
        </row>
        <row r="509">
          <cell r="Q509" t="str">
            <v>100-1893-10</v>
          </cell>
          <cell r="R509">
            <v>0</v>
          </cell>
        </row>
        <row r="510">
          <cell r="Q510" t="str">
            <v>100-1894-10</v>
          </cell>
          <cell r="R510">
            <v>0</v>
          </cell>
        </row>
        <row r="511">
          <cell r="Q511" t="str">
            <v>100-1895-10</v>
          </cell>
          <cell r="R511">
            <v>0</v>
          </cell>
        </row>
        <row r="512">
          <cell r="Q512" t="str">
            <v>100-1896-10</v>
          </cell>
          <cell r="R512">
            <v>0</v>
          </cell>
        </row>
        <row r="513">
          <cell r="Q513" t="str">
            <v>100-1897-10</v>
          </cell>
          <cell r="R513">
            <v>0</v>
          </cell>
        </row>
        <row r="514">
          <cell r="Q514" t="str">
            <v>100-1898-10</v>
          </cell>
          <cell r="R514">
            <v>0</v>
          </cell>
        </row>
        <row r="515">
          <cell r="Q515" t="str">
            <v>100-2000-10</v>
          </cell>
          <cell r="R515">
            <v>-1400400.25</v>
          </cell>
        </row>
        <row r="516">
          <cell r="Q516" t="str">
            <v>100-2001-10</v>
          </cell>
          <cell r="R516">
            <v>-9080110.6999999993</v>
          </cell>
        </row>
        <row r="517">
          <cell r="Q517" t="str">
            <v>100-2005-10</v>
          </cell>
          <cell r="R517">
            <v>-12291.45</v>
          </cell>
        </row>
        <row r="518">
          <cell r="Q518" t="str">
            <v>100-2010-10</v>
          </cell>
          <cell r="R518">
            <v>-12748977.57</v>
          </cell>
        </row>
        <row r="519">
          <cell r="Q519" t="str">
            <v>100-2020-10</v>
          </cell>
          <cell r="R519">
            <v>-60270.33</v>
          </cell>
        </row>
        <row r="520">
          <cell r="Q520" t="str">
            <v>100-2029-10</v>
          </cell>
          <cell r="R520">
            <v>0</v>
          </cell>
        </row>
        <row r="521">
          <cell r="Q521" t="str">
            <v>100-2030-10</v>
          </cell>
          <cell r="R521">
            <v>-58712.768989999997</v>
          </cell>
        </row>
        <row r="522">
          <cell r="Q522" t="str">
            <v>100-2031-10</v>
          </cell>
          <cell r="R522">
            <v>1.02</v>
          </cell>
        </row>
        <row r="523">
          <cell r="Q523" t="str">
            <v>100-2032-10</v>
          </cell>
          <cell r="R523">
            <v>0</v>
          </cell>
        </row>
        <row r="524">
          <cell r="Q524" t="str">
            <v>100-2033-10</v>
          </cell>
          <cell r="R524">
            <v>0</v>
          </cell>
        </row>
        <row r="525">
          <cell r="Q525" t="str">
            <v>100-2034-10</v>
          </cell>
          <cell r="R525">
            <v>0</v>
          </cell>
        </row>
        <row r="526">
          <cell r="Q526" t="str">
            <v>100-2035-10</v>
          </cell>
          <cell r="R526">
            <v>0</v>
          </cell>
        </row>
        <row r="527">
          <cell r="Q527" t="str">
            <v>100-2036-10</v>
          </cell>
          <cell r="R527">
            <v>175.56</v>
          </cell>
        </row>
        <row r="528">
          <cell r="Q528" t="str">
            <v>100-2037-10</v>
          </cell>
          <cell r="R528">
            <v>0</v>
          </cell>
        </row>
        <row r="529">
          <cell r="Q529" t="str">
            <v>100-2040-10</v>
          </cell>
          <cell r="R529">
            <v>4612.7</v>
          </cell>
        </row>
        <row r="530">
          <cell r="Q530" t="str">
            <v>100-2041-10</v>
          </cell>
          <cell r="R530">
            <v>0</v>
          </cell>
        </row>
        <row r="531">
          <cell r="Q531" t="str">
            <v>100-2042-10</v>
          </cell>
          <cell r="R531">
            <v>0</v>
          </cell>
        </row>
        <row r="532">
          <cell r="Q532" t="str">
            <v>100-2043-10</v>
          </cell>
          <cell r="R532">
            <v>-1792263.72</v>
          </cell>
        </row>
        <row r="533">
          <cell r="Q533" t="str">
            <v>100-2044-10</v>
          </cell>
          <cell r="R533">
            <v>-20850.830000000002</v>
          </cell>
        </row>
        <row r="534">
          <cell r="Q534" t="str">
            <v>100-2045-10</v>
          </cell>
          <cell r="R534">
            <v>-585439.93000000005</v>
          </cell>
        </row>
        <row r="535">
          <cell r="Q535" t="str">
            <v>100-2046-10</v>
          </cell>
          <cell r="R535">
            <v>0</v>
          </cell>
        </row>
        <row r="536">
          <cell r="Q536" t="str">
            <v>100-2047-10</v>
          </cell>
          <cell r="R536">
            <v>0</v>
          </cell>
        </row>
        <row r="537">
          <cell r="Q537" t="str">
            <v>100-2050-10</v>
          </cell>
          <cell r="R537">
            <v>-2049167.2567199999</v>
          </cell>
        </row>
        <row r="538">
          <cell r="Q538" t="str">
            <v>100-2051-10</v>
          </cell>
          <cell r="R538">
            <v>0</v>
          </cell>
        </row>
        <row r="539">
          <cell r="Q539" t="str">
            <v>100-2052-10</v>
          </cell>
          <cell r="R539">
            <v>0</v>
          </cell>
        </row>
        <row r="540">
          <cell r="Q540" t="str">
            <v>100-2053-10</v>
          </cell>
          <cell r="R540">
            <v>0</v>
          </cell>
        </row>
        <row r="541">
          <cell r="Q541" t="str">
            <v>100-2054-10</v>
          </cell>
          <cell r="R541">
            <v>0</v>
          </cell>
        </row>
        <row r="542">
          <cell r="Q542" t="str">
            <v>100-2055-10</v>
          </cell>
          <cell r="R542">
            <v>0</v>
          </cell>
        </row>
        <row r="543">
          <cell r="Q543" t="str">
            <v>100-2056-10</v>
          </cell>
          <cell r="R543">
            <v>-58050</v>
          </cell>
        </row>
        <row r="544">
          <cell r="Q544" t="str">
            <v>100-2057-10</v>
          </cell>
          <cell r="R544">
            <v>-93971.53</v>
          </cell>
        </row>
        <row r="545">
          <cell r="Q545" t="str">
            <v>100-2060-10</v>
          </cell>
          <cell r="R545">
            <v>0</v>
          </cell>
        </row>
        <row r="546">
          <cell r="Q546" t="str">
            <v>100-2070-10</v>
          </cell>
          <cell r="R546">
            <v>-14563.71104</v>
          </cell>
        </row>
        <row r="547">
          <cell r="Q547" t="str">
            <v>100-2071-10</v>
          </cell>
          <cell r="R547">
            <v>9079970.5700000003</v>
          </cell>
        </row>
        <row r="548">
          <cell r="Q548" t="str">
            <v>100-2072-10</v>
          </cell>
          <cell r="R548">
            <v>0</v>
          </cell>
        </row>
        <row r="549">
          <cell r="Q549" t="str">
            <v>100-2080-10</v>
          </cell>
          <cell r="R549">
            <v>0</v>
          </cell>
        </row>
        <row r="550">
          <cell r="Q550" t="str">
            <v>100-2090-10</v>
          </cell>
          <cell r="R550">
            <v>-252836.13</v>
          </cell>
        </row>
        <row r="551">
          <cell r="Q551" t="str">
            <v>100-2100-10</v>
          </cell>
          <cell r="R551">
            <v>11998.33</v>
          </cell>
        </row>
        <row r="552">
          <cell r="Q552" t="str">
            <v>100-2103-10</v>
          </cell>
          <cell r="R552">
            <v>0</v>
          </cell>
        </row>
        <row r="553">
          <cell r="Q553" t="str">
            <v>100-2105-10</v>
          </cell>
          <cell r="R553">
            <v>-22000000</v>
          </cell>
        </row>
        <row r="554">
          <cell r="Q554" t="str">
            <v>100-2106-10</v>
          </cell>
          <cell r="R554">
            <v>0</v>
          </cell>
        </row>
        <row r="555">
          <cell r="Q555" t="str">
            <v>100-2107-10</v>
          </cell>
          <cell r="R555">
            <v>71.44</v>
          </cell>
        </row>
        <row r="556">
          <cell r="Q556" t="str">
            <v>100-2108-10</v>
          </cell>
          <cell r="R556">
            <v>0</v>
          </cell>
        </row>
        <row r="557">
          <cell r="Q557" t="str">
            <v>100-2109-10</v>
          </cell>
          <cell r="R557">
            <v>0</v>
          </cell>
        </row>
        <row r="558">
          <cell r="Q558" t="str">
            <v>100-2110-10</v>
          </cell>
          <cell r="R558">
            <v>0</v>
          </cell>
        </row>
        <row r="559">
          <cell r="Q559" t="str">
            <v>100-2111-10</v>
          </cell>
          <cell r="R559">
            <v>-323920.69</v>
          </cell>
        </row>
        <row r="560">
          <cell r="Q560" t="str">
            <v>100-2112-10</v>
          </cell>
          <cell r="R560">
            <v>0</v>
          </cell>
        </row>
        <row r="561">
          <cell r="Q561" t="str">
            <v>100-2114-10</v>
          </cell>
          <cell r="R561">
            <v>0</v>
          </cell>
        </row>
        <row r="562">
          <cell r="Q562" t="str">
            <v>100-2115-10</v>
          </cell>
          <cell r="R562">
            <v>0</v>
          </cell>
        </row>
        <row r="563">
          <cell r="Q563" t="str">
            <v>100-2116-10</v>
          </cell>
          <cell r="R563">
            <v>-925844.71</v>
          </cell>
        </row>
        <row r="564">
          <cell r="Q564" t="str">
            <v>100-2117-10</v>
          </cell>
          <cell r="R564">
            <v>0</v>
          </cell>
        </row>
        <row r="565">
          <cell r="Q565" t="str">
            <v>100-2118-10</v>
          </cell>
          <cell r="R565">
            <v>0</v>
          </cell>
        </row>
        <row r="566">
          <cell r="Q566" t="str">
            <v>100-2120-10</v>
          </cell>
          <cell r="R566">
            <v>0</v>
          </cell>
        </row>
        <row r="567">
          <cell r="Q567" t="str">
            <v>100-2125-10</v>
          </cell>
          <cell r="R567">
            <v>-113730.93</v>
          </cell>
        </row>
        <row r="568">
          <cell r="Q568" t="str">
            <v>100-2130-10</v>
          </cell>
          <cell r="R568">
            <v>0</v>
          </cell>
        </row>
        <row r="569">
          <cell r="Q569" t="str">
            <v>100-2140-10</v>
          </cell>
          <cell r="R569">
            <v>0</v>
          </cell>
        </row>
        <row r="570">
          <cell r="Q570" t="str">
            <v>100-2150-10</v>
          </cell>
          <cell r="R570">
            <v>-1250</v>
          </cell>
        </row>
        <row r="571">
          <cell r="Q571" t="str">
            <v>100-2160-10</v>
          </cell>
          <cell r="R571">
            <v>0</v>
          </cell>
        </row>
        <row r="572">
          <cell r="Q572" t="str">
            <v>100-2170-10</v>
          </cell>
          <cell r="R572">
            <v>0</v>
          </cell>
        </row>
        <row r="573">
          <cell r="Q573" t="str">
            <v>100-2175-10</v>
          </cell>
          <cell r="R573">
            <v>0</v>
          </cell>
        </row>
        <row r="574">
          <cell r="Q574" t="str">
            <v>100-2180-10</v>
          </cell>
          <cell r="R574">
            <v>0</v>
          </cell>
        </row>
        <row r="575">
          <cell r="Q575" t="str">
            <v>100-2185-10</v>
          </cell>
          <cell r="R575">
            <v>0</v>
          </cell>
        </row>
        <row r="576">
          <cell r="Q576" t="str">
            <v>100-2190-10</v>
          </cell>
          <cell r="R576">
            <v>-4465.3900000000003</v>
          </cell>
        </row>
        <row r="577">
          <cell r="Q577" t="str">
            <v>100-2195-10</v>
          </cell>
          <cell r="R577">
            <v>-2340.5</v>
          </cell>
        </row>
        <row r="578">
          <cell r="Q578" t="str">
            <v>100-2200-10</v>
          </cell>
          <cell r="R578">
            <v>57</v>
          </cell>
        </row>
        <row r="579">
          <cell r="Q579" t="str">
            <v>100-2210-10</v>
          </cell>
          <cell r="R579">
            <v>-2076.04</v>
          </cell>
        </row>
        <row r="580">
          <cell r="Q580" t="str">
            <v>100-2215-10</v>
          </cell>
          <cell r="R580">
            <v>-250</v>
          </cell>
        </row>
        <row r="581">
          <cell r="Q581" t="str">
            <v>100-2220-10</v>
          </cell>
          <cell r="R581">
            <v>-1466.34</v>
          </cell>
        </row>
        <row r="582">
          <cell r="Q582" t="str">
            <v>100-2225-10</v>
          </cell>
          <cell r="R582">
            <v>137067.81</v>
          </cell>
        </row>
        <row r="583">
          <cell r="Q583" t="str">
            <v>100-2227-10</v>
          </cell>
          <cell r="R583">
            <v>0</v>
          </cell>
        </row>
        <row r="584">
          <cell r="Q584" t="str">
            <v>100-2230-10</v>
          </cell>
          <cell r="R584">
            <v>0</v>
          </cell>
        </row>
        <row r="585">
          <cell r="Q585" t="str">
            <v>100-2231-10</v>
          </cell>
          <cell r="R585">
            <v>0</v>
          </cell>
        </row>
        <row r="586">
          <cell r="Q586" t="str">
            <v>100-2239-10</v>
          </cell>
          <cell r="R586">
            <v>-751829.66</v>
          </cell>
        </row>
        <row r="587">
          <cell r="Q587" t="str">
            <v>100-2240-10</v>
          </cell>
          <cell r="R587">
            <v>-3096635.77</v>
          </cell>
        </row>
        <row r="588">
          <cell r="Q588" t="str">
            <v>100-2245-10</v>
          </cell>
          <cell r="R588">
            <v>0</v>
          </cell>
        </row>
        <row r="589">
          <cell r="Q589" t="str">
            <v>100-2246-10</v>
          </cell>
          <cell r="R589">
            <v>-11779208.08</v>
          </cell>
        </row>
        <row r="590">
          <cell r="Q590" t="str">
            <v>100-2250-10</v>
          </cell>
          <cell r="R590">
            <v>-1853896.89</v>
          </cell>
        </row>
        <row r="591">
          <cell r="Q591" t="str">
            <v>100-2260-10</v>
          </cell>
          <cell r="R591">
            <v>-585335.68000000005</v>
          </cell>
        </row>
        <row r="592">
          <cell r="Q592" t="str">
            <v>100-2270-10</v>
          </cell>
          <cell r="R592">
            <v>0</v>
          </cell>
        </row>
        <row r="593">
          <cell r="Q593" t="str">
            <v>100-2280-10</v>
          </cell>
          <cell r="R593">
            <v>-2175572.58</v>
          </cell>
        </row>
        <row r="594">
          <cell r="Q594" t="str">
            <v>100-2290-10</v>
          </cell>
          <cell r="R594">
            <v>0</v>
          </cell>
        </row>
        <row r="595">
          <cell r="Q595" t="str">
            <v>100-2300-10</v>
          </cell>
          <cell r="R595">
            <v>-1090910</v>
          </cell>
        </row>
        <row r="596">
          <cell r="Q596" t="str">
            <v>100-2310-10</v>
          </cell>
          <cell r="R596">
            <v>-23064000</v>
          </cell>
        </row>
        <row r="597">
          <cell r="Q597" t="str">
            <v>100-2315-10</v>
          </cell>
          <cell r="R597">
            <v>0</v>
          </cell>
        </row>
        <row r="598">
          <cell r="Q598" t="str">
            <v>100-2316-10</v>
          </cell>
          <cell r="R598">
            <v>0</v>
          </cell>
        </row>
        <row r="599">
          <cell r="Q599" t="str">
            <v>100-2317-10</v>
          </cell>
          <cell r="R599">
            <v>0</v>
          </cell>
        </row>
        <row r="600">
          <cell r="Q600" t="str">
            <v>100-2320-10</v>
          </cell>
          <cell r="R600">
            <v>0</v>
          </cell>
        </row>
        <row r="601">
          <cell r="Q601" t="str">
            <v>100-2328-10</v>
          </cell>
          <cell r="R601">
            <v>0</v>
          </cell>
        </row>
        <row r="602">
          <cell r="Q602" t="str">
            <v>100-2340-10</v>
          </cell>
          <cell r="R602">
            <v>0</v>
          </cell>
        </row>
        <row r="603">
          <cell r="Q603" t="str">
            <v>100-2345-10</v>
          </cell>
          <cell r="R603">
            <v>0</v>
          </cell>
        </row>
        <row r="604">
          <cell r="Q604" t="str">
            <v>100-2350-10</v>
          </cell>
          <cell r="R604">
            <v>6064982.96</v>
          </cell>
        </row>
        <row r="605">
          <cell r="Q605" t="str">
            <v>100-2405-10</v>
          </cell>
          <cell r="R605">
            <v>0</v>
          </cell>
        </row>
        <row r="606">
          <cell r="Q606" t="str">
            <v>100-2425-10</v>
          </cell>
          <cell r="R606">
            <v>0</v>
          </cell>
        </row>
        <row r="607">
          <cell r="Q607" t="str">
            <v>100-2435-10</v>
          </cell>
          <cell r="R607">
            <v>0</v>
          </cell>
        </row>
        <row r="608">
          <cell r="Q608" t="str">
            <v>100-2520-10</v>
          </cell>
          <cell r="R608">
            <v>0</v>
          </cell>
        </row>
        <row r="609">
          <cell r="Q609" t="str">
            <v>100-2525-10</v>
          </cell>
          <cell r="R609">
            <v>0</v>
          </cell>
        </row>
        <row r="610">
          <cell r="Q610" t="str">
            <v>100-2530-10</v>
          </cell>
          <cell r="R610">
            <v>0</v>
          </cell>
        </row>
        <row r="611">
          <cell r="Q611" t="str">
            <v>100-3000-10</v>
          </cell>
          <cell r="R611">
            <v>0</v>
          </cell>
        </row>
        <row r="612">
          <cell r="Q612" t="str">
            <v>100-3005-10</v>
          </cell>
          <cell r="R612">
            <v>-23063665</v>
          </cell>
        </row>
        <row r="613">
          <cell r="Q613" t="str">
            <v>100-3008-10</v>
          </cell>
          <cell r="R613">
            <v>0</v>
          </cell>
        </row>
        <row r="614">
          <cell r="Q614" t="str">
            <v>100-3010-10</v>
          </cell>
          <cell r="R614">
            <v>0</v>
          </cell>
        </row>
        <row r="615">
          <cell r="Q615" t="str">
            <v>100-3022-10</v>
          </cell>
          <cell r="R615">
            <v>0</v>
          </cell>
        </row>
        <row r="616">
          <cell r="Q616" t="str">
            <v>100-3026-10</v>
          </cell>
          <cell r="R616">
            <v>0</v>
          </cell>
        </row>
        <row r="617">
          <cell r="Q617" t="str">
            <v>100-3030-10</v>
          </cell>
          <cell r="R617">
            <v>0</v>
          </cell>
        </row>
        <row r="618">
          <cell r="Q618" t="str">
            <v>100-3040-10</v>
          </cell>
          <cell r="R618">
            <v>0</v>
          </cell>
        </row>
        <row r="619">
          <cell r="Q619" t="str">
            <v>100-3100-10</v>
          </cell>
          <cell r="R619">
            <v>0</v>
          </cell>
        </row>
        <row r="620">
          <cell r="Q620" t="str">
            <v>100-3200-10</v>
          </cell>
          <cell r="R620">
            <v>-2.6099999999999999E-3</v>
          </cell>
        </row>
        <row r="621">
          <cell r="Q621" t="str">
            <v>100-3300-10</v>
          </cell>
          <cell r="R621">
            <v>-17278416.010000002</v>
          </cell>
        </row>
        <row r="622">
          <cell r="Q622" t="str">
            <v>100-3400-10</v>
          </cell>
          <cell r="R622">
            <v>0</v>
          </cell>
        </row>
        <row r="623">
          <cell r="Q623" t="str">
            <v>100-3500-10</v>
          </cell>
          <cell r="R623">
            <v>0</v>
          </cell>
        </row>
        <row r="624">
          <cell r="Q624" t="str">
            <v>100-3600-10</v>
          </cell>
          <cell r="R624">
            <v>0</v>
          </cell>
        </row>
        <row r="625">
          <cell r="Q625" t="str">
            <v>100-3700-10</v>
          </cell>
          <cell r="R625">
            <v>0</v>
          </cell>
        </row>
        <row r="626">
          <cell r="Q626" t="str">
            <v>100-3850-10</v>
          </cell>
          <cell r="R626">
            <v>1800000</v>
          </cell>
        </row>
        <row r="627">
          <cell r="Q627" t="str">
            <v>100-3900-10</v>
          </cell>
          <cell r="R627">
            <v>0</v>
          </cell>
        </row>
        <row r="628">
          <cell r="Q628" t="str">
            <v>100-3950-10</v>
          </cell>
          <cell r="R628">
            <v>0</v>
          </cell>
        </row>
        <row r="629">
          <cell r="Q629" t="str">
            <v>100-9999-10</v>
          </cell>
          <cell r="R629">
            <v>0</v>
          </cell>
        </row>
        <row r="630">
          <cell r="Q630" t="str">
            <v>210-2051-10</v>
          </cell>
          <cell r="R630">
            <v>0</v>
          </cell>
        </row>
        <row r="631">
          <cell r="Q631" t="str">
            <v>210-2224-10</v>
          </cell>
          <cell r="R631">
            <v>0</v>
          </cell>
        </row>
        <row r="632">
          <cell r="Q632" t="str">
            <v>210-4000-10</v>
          </cell>
          <cell r="R632">
            <v>0</v>
          </cell>
        </row>
        <row r="633">
          <cell r="Q633" t="str">
            <v>210-4002-10</v>
          </cell>
          <cell r="R633">
            <v>0</v>
          </cell>
        </row>
        <row r="634">
          <cell r="Q634" t="str">
            <v>210-4010-10</v>
          </cell>
          <cell r="R634">
            <v>0</v>
          </cell>
        </row>
        <row r="635">
          <cell r="Q635" t="str">
            <v>210-4015-10</v>
          </cell>
          <cell r="R635">
            <v>0</v>
          </cell>
        </row>
        <row r="636">
          <cell r="Q636" t="str">
            <v>210-4020-10</v>
          </cell>
          <cell r="R636">
            <v>0</v>
          </cell>
        </row>
        <row r="637">
          <cell r="Q637" t="str">
            <v>210-4100-10</v>
          </cell>
          <cell r="R637">
            <v>0</v>
          </cell>
        </row>
        <row r="638">
          <cell r="Q638" t="str">
            <v>210-4102-10</v>
          </cell>
          <cell r="R638">
            <v>0</v>
          </cell>
        </row>
        <row r="639">
          <cell r="Q639" t="str">
            <v>210-4200-10</v>
          </cell>
          <cell r="R639">
            <v>0</v>
          </cell>
        </row>
        <row r="640">
          <cell r="Q640" t="str">
            <v>210-4202-10</v>
          </cell>
          <cell r="R640">
            <v>0</v>
          </cell>
        </row>
        <row r="641">
          <cell r="Q641" t="str">
            <v>210-4300-10</v>
          </cell>
          <cell r="R641">
            <v>0</v>
          </cell>
        </row>
        <row r="642">
          <cell r="Q642" t="str">
            <v>210-4301-10</v>
          </cell>
          <cell r="R642">
            <v>0</v>
          </cell>
        </row>
        <row r="643">
          <cell r="Q643" t="str">
            <v>210-4302-10</v>
          </cell>
          <cell r="R643">
            <v>0</v>
          </cell>
        </row>
        <row r="644">
          <cell r="Q644" t="str">
            <v>210-4310-10</v>
          </cell>
          <cell r="R644">
            <v>0</v>
          </cell>
        </row>
        <row r="645">
          <cell r="Q645" t="str">
            <v>210-4320-10</v>
          </cell>
          <cell r="R645">
            <v>0</v>
          </cell>
        </row>
        <row r="646">
          <cell r="Q646" t="str">
            <v>210-4350-10</v>
          </cell>
          <cell r="R646">
            <v>0</v>
          </cell>
        </row>
        <row r="647">
          <cell r="Q647" t="str">
            <v>210-4400-10</v>
          </cell>
          <cell r="R647">
            <v>0</v>
          </cell>
        </row>
        <row r="648">
          <cell r="Q648" t="str">
            <v>210-4410-10</v>
          </cell>
          <cell r="R648">
            <v>0</v>
          </cell>
        </row>
        <row r="649">
          <cell r="Q649" t="str">
            <v>210-4420-10</v>
          </cell>
          <cell r="R649">
            <v>0</v>
          </cell>
        </row>
        <row r="650">
          <cell r="Q650" t="str">
            <v>210-4450-10</v>
          </cell>
          <cell r="R650">
            <v>0</v>
          </cell>
        </row>
        <row r="651">
          <cell r="Q651" t="str">
            <v>210-4460-10</v>
          </cell>
          <cell r="R651">
            <v>0</v>
          </cell>
        </row>
        <row r="652">
          <cell r="Q652" t="str">
            <v>210-4465-10</v>
          </cell>
          <cell r="R652">
            <v>0</v>
          </cell>
        </row>
        <row r="653">
          <cell r="Q653" t="str">
            <v>210-4500-10</v>
          </cell>
          <cell r="R653">
            <v>0</v>
          </cell>
        </row>
        <row r="654">
          <cell r="Q654" t="str">
            <v>210-4501-10</v>
          </cell>
          <cell r="R654">
            <v>0</v>
          </cell>
        </row>
        <row r="655">
          <cell r="Q655" t="str">
            <v>210-4502-10</v>
          </cell>
          <cell r="R655">
            <v>0</v>
          </cell>
        </row>
        <row r="656">
          <cell r="Q656" t="str">
            <v>210-4505-10</v>
          </cell>
          <cell r="R656">
            <v>0</v>
          </cell>
        </row>
        <row r="657">
          <cell r="Q657" t="str">
            <v>210-4510-10</v>
          </cell>
          <cell r="R657">
            <v>0</v>
          </cell>
        </row>
        <row r="658">
          <cell r="Q658" t="str">
            <v>210-4511-10</v>
          </cell>
          <cell r="R658">
            <v>-127820.44</v>
          </cell>
        </row>
        <row r="659">
          <cell r="Q659" t="str">
            <v>210-4515-10</v>
          </cell>
          <cell r="R659">
            <v>0</v>
          </cell>
        </row>
        <row r="660">
          <cell r="Q660" t="str">
            <v>210-4520-10</v>
          </cell>
          <cell r="R660">
            <v>0</v>
          </cell>
        </row>
        <row r="661">
          <cell r="Q661" t="str">
            <v>210-4530-10</v>
          </cell>
          <cell r="R661">
            <v>0</v>
          </cell>
        </row>
        <row r="662">
          <cell r="Q662" t="str">
            <v>210-4540-10</v>
          </cell>
          <cell r="R662">
            <v>0</v>
          </cell>
        </row>
        <row r="663">
          <cell r="Q663" t="str">
            <v>210-4550-10</v>
          </cell>
          <cell r="R663">
            <v>0</v>
          </cell>
        </row>
        <row r="664">
          <cell r="Q664" t="str">
            <v>210-4560-10</v>
          </cell>
          <cell r="R664">
            <v>0</v>
          </cell>
        </row>
        <row r="665">
          <cell r="Q665" t="str">
            <v>210-4570-10</v>
          </cell>
          <cell r="R665">
            <v>0</v>
          </cell>
        </row>
        <row r="666">
          <cell r="Q666" t="str">
            <v>210-4575-10</v>
          </cell>
          <cell r="R666">
            <v>0</v>
          </cell>
        </row>
        <row r="667">
          <cell r="Q667" t="str">
            <v>210-4580-10</v>
          </cell>
          <cell r="R667">
            <v>0</v>
          </cell>
        </row>
        <row r="668">
          <cell r="Q668" t="str">
            <v>210-4585-10</v>
          </cell>
          <cell r="R668">
            <v>0</v>
          </cell>
        </row>
        <row r="669">
          <cell r="Q669" t="str">
            <v>210-4590-10</v>
          </cell>
          <cell r="R669">
            <v>0</v>
          </cell>
        </row>
        <row r="670">
          <cell r="Q670" t="str">
            <v>210-4600-10</v>
          </cell>
          <cell r="R670">
            <v>0</v>
          </cell>
        </row>
        <row r="671">
          <cell r="Q671" t="str">
            <v>210-4602-10</v>
          </cell>
          <cell r="R671">
            <v>0</v>
          </cell>
        </row>
        <row r="672">
          <cell r="Q672" t="str">
            <v>210-4610-10</v>
          </cell>
          <cell r="R672">
            <v>0</v>
          </cell>
        </row>
        <row r="673">
          <cell r="Q673" t="str">
            <v>210-4620-10</v>
          </cell>
          <cell r="R673">
            <v>0</v>
          </cell>
        </row>
        <row r="674">
          <cell r="Q674" t="str">
            <v>210-4625-10</v>
          </cell>
          <cell r="R674">
            <v>0</v>
          </cell>
        </row>
        <row r="675">
          <cell r="Q675" t="str">
            <v>210-4630-10</v>
          </cell>
          <cell r="R675">
            <v>0</v>
          </cell>
        </row>
        <row r="676">
          <cell r="Q676" t="str">
            <v>210-4640-10</v>
          </cell>
          <cell r="R676">
            <v>0</v>
          </cell>
        </row>
        <row r="677">
          <cell r="Q677" t="str">
            <v>210-4645-10</v>
          </cell>
          <cell r="R677">
            <v>0</v>
          </cell>
        </row>
        <row r="678">
          <cell r="Q678" t="str">
            <v>210-4650-10</v>
          </cell>
          <cell r="R678">
            <v>0</v>
          </cell>
        </row>
        <row r="679">
          <cell r="Q679" t="str">
            <v>210-4655-10</v>
          </cell>
          <cell r="R679">
            <v>0</v>
          </cell>
        </row>
        <row r="680">
          <cell r="Q680" t="str">
            <v>210-4700-10</v>
          </cell>
          <cell r="R680">
            <v>0</v>
          </cell>
        </row>
        <row r="681">
          <cell r="Q681" t="str">
            <v>210-4701-10</v>
          </cell>
          <cell r="R681">
            <v>0</v>
          </cell>
        </row>
        <row r="682">
          <cell r="Q682" t="str">
            <v>210-4702-10</v>
          </cell>
          <cell r="R682">
            <v>0</v>
          </cell>
        </row>
        <row r="683">
          <cell r="Q683" t="str">
            <v>210-4705-10</v>
          </cell>
          <cell r="R683">
            <v>-110106.17</v>
          </cell>
        </row>
        <row r="684">
          <cell r="Q684" t="str">
            <v>210-4710-10</v>
          </cell>
          <cell r="R684">
            <v>0</v>
          </cell>
        </row>
        <row r="685">
          <cell r="Q685" t="str">
            <v>210-4715-10</v>
          </cell>
          <cell r="R685">
            <v>0</v>
          </cell>
        </row>
        <row r="686">
          <cell r="Q686" t="str">
            <v>210-4720-10</v>
          </cell>
          <cell r="R686">
            <v>0</v>
          </cell>
        </row>
        <row r="687">
          <cell r="Q687" t="str">
            <v>210-4730-10</v>
          </cell>
          <cell r="R687">
            <v>0</v>
          </cell>
        </row>
        <row r="688">
          <cell r="Q688" t="str">
            <v>210-4740-10</v>
          </cell>
          <cell r="R688">
            <v>0</v>
          </cell>
        </row>
        <row r="689">
          <cell r="Q689" t="str">
            <v>210-4800-10</v>
          </cell>
          <cell r="R689">
            <v>0</v>
          </cell>
        </row>
        <row r="690">
          <cell r="Q690" t="str">
            <v>210-4801-10</v>
          </cell>
          <cell r="R690">
            <v>0</v>
          </cell>
        </row>
        <row r="691">
          <cell r="Q691" t="str">
            <v>210-4802-10</v>
          </cell>
          <cell r="R691">
            <v>0</v>
          </cell>
        </row>
        <row r="692">
          <cell r="Q692" t="str">
            <v>210-4803-10</v>
          </cell>
          <cell r="R692">
            <v>0</v>
          </cell>
        </row>
        <row r="693">
          <cell r="Q693" t="str">
            <v>210-4810-10</v>
          </cell>
          <cell r="R693">
            <v>0</v>
          </cell>
        </row>
        <row r="694">
          <cell r="Q694" t="str">
            <v>210-4811-10</v>
          </cell>
          <cell r="R694">
            <v>0</v>
          </cell>
        </row>
        <row r="695">
          <cell r="Q695" t="str">
            <v>210-4814-10</v>
          </cell>
          <cell r="R695">
            <v>0</v>
          </cell>
        </row>
        <row r="696">
          <cell r="Q696" t="str">
            <v>210-5000-10</v>
          </cell>
          <cell r="R696">
            <v>0</v>
          </cell>
        </row>
        <row r="697">
          <cell r="Q697" t="str">
            <v>210-5001-10</v>
          </cell>
          <cell r="R697">
            <v>0</v>
          </cell>
        </row>
        <row r="698">
          <cell r="Q698" t="str">
            <v>210-5002-10</v>
          </cell>
          <cell r="R698">
            <v>0</v>
          </cell>
        </row>
        <row r="699">
          <cell r="Q699" t="str">
            <v>210-5003-10</v>
          </cell>
          <cell r="R699">
            <v>0</v>
          </cell>
        </row>
        <row r="700">
          <cell r="Q700" t="str">
            <v>210-5100-10</v>
          </cell>
          <cell r="R700">
            <v>0</v>
          </cell>
        </row>
        <row r="701">
          <cell r="Q701" t="str">
            <v>210-5200-10</v>
          </cell>
          <cell r="R701">
            <v>0</v>
          </cell>
        </row>
        <row r="702">
          <cell r="Q702" t="str">
            <v>210-5210-10</v>
          </cell>
          <cell r="R702">
            <v>0</v>
          </cell>
        </row>
        <row r="703">
          <cell r="Q703" t="str">
            <v>210-5300-10</v>
          </cell>
          <cell r="R703">
            <v>0</v>
          </cell>
        </row>
        <row r="704">
          <cell r="Q704" t="str">
            <v>210-5400-10</v>
          </cell>
          <cell r="R704">
            <v>0</v>
          </cell>
        </row>
        <row r="705">
          <cell r="Q705" t="str">
            <v>210-5500-10</v>
          </cell>
          <cell r="R705">
            <v>0</v>
          </cell>
        </row>
        <row r="706">
          <cell r="Q706" t="str">
            <v>210-5550-10</v>
          </cell>
          <cell r="R706">
            <v>0</v>
          </cell>
        </row>
        <row r="707">
          <cell r="Q707" t="str">
            <v>210-5560-10</v>
          </cell>
          <cell r="R707">
            <v>0</v>
          </cell>
        </row>
        <row r="708">
          <cell r="Q708" t="str">
            <v>210-6000-10</v>
          </cell>
          <cell r="R708">
            <v>0</v>
          </cell>
        </row>
        <row r="709">
          <cell r="Q709" t="str">
            <v>210-6010-10</v>
          </cell>
          <cell r="R709">
            <v>38947.870000000003</v>
          </cell>
        </row>
        <row r="710">
          <cell r="Q710" t="str">
            <v>210-6020-10</v>
          </cell>
          <cell r="R710">
            <v>0</v>
          </cell>
        </row>
        <row r="711">
          <cell r="Q711" t="str">
            <v>210-6025-10</v>
          </cell>
          <cell r="R711">
            <v>0</v>
          </cell>
        </row>
        <row r="712">
          <cell r="Q712" t="str">
            <v>210-6030-10</v>
          </cell>
          <cell r="R712">
            <v>0</v>
          </cell>
        </row>
        <row r="713">
          <cell r="Q713" t="str">
            <v>210-6040-10</v>
          </cell>
          <cell r="R713">
            <v>0</v>
          </cell>
        </row>
        <row r="714">
          <cell r="Q714" t="str">
            <v>210-6050-10</v>
          </cell>
          <cell r="R714">
            <v>135000</v>
          </cell>
        </row>
        <row r="715">
          <cell r="Q715" t="str">
            <v>210-6060-10</v>
          </cell>
          <cell r="R715">
            <v>0</v>
          </cell>
        </row>
        <row r="716">
          <cell r="Q716" t="str">
            <v>210-6070-10</v>
          </cell>
          <cell r="R716">
            <v>6174.85</v>
          </cell>
        </row>
        <row r="717">
          <cell r="Q717" t="str">
            <v>210-6120-10</v>
          </cell>
          <cell r="R717">
            <v>0</v>
          </cell>
        </row>
        <row r="718">
          <cell r="Q718" t="str">
            <v>210-6122-10</v>
          </cell>
          <cell r="R718">
            <v>0</v>
          </cell>
        </row>
        <row r="719">
          <cell r="Q719" t="str">
            <v>210-6125-10</v>
          </cell>
          <cell r="R719">
            <v>55785.36</v>
          </cell>
        </row>
        <row r="720">
          <cell r="Q720" t="str">
            <v>210-6130-10</v>
          </cell>
          <cell r="R720">
            <v>0</v>
          </cell>
        </row>
        <row r="721">
          <cell r="Q721" t="str">
            <v>210-6140-10</v>
          </cell>
          <cell r="R721">
            <v>0</v>
          </cell>
        </row>
        <row r="722">
          <cell r="Q722" t="str">
            <v>210-6145-10</v>
          </cell>
          <cell r="R722">
            <v>0</v>
          </cell>
        </row>
        <row r="723">
          <cell r="Q723" t="str">
            <v>210-6150-10</v>
          </cell>
          <cell r="R723">
            <v>0</v>
          </cell>
        </row>
        <row r="724">
          <cell r="Q724" t="str">
            <v>210-6160-10</v>
          </cell>
          <cell r="R724">
            <v>151528.35</v>
          </cell>
        </row>
        <row r="725">
          <cell r="Q725" t="str">
            <v>210-6170-10</v>
          </cell>
          <cell r="R725">
            <v>11866.05</v>
          </cell>
        </row>
        <row r="726">
          <cell r="Q726" t="str">
            <v>210-6180-10</v>
          </cell>
          <cell r="R726">
            <v>1747.9</v>
          </cell>
        </row>
        <row r="727">
          <cell r="Q727" t="str">
            <v>210-6190-10</v>
          </cell>
          <cell r="R727">
            <v>-305.13</v>
          </cell>
        </row>
        <row r="728">
          <cell r="Q728" t="str">
            <v>210-6200-10</v>
          </cell>
          <cell r="R728">
            <v>2479.9499999999998</v>
          </cell>
        </row>
        <row r="729">
          <cell r="Q729" t="str">
            <v>210-6210-10</v>
          </cell>
          <cell r="R729">
            <v>1207.92</v>
          </cell>
        </row>
        <row r="730">
          <cell r="Q730" t="str">
            <v>210-6220-10</v>
          </cell>
          <cell r="R730">
            <v>5421.35</v>
          </cell>
        </row>
        <row r="731">
          <cell r="Q731" t="str">
            <v>210-6225-10</v>
          </cell>
          <cell r="R731">
            <v>0</v>
          </cell>
        </row>
        <row r="732">
          <cell r="Q732" t="str">
            <v>210-6230-10</v>
          </cell>
          <cell r="R732">
            <v>245489.49</v>
          </cell>
        </row>
        <row r="733">
          <cell r="Q733" t="str">
            <v>210-6235-10</v>
          </cell>
          <cell r="R733">
            <v>0</v>
          </cell>
        </row>
        <row r="734">
          <cell r="Q734" t="str">
            <v>210-6240-10</v>
          </cell>
          <cell r="R734">
            <v>0</v>
          </cell>
        </row>
        <row r="735">
          <cell r="Q735" t="str">
            <v>210-6250-10</v>
          </cell>
          <cell r="R735">
            <v>88</v>
          </cell>
        </row>
        <row r="736">
          <cell r="Q736" t="str">
            <v>210-6260-10</v>
          </cell>
          <cell r="R736">
            <v>164.95</v>
          </cell>
        </row>
        <row r="737">
          <cell r="Q737" t="str">
            <v>210-6270-10</v>
          </cell>
          <cell r="R737">
            <v>0</v>
          </cell>
        </row>
        <row r="738">
          <cell r="Q738" t="str">
            <v>210-6280-10</v>
          </cell>
          <cell r="R738">
            <v>0</v>
          </cell>
        </row>
        <row r="739">
          <cell r="Q739" t="str">
            <v>210-6290-10</v>
          </cell>
          <cell r="R739">
            <v>0</v>
          </cell>
        </row>
        <row r="740">
          <cell r="Q740" t="str">
            <v>210-6310-10</v>
          </cell>
          <cell r="R740">
            <v>2825.1</v>
          </cell>
        </row>
        <row r="741">
          <cell r="Q741" t="str">
            <v>210-6320-10</v>
          </cell>
          <cell r="R741">
            <v>181.48</v>
          </cell>
        </row>
        <row r="742">
          <cell r="Q742" t="str">
            <v>210-6330-10</v>
          </cell>
          <cell r="R742">
            <v>1674.24</v>
          </cell>
        </row>
        <row r="743">
          <cell r="Q743" t="str">
            <v>210-6340-10</v>
          </cell>
          <cell r="R743">
            <v>719.47</v>
          </cell>
        </row>
        <row r="744">
          <cell r="Q744" t="str">
            <v>210-6342-10</v>
          </cell>
          <cell r="R744">
            <v>0</v>
          </cell>
        </row>
        <row r="745">
          <cell r="Q745" t="str">
            <v>210-6350-10</v>
          </cell>
          <cell r="R745">
            <v>127611.53</v>
          </cell>
        </row>
        <row r="746">
          <cell r="Q746" t="str">
            <v>210-6355-10</v>
          </cell>
          <cell r="R746">
            <v>0</v>
          </cell>
        </row>
        <row r="747">
          <cell r="Q747" t="str">
            <v>210-6356-10</v>
          </cell>
          <cell r="R747">
            <v>185568</v>
          </cell>
        </row>
        <row r="748">
          <cell r="Q748" t="str">
            <v>210-6360-10</v>
          </cell>
          <cell r="R748">
            <v>0</v>
          </cell>
        </row>
        <row r="749">
          <cell r="Q749" t="str">
            <v>210-6370-10</v>
          </cell>
          <cell r="R749">
            <v>0</v>
          </cell>
        </row>
        <row r="750">
          <cell r="Q750" t="str">
            <v>210-6380-10</v>
          </cell>
          <cell r="R750">
            <v>0</v>
          </cell>
        </row>
        <row r="751">
          <cell r="Q751" t="str">
            <v>210-6390-10</v>
          </cell>
          <cell r="R751">
            <v>0</v>
          </cell>
        </row>
        <row r="752">
          <cell r="Q752" t="str">
            <v>210-6400-10</v>
          </cell>
          <cell r="R752">
            <v>151978.65</v>
          </cell>
        </row>
        <row r="753">
          <cell r="Q753" t="str">
            <v>210-6405-10</v>
          </cell>
          <cell r="R753">
            <v>0</v>
          </cell>
        </row>
        <row r="754">
          <cell r="Q754" t="str">
            <v>210-6410-10</v>
          </cell>
          <cell r="R754">
            <v>128279.49</v>
          </cell>
        </row>
        <row r="755">
          <cell r="Q755" t="str">
            <v>210-6420-10</v>
          </cell>
          <cell r="R755">
            <v>0</v>
          </cell>
        </row>
        <row r="756">
          <cell r="Q756" t="str">
            <v>210-6430-10</v>
          </cell>
          <cell r="R756">
            <v>301864.03000000003</v>
          </cell>
        </row>
        <row r="757">
          <cell r="Q757" t="str">
            <v>210-6440-10</v>
          </cell>
          <cell r="R757">
            <v>0</v>
          </cell>
        </row>
        <row r="758">
          <cell r="Q758" t="str">
            <v>210-6450-10</v>
          </cell>
          <cell r="R758">
            <v>2475.1</v>
          </cell>
        </row>
        <row r="759">
          <cell r="Q759" t="str">
            <v>210-6460-10</v>
          </cell>
          <cell r="R759">
            <v>0</v>
          </cell>
        </row>
        <row r="760">
          <cell r="Q760" t="str">
            <v>210-6462-10</v>
          </cell>
          <cell r="R760">
            <v>0</v>
          </cell>
        </row>
        <row r="761">
          <cell r="Q761" t="str">
            <v>210-6470-10</v>
          </cell>
          <cell r="R761">
            <v>0</v>
          </cell>
        </row>
        <row r="762">
          <cell r="Q762" t="str">
            <v>210-6490-10</v>
          </cell>
          <cell r="R762">
            <v>0</v>
          </cell>
        </row>
        <row r="763">
          <cell r="Q763" t="str">
            <v>210-6500-10</v>
          </cell>
          <cell r="R763">
            <v>1124.02</v>
          </cell>
        </row>
        <row r="764">
          <cell r="Q764" t="str">
            <v>210-6510-10</v>
          </cell>
          <cell r="R764">
            <v>0</v>
          </cell>
        </row>
        <row r="765">
          <cell r="Q765" t="str">
            <v>210-6540-10</v>
          </cell>
          <cell r="R765">
            <v>949.34</v>
          </cell>
        </row>
        <row r="766">
          <cell r="Q766" t="str">
            <v>210-6550-10</v>
          </cell>
          <cell r="R766">
            <v>0</v>
          </cell>
        </row>
        <row r="767">
          <cell r="Q767" t="str">
            <v>210-6560-10</v>
          </cell>
          <cell r="R767">
            <v>0</v>
          </cell>
        </row>
        <row r="768">
          <cell r="Q768" t="str">
            <v>210-6570-10</v>
          </cell>
          <cell r="R768">
            <v>0</v>
          </cell>
        </row>
        <row r="769">
          <cell r="Q769" t="str">
            <v>210-6580-10</v>
          </cell>
          <cell r="R769">
            <v>0</v>
          </cell>
        </row>
        <row r="770">
          <cell r="Q770" t="str">
            <v>210-6590-10</v>
          </cell>
          <cell r="R770">
            <v>5069.99</v>
          </cell>
        </row>
        <row r="771">
          <cell r="Q771" t="str">
            <v>210-6600-10</v>
          </cell>
          <cell r="R771">
            <v>8337.73</v>
          </cell>
        </row>
        <row r="772">
          <cell r="Q772" t="str">
            <v>210-6610-10</v>
          </cell>
          <cell r="R772">
            <v>2263.6</v>
          </cell>
        </row>
        <row r="773">
          <cell r="Q773" t="str">
            <v>210-6615-10</v>
          </cell>
          <cell r="R773">
            <v>442.48</v>
          </cell>
        </row>
        <row r="774">
          <cell r="Q774" t="str">
            <v>210-6620-10</v>
          </cell>
          <cell r="R774">
            <v>18112.560000000001</v>
          </cell>
        </row>
        <row r="775">
          <cell r="Q775" t="str">
            <v>210-6630-10</v>
          </cell>
          <cell r="R775">
            <v>0</v>
          </cell>
        </row>
        <row r="776">
          <cell r="Q776" t="str">
            <v>210-6640-10</v>
          </cell>
          <cell r="R776">
            <v>62.9</v>
          </cell>
        </row>
        <row r="777">
          <cell r="Q777" t="str">
            <v>210-6650-10</v>
          </cell>
          <cell r="R777">
            <v>521.17999999999995</v>
          </cell>
        </row>
        <row r="778">
          <cell r="Q778" t="str">
            <v>210-6660-10</v>
          </cell>
          <cell r="R778">
            <v>299.97000000000003</v>
          </cell>
        </row>
        <row r="779">
          <cell r="Q779" t="str">
            <v>210-6665-10</v>
          </cell>
          <cell r="R779">
            <v>6562.84</v>
          </cell>
        </row>
        <row r="780">
          <cell r="Q780" t="str">
            <v>210-6670-10</v>
          </cell>
          <cell r="R780">
            <v>634.39</v>
          </cell>
        </row>
        <row r="781">
          <cell r="Q781" t="str">
            <v>210-6680-10</v>
          </cell>
          <cell r="R781">
            <v>0</v>
          </cell>
        </row>
        <row r="782">
          <cell r="Q782" t="str">
            <v>210-6690-10</v>
          </cell>
          <cell r="R782">
            <v>0</v>
          </cell>
        </row>
        <row r="783">
          <cell r="Q783" t="str">
            <v>210-6700-10</v>
          </cell>
          <cell r="R783">
            <v>9995.2900000000009</v>
          </cell>
        </row>
        <row r="784">
          <cell r="Q784" t="str">
            <v>210-6705-10</v>
          </cell>
          <cell r="R784">
            <v>-11736.86</v>
          </cell>
        </row>
        <row r="785">
          <cell r="Q785" t="str">
            <v>210-6710-10</v>
          </cell>
          <cell r="R785">
            <v>0</v>
          </cell>
        </row>
        <row r="786">
          <cell r="Q786" t="str">
            <v>210-6720-10</v>
          </cell>
          <cell r="R786">
            <v>8794.84</v>
          </cell>
        </row>
        <row r="787">
          <cell r="Q787" t="str">
            <v>210-6725-10</v>
          </cell>
          <cell r="R787">
            <v>0</v>
          </cell>
        </row>
        <row r="788">
          <cell r="Q788" t="str">
            <v>210-6730-10</v>
          </cell>
          <cell r="R788">
            <v>75432</v>
          </cell>
        </row>
        <row r="789">
          <cell r="Q789" t="str">
            <v>210-6731-10</v>
          </cell>
          <cell r="R789">
            <v>119837.77</v>
          </cell>
        </row>
        <row r="790">
          <cell r="Q790" t="str">
            <v>210-6732-10</v>
          </cell>
          <cell r="R790">
            <v>6685.06</v>
          </cell>
        </row>
        <row r="791">
          <cell r="Q791" t="str">
            <v>210-6733-10</v>
          </cell>
          <cell r="R791">
            <v>24688</v>
          </cell>
        </row>
        <row r="792">
          <cell r="Q792" t="str">
            <v>210-6740-10</v>
          </cell>
          <cell r="R792">
            <v>227139.20000000001</v>
          </cell>
        </row>
        <row r="793">
          <cell r="Q793" t="str">
            <v>210-6750-10</v>
          </cell>
          <cell r="R793">
            <v>131328</v>
          </cell>
        </row>
        <row r="794">
          <cell r="Q794" t="str">
            <v>210-6755-10</v>
          </cell>
          <cell r="R794">
            <v>249738.96</v>
          </cell>
        </row>
        <row r="795">
          <cell r="Q795" t="str">
            <v>210-6760-10</v>
          </cell>
          <cell r="R795">
            <v>31355.25</v>
          </cell>
        </row>
        <row r="796">
          <cell r="Q796" t="str">
            <v>210-6765-10</v>
          </cell>
          <cell r="R796">
            <v>5706.66</v>
          </cell>
        </row>
        <row r="797">
          <cell r="Q797" t="str">
            <v>210-6770-10</v>
          </cell>
          <cell r="R797">
            <v>62579.79</v>
          </cell>
        </row>
        <row r="798">
          <cell r="Q798" t="str">
            <v>210-6775-10</v>
          </cell>
          <cell r="R798">
            <v>0</v>
          </cell>
        </row>
        <row r="799">
          <cell r="Q799" t="str">
            <v>210-6780-10</v>
          </cell>
          <cell r="R799">
            <v>0</v>
          </cell>
        </row>
        <row r="800">
          <cell r="Q800" t="str">
            <v>210-6790-10</v>
          </cell>
          <cell r="R800">
            <v>0</v>
          </cell>
        </row>
        <row r="801">
          <cell r="Q801" t="str">
            <v>210-6800-10</v>
          </cell>
          <cell r="R801">
            <v>20394.46</v>
          </cell>
        </row>
        <row r="802">
          <cell r="Q802" t="str">
            <v>210-6801-10</v>
          </cell>
          <cell r="R802">
            <v>2162050.48</v>
          </cell>
        </row>
        <row r="803">
          <cell r="Q803" t="str">
            <v>210-6802-10</v>
          </cell>
          <cell r="R803">
            <v>489600</v>
          </cell>
        </row>
        <row r="804">
          <cell r="Q804" t="str">
            <v>210-6803-10</v>
          </cell>
          <cell r="R804">
            <v>0</v>
          </cell>
        </row>
        <row r="805">
          <cell r="Q805" t="str">
            <v>210-6804-10</v>
          </cell>
          <cell r="R805">
            <v>0</v>
          </cell>
        </row>
        <row r="806">
          <cell r="Q806" t="str">
            <v>210-6805-10</v>
          </cell>
          <cell r="R806">
            <v>85910.96</v>
          </cell>
        </row>
        <row r="807">
          <cell r="Q807" t="str">
            <v>210-6806-10</v>
          </cell>
          <cell r="R807">
            <v>0</v>
          </cell>
        </row>
        <row r="808">
          <cell r="Q808" t="str">
            <v>210-6807-10</v>
          </cell>
          <cell r="R808">
            <v>39411.26</v>
          </cell>
        </row>
        <row r="809">
          <cell r="Q809" t="str">
            <v>210-6810-10</v>
          </cell>
          <cell r="R809">
            <v>-166803.4</v>
          </cell>
        </row>
        <row r="810">
          <cell r="Q810" t="str">
            <v>210-6820-10</v>
          </cell>
          <cell r="R810">
            <v>0</v>
          </cell>
        </row>
        <row r="811">
          <cell r="Q811" t="str">
            <v>210-6830-10</v>
          </cell>
          <cell r="R811">
            <v>0</v>
          </cell>
        </row>
        <row r="812">
          <cell r="Q812" t="str">
            <v>210-6840-10</v>
          </cell>
          <cell r="R812">
            <v>-500</v>
          </cell>
        </row>
        <row r="813">
          <cell r="Q813" t="str">
            <v>210-6841-10</v>
          </cell>
          <cell r="R813">
            <v>0</v>
          </cell>
        </row>
        <row r="814">
          <cell r="Q814" t="str">
            <v>210-6842-10</v>
          </cell>
          <cell r="R814">
            <v>106535</v>
          </cell>
        </row>
        <row r="815">
          <cell r="Q815" t="str">
            <v>210-6843-10</v>
          </cell>
          <cell r="R815">
            <v>0</v>
          </cell>
        </row>
        <row r="816">
          <cell r="Q816" t="str">
            <v>210-6890-10</v>
          </cell>
          <cell r="R816">
            <v>0</v>
          </cell>
        </row>
        <row r="817">
          <cell r="Q817" t="str">
            <v>210-6900-10</v>
          </cell>
          <cell r="R817">
            <v>0</v>
          </cell>
        </row>
        <row r="818">
          <cell r="Q818" t="str">
            <v>210-6901-10</v>
          </cell>
          <cell r="R818">
            <v>-46973.99</v>
          </cell>
        </row>
        <row r="819">
          <cell r="Q819" t="str">
            <v>210-6902-10</v>
          </cell>
          <cell r="R819">
            <v>-24952.02</v>
          </cell>
        </row>
        <row r="820">
          <cell r="Q820" t="str">
            <v>210-6903-10</v>
          </cell>
          <cell r="R820">
            <v>-7579.06</v>
          </cell>
        </row>
        <row r="821">
          <cell r="Q821" t="str">
            <v>210-6904-10</v>
          </cell>
          <cell r="R821">
            <v>-2568.62</v>
          </cell>
        </row>
        <row r="822">
          <cell r="Q822" t="str">
            <v>210-6905-10</v>
          </cell>
          <cell r="R822">
            <v>-126046.61</v>
          </cell>
        </row>
        <row r="823">
          <cell r="Q823" t="str">
            <v>210-6910-10</v>
          </cell>
          <cell r="R823">
            <v>0</v>
          </cell>
        </row>
        <row r="824">
          <cell r="Q824" t="str">
            <v>210-8000-10</v>
          </cell>
          <cell r="R824">
            <v>0</v>
          </cell>
        </row>
        <row r="825">
          <cell r="Q825" t="str">
            <v>210-8010-10</v>
          </cell>
          <cell r="R825">
            <v>100057.4</v>
          </cell>
        </row>
        <row r="826">
          <cell r="Q826" t="str">
            <v>210-8011-10</v>
          </cell>
          <cell r="R826">
            <v>0</v>
          </cell>
        </row>
        <row r="827">
          <cell r="Q827" t="str">
            <v>210-8012-10</v>
          </cell>
          <cell r="R827">
            <v>0</v>
          </cell>
        </row>
        <row r="828">
          <cell r="Q828" t="str">
            <v>210-8013-10</v>
          </cell>
          <cell r="R828">
            <v>0</v>
          </cell>
        </row>
        <row r="829">
          <cell r="Q829" t="str">
            <v>210-8020-10</v>
          </cell>
          <cell r="R829">
            <v>459316.7</v>
          </cell>
        </row>
        <row r="830">
          <cell r="Q830" t="str">
            <v>210-8021-10</v>
          </cell>
          <cell r="R830">
            <v>0</v>
          </cell>
        </row>
        <row r="831">
          <cell r="Q831" t="str">
            <v>210-8022-10</v>
          </cell>
          <cell r="R831">
            <v>0</v>
          </cell>
        </row>
        <row r="832">
          <cell r="Q832" t="str">
            <v>210-8023-10</v>
          </cell>
          <cell r="R832">
            <v>0</v>
          </cell>
        </row>
        <row r="833">
          <cell r="Q833" t="str">
            <v>210-8024-10</v>
          </cell>
          <cell r="R833">
            <v>0</v>
          </cell>
        </row>
        <row r="834">
          <cell r="Q834" t="str">
            <v>210-8025-10</v>
          </cell>
          <cell r="R834">
            <v>0</v>
          </cell>
        </row>
        <row r="835">
          <cell r="Q835" t="str">
            <v>210-8026-10</v>
          </cell>
          <cell r="R835">
            <v>0</v>
          </cell>
        </row>
        <row r="836">
          <cell r="Q836" t="str">
            <v>210-8027-10</v>
          </cell>
          <cell r="R836">
            <v>0</v>
          </cell>
        </row>
        <row r="837">
          <cell r="Q837" t="str">
            <v>210-8028-10</v>
          </cell>
          <cell r="R837">
            <v>0</v>
          </cell>
        </row>
        <row r="838">
          <cell r="Q838" t="str">
            <v>210-8030-10</v>
          </cell>
          <cell r="R838">
            <v>0</v>
          </cell>
        </row>
        <row r="839">
          <cell r="Q839" t="str">
            <v>210-8040-10</v>
          </cell>
          <cell r="R839">
            <v>386585.44</v>
          </cell>
        </row>
        <row r="840">
          <cell r="Q840" t="str">
            <v>210-8041-10</v>
          </cell>
          <cell r="R840">
            <v>569365.93000000005</v>
          </cell>
        </row>
        <row r="841">
          <cell r="Q841" t="str">
            <v>210-8042-10</v>
          </cell>
          <cell r="R841">
            <v>0</v>
          </cell>
        </row>
        <row r="842">
          <cell r="Q842" t="str">
            <v>210-8043-10</v>
          </cell>
          <cell r="R842">
            <v>0</v>
          </cell>
        </row>
        <row r="843">
          <cell r="Q843" t="str">
            <v>210-8044-10</v>
          </cell>
          <cell r="R843">
            <v>0</v>
          </cell>
        </row>
        <row r="844">
          <cell r="Q844" t="str">
            <v>210-8045-10</v>
          </cell>
          <cell r="R844">
            <v>0</v>
          </cell>
        </row>
        <row r="845">
          <cell r="Q845" t="str">
            <v>210-8046-10</v>
          </cell>
          <cell r="R845">
            <v>0</v>
          </cell>
        </row>
        <row r="846">
          <cell r="Q846" t="str">
            <v>210-8047-10</v>
          </cell>
          <cell r="R846">
            <v>0</v>
          </cell>
        </row>
        <row r="847">
          <cell r="Q847" t="str">
            <v>210-8048-10</v>
          </cell>
          <cell r="R847">
            <v>0</v>
          </cell>
        </row>
        <row r="848">
          <cell r="Q848" t="str">
            <v>210-8049-10</v>
          </cell>
          <cell r="R848">
            <v>0</v>
          </cell>
        </row>
        <row r="849">
          <cell r="Q849" t="str">
            <v>210-8050-10</v>
          </cell>
          <cell r="R849">
            <v>717094.45</v>
          </cell>
        </row>
        <row r="850">
          <cell r="Q850" t="str">
            <v>210-8051-10</v>
          </cell>
          <cell r="R850">
            <v>0</v>
          </cell>
        </row>
        <row r="851">
          <cell r="Q851" t="str">
            <v>210-8052-10</v>
          </cell>
          <cell r="R851">
            <v>0</v>
          </cell>
        </row>
        <row r="852">
          <cell r="Q852" t="str">
            <v>210-8053-10</v>
          </cell>
          <cell r="R852">
            <v>0</v>
          </cell>
        </row>
        <row r="853">
          <cell r="Q853" t="str">
            <v>210-8054-10</v>
          </cell>
          <cell r="R853">
            <v>0</v>
          </cell>
        </row>
        <row r="854">
          <cell r="Q854" t="str">
            <v>210-8055-10</v>
          </cell>
          <cell r="R854">
            <v>0</v>
          </cell>
        </row>
        <row r="855">
          <cell r="Q855" t="str">
            <v>210-8056-10</v>
          </cell>
          <cell r="R855">
            <v>0</v>
          </cell>
        </row>
        <row r="856">
          <cell r="Q856" t="str">
            <v>210-8057-10</v>
          </cell>
          <cell r="R856">
            <v>0</v>
          </cell>
        </row>
        <row r="857">
          <cell r="Q857" t="str">
            <v>210-8058-10</v>
          </cell>
          <cell r="R857">
            <v>0</v>
          </cell>
        </row>
        <row r="858">
          <cell r="Q858" t="str">
            <v>210-8059-10</v>
          </cell>
          <cell r="R858">
            <v>0</v>
          </cell>
        </row>
        <row r="859">
          <cell r="Q859" t="str">
            <v>210-8060-10</v>
          </cell>
          <cell r="R859">
            <v>842523.81</v>
          </cell>
        </row>
        <row r="860">
          <cell r="Q860" t="str">
            <v>210-8070-10</v>
          </cell>
          <cell r="R860">
            <v>789729.37</v>
          </cell>
        </row>
        <row r="861">
          <cell r="Q861" t="str">
            <v>210-8071-10</v>
          </cell>
          <cell r="R861">
            <v>-734346.81</v>
          </cell>
        </row>
        <row r="862">
          <cell r="Q862" t="str">
            <v>210-8072-10</v>
          </cell>
          <cell r="R862">
            <v>0</v>
          </cell>
        </row>
        <row r="863">
          <cell r="Q863" t="str">
            <v>210-8073-10</v>
          </cell>
          <cell r="R863">
            <v>0</v>
          </cell>
        </row>
        <row r="864">
          <cell r="Q864" t="str">
            <v>210-8074-10</v>
          </cell>
          <cell r="R864">
            <v>0</v>
          </cell>
        </row>
        <row r="865">
          <cell r="Q865" t="str">
            <v>210-8075-10</v>
          </cell>
          <cell r="R865">
            <v>0</v>
          </cell>
        </row>
        <row r="866">
          <cell r="Q866" t="str">
            <v>210-8076-10</v>
          </cell>
          <cell r="R866">
            <v>0</v>
          </cell>
        </row>
        <row r="867">
          <cell r="Q867" t="str">
            <v>210-8080-10</v>
          </cell>
          <cell r="R867">
            <v>20636.57</v>
          </cell>
        </row>
        <row r="868">
          <cell r="Q868" t="str">
            <v>210-8081-10</v>
          </cell>
          <cell r="R868">
            <v>15854.39</v>
          </cell>
        </row>
        <row r="869">
          <cell r="Q869" t="str">
            <v>210-8082-10</v>
          </cell>
          <cell r="R869">
            <v>0</v>
          </cell>
        </row>
        <row r="870">
          <cell r="Q870" t="str">
            <v>210-8090-10</v>
          </cell>
          <cell r="R870">
            <v>124182.11</v>
          </cell>
        </row>
        <row r="871">
          <cell r="Q871" t="str">
            <v>210-8091-10</v>
          </cell>
          <cell r="R871">
            <v>277766.27</v>
          </cell>
        </row>
        <row r="872">
          <cell r="Q872" t="str">
            <v>210-8092-10</v>
          </cell>
          <cell r="R872">
            <v>0</v>
          </cell>
        </row>
        <row r="873">
          <cell r="Q873" t="str">
            <v>210-8093-10</v>
          </cell>
          <cell r="R873">
            <v>0</v>
          </cell>
        </row>
        <row r="874">
          <cell r="Q874" t="str">
            <v>210-8100-10</v>
          </cell>
          <cell r="R874">
            <v>0</v>
          </cell>
        </row>
        <row r="875">
          <cell r="Q875" t="str">
            <v>210-8110-10</v>
          </cell>
          <cell r="R875">
            <v>288965.77</v>
          </cell>
        </row>
        <row r="876">
          <cell r="Q876" t="str">
            <v>210-8111-10</v>
          </cell>
          <cell r="R876">
            <v>0</v>
          </cell>
        </row>
        <row r="877">
          <cell r="Q877" t="str">
            <v>210-8112-10</v>
          </cell>
          <cell r="R877">
            <v>0</v>
          </cell>
        </row>
        <row r="878">
          <cell r="Q878" t="str">
            <v>210-8113-10</v>
          </cell>
          <cell r="R878">
            <v>0</v>
          </cell>
        </row>
        <row r="879">
          <cell r="Q879" t="str">
            <v>210-8120-10</v>
          </cell>
          <cell r="R879">
            <v>189189.99</v>
          </cell>
        </row>
        <row r="880">
          <cell r="Q880" t="str">
            <v>210-8121-10</v>
          </cell>
          <cell r="R880">
            <v>0</v>
          </cell>
        </row>
        <row r="881">
          <cell r="Q881" t="str">
            <v>210-8122-10</v>
          </cell>
          <cell r="R881">
            <v>0</v>
          </cell>
        </row>
        <row r="882">
          <cell r="Q882" t="str">
            <v>210-8123-10</v>
          </cell>
          <cell r="R882">
            <v>0</v>
          </cell>
        </row>
        <row r="883">
          <cell r="Q883" t="str">
            <v>210-8124-10</v>
          </cell>
          <cell r="R883">
            <v>0</v>
          </cell>
        </row>
        <row r="884">
          <cell r="Q884" t="str">
            <v>210-8130-10</v>
          </cell>
          <cell r="R884">
            <v>0</v>
          </cell>
        </row>
        <row r="885">
          <cell r="Q885" t="str">
            <v>210-8140-10</v>
          </cell>
          <cell r="R885">
            <v>218656.21</v>
          </cell>
        </row>
        <row r="886">
          <cell r="Q886" t="str">
            <v>210-8141-10</v>
          </cell>
          <cell r="R886">
            <v>0</v>
          </cell>
        </row>
        <row r="887">
          <cell r="Q887" t="str">
            <v>210-8150-10</v>
          </cell>
          <cell r="R887">
            <v>127538.75</v>
          </cell>
        </row>
        <row r="888">
          <cell r="Q888" t="str">
            <v>210-8151-10</v>
          </cell>
          <cell r="R888">
            <v>0</v>
          </cell>
        </row>
        <row r="889">
          <cell r="Q889" t="str">
            <v>210-8155-10</v>
          </cell>
          <cell r="R889">
            <v>0</v>
          </cell>
        </row>
        <row r="890">
          <cell r="Q890" t="str">
            <v>210-8160-10</v>
          </cell>
          <cell r="R890">
            <v>0</v>
          </cell>
        </row>
        <row r="891">
          <cell r="Q891" t="str">
            <v>210-8168-10</v>
          </cell>
          <cell r="R891">
            <v>0</v>
          </cell>
        </row>
        <row r="892">
          <cell r="Q892" t="str">
            <v>210-8169-10</v>
          </cell>
          <cell r="R892">
            <v>0</v>
          </cell>
        </row>
        <row r="893">
          <cell r="Q893" t="str">
            <v>210-8170-10</v>
          </cell>
          <cell r="R893">
            <v>0</v>
          </cell>
        </row>
        <row r="894">
          <cell r="Q894" t="str">
            <v>210-8180-10</v>
          </cell>
          <cell r="R894">
            <v>0</v>
          </cell>
        </row>
        <row r="895">
          <cell r="Q895" t="str">
            <v>210-8190-10</v>
          </cell>
          <cell r="R895">
            <v>0</v>
          </cell>
        </row>
        <row r="896">
          <cell r="Q896" t="str">
            <v>210-8200-10</v>
          </cell>
          <cell r="R896">
            <v>-595119.25</v>
          </cell>
        </row>
        <row r="897">
          <cell r="Q897" t="str">
            <v>210-8201-10</v>
          </cell>
          <cell r="R897">
            <v>0</v>
          </cell>
        </row>
        <row r="898">
          <cell r="Q898" t="str">
            <v>210-8202-10</v>
          </cell>
          <cell r="R898">
            <v>0</v>
          </cell>
        </row>
        <row r="899">
          <cell r="Q899" t="str">
            <v>210-8203-10</v>
          </cell>
          <cell r="R899">
            <v>0</v>
          </cell>
        </row>
        <row r="900">
          <cell r="Q900" t="str">
            <v>210-8204-10</v>
          </cell>
          <cell r="R900">
            <v>0</v>
          </cell>
        </row>
        <row r="901">
          <cell r="Q901" t="str">
            <v>210-8205-10</v>
          </cell>
          <cell r="R901">
            <v>0</v>
          </cell>
        </row>
        <row r="902">
          <cell r="Q902" t="str">
            <v>210-8206-10</v>
          </cell>
          <cell r="R902">
            <v>0</v>
          </cell>
        </row>
        <row r="903">
          <cell r="Q903" t="str">
            <v>210-8207-10</v>
          </cell>
          <cell r="R903">
            <v>0</v>
          </cell>
        </row>
        <row r="904">
          <cell r="Q904" t="str">
            <v>210-8208-10</v>
          </cell>
          <cell r="R904">
            <v>0</v>
          </cell>
        </row>
        <row r="905">
          <cell r="Q905" t="str">
            <v>210-8209-10</v>
          </cell>
          <cell r="R905">
            <v>0</v>
          </cell>
        </row>
        <row r="906">
          <cell r="Q906" t="str">
            <v>210-8210-10</v>
          </cell>
          <cell r="R906">
            <v>0</v>
          </cell>
        </row>
        <row r="907">
          <cell r="Q907" t="str">
            <v>210-8211-10</v>
          </cell>
          <cell r="R907">
            <v>0</v>
          </cell>
        </row>
        <row r="908">
          <cell r="Q908" t="str">
            <v>210-8212-10</v>
          </cell>
          <cell r="R908">
            <v>0</v>
          </cell>
        </row>
        <row r="909">
          <cell r="Q909" t="str">
            <v>210-8213-10</v>
          </cell>
          <cell r="R909">
            <v>0</v>
          </cell>
        </row>
        <row r="910">
          <cell r="Q910" t="str">
            <v>210-8214-10</v>
          </cell>
          <cell r="R910">
            <v>0</v>
          </cell>
        </row>
        <row r="911">
          <cell r="Q911" t="str">
            <v>210-8215-10</v>
          </cell>
          <cell r="R911">
            <v>0</v>
          </cell>
        </row>
        <row r="912">
          <cell r="Q912" t="str">
            <v>210-8216-10</v>
          </cell>
          <cell r="R912">
            <v>0</v>
          </cell>
        </row>
        <row r="913">
          <cell r="Q913" t="str">
            <v>210-8217-10</v>
          </cell>
          <cell r="R913">
            <v>0</v>
          </cell>
        </row>
        <row r="914">
          <cell r="Q914" t="str">
            <v>210-8218-10</v>
          </cell>
          <cell r="R914">
            <v>0</v>
          </cell>
        </row>
        <row r="915">
          <cell r="Q915" t="str">
            <v>210-8219-10</v>
          </cell>
          <cell r="R915">
            <v>0</v>
          </cell>
        </row>
        <row r="916">
          <cell r="Q916" t="str">
            <v>210-8220-10</v>
          </cell>
          <cell r="R916">
            <v>0</v>
          </cell>
        </row>
        <row r="917">
          <cell r="Q917" t="str">
            <v>210-8221-10</v>
          </cell>
          <cell r="R917">
            <v>0</v>
          </cell>
        </row>
        <row r="918">
          <cell r="Q918" t="str">
            <v>210-8222-10</v>
          </cell>
          <cell r="R918">
            <v>0</v>
          </cell>
        </row>
        <row r="919">
          <cell r="Q919" t="str">
            <v>210-8223-10</v>
          </cell>
          <cell r="R919">
            <v>0</v>
          </cell>
        </row>
        <row r="920">
          <cell r="Q920" t="str">
            <v>210-8224-10</v>
          </cell>
          <cell r="R920">
            <v>0</v>
          </cell>
        </row>
        <row r="921">
          <cell r="Q921" t="str">
            <v>210-8225-10</v>
          </cell>
          <cell r="R921">
            <v>0</v>
          </cell>
        </row>
        <row r="922">
          <cell r="Q922" t="str">
            <v>210-8226-10</v>
          </cell>
          <cell r="R922">
            <v>0</v>
          </cell>
        </row>
        <row r="923">
          <cell r="Q923" t="str">
            <v>210-8227-10</v>
          </cell>
          <cell r="R923">
            <v>0</v>
          </cell>
        </row>
        <row r="924">
          <cell r="Q924" t="str">
            <v>210-8228-10</v>
          </cell>
          <cell r="R924">
            <v>0</v>
          </cell>
        </row>
        <row r="925">
          <cell r="Q925" t="str">
            <v>210-8229-10</v>
          </cell>
          <cell r="R925">
            <v>0</v>
          </cell>
        </row>
        <row r="926">
          <cell r="Q926" t="str">
            <v>210-8230-10</v>
          </cell>
          <cell r="R926">
            <v>0</v>
          </cell>
        </row>
        <row r="927">
          <cell r="Q927" t="str">
            <v>210-8231-10</v>
          </cell>
          <cell r="R927">
            <v>0</v>
          </cell>
        </row>
        <row r="928">
          <cell r="Q928" t="str">
            <v>210-8232-10</v>
          </cell>
          <cell r="R928">
            <v>0</v>
          </cell>
        </row>
        <row r="929">
          <cell r="Q929" t="str">
            <v>210-8233-10</v>
          </cell>
          <cell r="R929">
            <v>0</v>
          </cell>
        </row>
        <row r="930">
          <cell r="Q930" t="str">
            <v>210-8234-10</v>
          </cell>
          <cell r="R930">
            <v>0</v>
          </cell>
        </row>
        <row r="931">
          <cell r="Q931" t="str">
            <v>210-8250-10</v>
          </cell>
          <cell r="R931">
            <v>0</v>
          </cell>
        </row>
        <row r="932">
          <cell r="Q932" t="str">
            <v>210-8300-10</v>
          </cell>
          <cell r="R932">
            <v>0</v>
          </cell>
        </row>
        <row r="933">
          <cell r="Q933" t="str">
            <v>210-8400-10</v>
          </cell>
          <cell r="R933">
            <v>0</v>
          </cell>
        </row>
        <row r="934">
          <cell r="Q934" t="str">
            <v>210-8410-10</v>
          </cell>
          <cell r="R934">
            <v>0</v>
          </cell>
        </row>
        <row r="935">
          <cell r="Q935" t="str">
            <v>210-8420-10</v>
          </cell>
          <cell r="R935">
            <v>0</v>
          </cell>
        </row>
        <row r="936">
          <cell r="Q936" t="str">
            <v>210-8430-10</v>
          </cell>
          <cell r="R936">
            <v>0</v>
          </cell>
        </row>
        <row r="937">
          <cell r="Q937" t="str">
            <v>210-8440-10</v>
          </cell>
          <cell r="R937">
            <v>0</v>
          </cell>
        </row>
        <row r="938">
          <cell r="Q938" t="str">
            <v>210-8450-10</v>
          </cell>
          <cell r="R938">
            <v>0</v>
          </cell>
        </row>
        <row r="939">
          <cell r="Q939" t="str">
            <v>210-8500-10</v>
          </cell>
          <cell r="R939">
            <v>0</v>
          </cell>
        </row>
        <row r="940">
          <cell r="Q940" t="str">
            <v>210-8600-10</v>
          </cell>
          <cell r="R940">
            <v>0</v>
          </cell>
        </row>
        <row r="941">
          <cell r="Q941" t="str">
            <v>210-8650-10</v>
          </cell>
          <cell r="R941">
            <v>0</v>
          </cell>
        </row>
        <row r="942">
          <cell r="Q942" t="str">
            <v>210-9000-10</v>
          </cell>
          <cell r="R942">
            <v>0</v>
          </cell>
        </row>
        <row r="943">
          <cell r="Q943" t="str">
            <v>210-9050-10</v>
          </cell>
          <cell r="R943">
            <v>0</v>
          </cell>
        </row>
        <row r="944">
          <cell r="Q944" t="str">
            <v>210-9100-10</v>
          </cell>
          <cell r="R944">
            <v>0</v>
          </cell>
        </row>
        <row r="945">
          <cell r="Q945" t="str">
            <v>210-9250-10</v>
          </cell>
          <cell r="R945">
            <v>0</v>
          </cell>
        </row>
        <row r="946">
          <cell r="Q946" t="str">
            <v>210-9300-10</v>
          </cell>
          <cell r="R946">
            <v>0</v>
          </cell>
        </row>
        <row r="947">
          <cell r="Q947" t="str">
            <v>210-9350-10</v>
          </cell>
          <cell r="R947">
            <v>0</v>
          </cell>
        </row>
        <row r="948">
          <cell r="Q948" t="str">
            <v>210-9400-10</v>
          </cell>
          <cell r="R948">
            <v>0</v>
          </cell>
        </row>
        <row r="949">
          <cell r="Q949" t="str">
            <v>210-9450-10</v>
          </cell>
          <cell r="R949">
            <v>0</v>
          </cell>
        </row>
        <row r="950">
          <cell r="Q950" t="str">
            <v>210-9500-10</v>
          </cell>
          <cell r="R950">
            <v>0</v>
          </cell>
        </row>
        <row r="951">
          <cell r="Q951" t="str">
            <v>210-9600-10</v>
          </cell>
          <cell r="R951">
            <v>0</v>
          </cell>
        </row>
        <row r="952">
          <cell r="Q952" t="str">
            <v>210-9650-10</v>
          </cell>
          <cell r="R952">
            <v>0</v>
          </cell>
        </row>
        <row r="953">
          <cell r="Q953" t="str">
            <v>210-9700-10</v>
          </cell>
          <cell r="R953">
            <v>0</v>
          </cell>
        </row>
        <row r="954">
          <cell r="Q954" t="str">
            <v>211-4000-10</v>
          </cell>
          <cell r="R954">
            <v>0</v>
          </cell>
        </row>
        <row r="955">
          <cell r="Q955" t="str">
            <v>211-4010-10</v>
          </cell>
          <cell r="R955">
            <v>0</v>
          </cell>
        </row>
        <row r="956">
          <cell r="Q956" t="str">
            <v>211-4015-10</v>
          </cell>
          <cell r="R956">
            <v>0</v>
          </cell>
        </row>
        <row r="957">
          <cell r="Q957" t="str">
            <v>211-4020-10</v>
          </cell>
          <cell r="R957">
            <v>0</v>
          </cell>
        </row>
        <row r="958">
          <cell r="Q958" t="str">
            <v>211-4100-10</v>
          </cell>
          <cell r="R958">
            <v>0</v>
          </cell>
        </row>
        <row r="959">
          <cell r="Q959" t="str">
            <v>211-4200-10</v>
          </cell>
          <cell r="R959">
            <v>0</v>
          </cell>
        </row>
        <row r="960">
          <cell r="Q960" t="str">
            <v>211-4300-10</v>
          </cell>
          <cell r="R960">
            <v>0</v>
          </cell>
        </row>
        <row r="961">
          <cell r="Q961" t="str">
            <v>211-4310-10</v>
          </cell>
          <cell r="R961">
            <v>0</v>
          </cell>
        </row>
        <row r="962">
          <cell r="Q962" t="str">
            <v>211-4400-10</v>
          </cell>
          <cell r="R962">
            <v>0</v>
          </cell>
        </row>
        <row r="963">
          <cell r="Q963" t="str">
            <v>212-4000-10</v>
          </cell>
          <cell r="R963">
            <v>0</v>
          </cell>
        </row>
        <row r="964">
          <cell r="Q964" t="str">
            <v>212-4010-10</v>
          </cell>
          <cell r="R964">
            <v>0</v>
          </cell>
        </row>
        <row r="965">
          <cell r="Q965" t="str">
            <v>212-4015-10</v>
          </cell>
          <cell r="R965">
            <v>0</v>
          </cell>
        </row>
        <row r="966">
          <cell r="Q966" t="str">
            <v>212-4020-10</v>
          </cell>
          <cell r="R966">
            <v>0</v>
          </cell>
        </row>
        <row r="967">
          <cell r="Q967" t="str">
            <v>212-4100-10</v>
          </cell>
          <cell r="R967">
            <v>0</v>
          </cell>
        </row>
        <row r="968">
          <cell r="Q968" t="str">
            <v>212-4200-10</v>
          </cell>
          <cell r="R968">
            <v>0</v>
          </cell>
        </row>
        <row r="969">
          <cell r="Q969" t="str">
            <v>212-4300-10</v>
          </cell>
          <cell r="R969">
            <v>0</v>
          </cell>
        </row>
        <row r="970">
          <cell r="Q970" t="str">
            <v>212-4310-10</v>
          </cell>
          <cell r="R970">
            <v>0</v>
          </cell>
        </row>
        <row r="971">
          <cell r="Q971" t="str">
            <v>212-4400-10</v>
          </cell>
          <cell r="R971">
            <v>0</v>
          </cell>
        </row>
        <row r="972">
          <cell r="Q972" t="str">
            <v>213-4000-10</v>
          </cell>
          <cell r="R972">
            <v>0</v>
          </cell>
        </row>
        <row r="973">
          <cell r="Q973" t="str">
            <v>213-4010-10</v>
          </cell>
          <cell r="R973">
            <v>0</v>
          </cell>
        </row>
        <row r="974">
          <cell r="Q974" t="str">
            <v>213-4015-10</v>
          </cell>
          <cell r="R974">
            <v>0</v>
          </cell>
        </row>
        <row r="975">
          <cell r="Q975" t="str">
            <v>213-4020-10</v>
          </cell>
          <cell r="R975">
            <v>0</v>
          </cell>
        </row>
        <row r="976">
          <cell r="Q976" t="str">
            <v>213-4100-10</v>
          </cell>
          <cell r="R976">
            <v>0</v>
          </cell>
        </row>
        <row r="977">
          <cell r="Q977" t="str">
            <v>213-4200-10</v>
          </cell>
          <cell r="R977">
            <v>0</v>
          </cell>
        </row>
        <row r="978">
          <cell r="Q978" t="str">
            <v>213-4300-10</v>
          </cell>
          <cell r="R978">
            <v>0</v>
          </cell>
        </row>
        <row r="979">
          <cell r="Q979" t="str">
            <v>213-4310-10</v>
          </cell>
          <cell r="R979">
            <v>0</v>
          </cell>
        </row>
        <row r="980">
          <cell r="Q980" t="str">
            <v>213-4400-10</v>
          </cell>
          <cell r="R980">
            <v>0</v>
          </cell>
        </row>
        <row r="981">
          <cell r="Q981" t="str">
            <v>220-4800-10</v>
          </cell>
          <cell r="R981">
            <v>0</v>
          </cell>
        </row>
        <row r="982">
          <cell r="Q982" t="str">
            <v>220-6000-10</v>
          </cell>
          <cell r="R982">
            <v>0</v>
          </cell>
        </row>
        <row r="983">
          <cell r="Q983" t="str">
            <v>220-6160-10</v>
          </cell>
          <cell r="R983">
            <v>0</v>
          </cell>
        </row>
        <row r="984">
          <cell r="Q984" t="str">
            <v>220-6180-10</v>
          </cell>
          <cell r="R984">
            <v>0</v>
          </cell>
        </row>
        <row r="985">
          <cell r="Q985" t="str">
            <v>220-6200-10</v>
          </cell>
          <cell r="R985">
            <v>0</v>
          </cell>
        </row>
        <row r="986">
          <cell r="Q986" t="str">
            <v>220-6225-10</v>
          </cell>
          <cell r="R986">
            <v>0</v>
          </cell>
        </row>
        <row r="987">
          <cell r="Q987" t="str">
            <v>220-6230-10</v>
          </cell>
          <cell r="R987">
            <v>0</v>
          </cell>
        </row>
        <row r="988">
          <cell r="Q988" t="str">
            <v>220-6310-10</v>
          </cell>
          <cell r="R988">
            <v>0</v>
          </cell>
        </row>
        <row r="989">
          <cell r="Q989" t="str">
            <v>220-6320-10</v>
          </cell>
          <cell r="R989">
            <v>0</v>
          </cell>
        </row>
        <row r="990">
          <cell r="Q990" t="str">
            <v>220-6330-10</v>
          </cell>
          <cell r="R990">
            <v>0</v>
          </cell>
        </row>
        <row r="991">
          <cell r="Q991" t="str">
            <v>220-6340-10</v>
          </cell>
          <cell r="R991">
            <v>0</v>
          </cell>
        </row>
        <row r="992">
          <cell r="Q992" t="str">
            <v>220-6360-10</v>
          </cell>
          <cell r="R992">
            <v>0</v>
          </cell>
        </row>
        <row r="993">
          <cell r="Q993" t="str">
            <v>220-6400-10</v>
          </cell>
          <cell r="R993">
            <v>0</v>
          </cell>
        </row>
        <row r="994">
          <cell r="Q994" t="str">
            <v>220-6405-10</v>
          </cell>
          <cell r="R994">
            <v>0</v>
          </cell>
        </row>
        <row r="995">
          <cell r="Q995" t="str">
            <v>220-6410-10</v>
          </cell>
          <cell r="R995">
            <v>0</v>
          </cell>
        </row>
        <row r="996">
          <cell r="Q996" t="str">
            <v>220-6590-10</v>
          </cell>
          <cell r="R996">
            <v>0</v>
          </cell>
        </row>
        <row r="997">
          <cell r="Q997" t="str">
            <v>220-6600-10</v>
          </cell>
          <cell r="R997">
            <v>0</v>
          </cell>
        </row>
        <row r="998">
          <cell r="Q998" t="str">
            <v>220-6610-10</v>
          </cell>
          <cell r="R998">
            <v>0</v>
          </cell>
        </row>
        <row r="999">
          <cell r="Q999" t="str">
            <v>220-6620-10</v>
          </cell>
          <cell r="R999">
            <v>0</v>
          </cell>
        </row>
        <row r="1000">
          <cell r="Q1000" t="str">
            <v>220-6630-10</v>
          </cell>
          <cell r="R1000">
            <v>0</v>
          </cell>
        </row>
        <row r="1001">
          <cell r="Q1001" t="str">
            <v>220-6640-10</v>
          </cell>
          <cell r="R1001">
            <v>0</v>
          </cell>
        </row>
        <row r="1002">
          <cell r="Q1002" t="str">
            <v>220-6650-10</v>
          </cell>
          <cell r="R1002">
            <v>0</v>
          </cell>
        </row>
        <row r="1003">
          <cell r="Q1003" t="str">
            <v>220-6660-10</v>
          </cell>
          <cell r="R1003">
            <v>0</v>
          </cell>
        </row>
        <row r="1004">
          <cell r="Q1004" t="str">
            <v>220-6690-10</v>
          </cell>
          <cell r="R1004">
            <v>0</v>
          </cell>
        </row>
        <row r="1005">
          <cell r="Q1005" t="str">
            <v>220-6700-10</v>
          </cell>
          <cell r="R1005">
            <v>0</v>
          </cell>
        </row>
        <row r="1006">
          <cell r="Q1006" t="str">
            <v>220-6720-10</v>
          </cell>
          <cell r="R1006">
            <v>0</v>
          </cell>
        </row>
        <row r="1007">
          <cell r="Q1007" t="str">
            <v>220-6730-10</v>
          </cell>
          <cell r="R1007">
            <v>0</v>
          </cell>
        </row>
        <row r="1008">
          <cell r="Q1008" t="str">
            <v>220-6740-10</v>
          </cell>
          <cell r="R1008">
            <v>0</v>
          </cell>
        </row>
        <row r="1009">
          <cell r="Q1009" t="str">
            <v>220-6750-10</v>
          </cell>
          <cell r="R1009">
            <v>0</v>
          </cell>
        </row>
        <row r="1010">
          <cell r="Q1010" t="str">
            <v>220-6760-10</v>
          </cell>
          <cell r="R1010">
            <v>0</v>
          </cell>
        </row>
        <row r="1011">
          <cell r="Q1011" t="str">
            <v>220-8150-10</v>
          </cell>
          <cell r="R1011">
            <v>0</v>
          </cell>
        </row>
        <row r="1012">
          <cell r="Q1012" t="str">
            <v>221-4530-10</v>
          </cell>
          <cell r="R1012">
            <v>0</v>
          </cell>
        </row>
        <row r="1013">
          <cell r="Q1013" t="str">
            <v>221-4800-10</v>
          </cell>
          <cell r="R1013">
            <v>0</v>
          </cell>
        </row>
        <row r="1014">
          <cell r="Q1014" t="str">
            <v>221-6050-10</v>
          </cell>
          <cell r="R1014">
            <v>0</v>
          </cell>
        </row>
        <row r="1015">
          <cell r="Q1015" t="str">
            <v>221-6340-10</v>
          </cell>
          <cell r="R1015">
            <v>0</v>
          </cell>
        </row>
        <row r="1016">
          <cell r="Q1016" t="str">
            <v>221-6350-10</v>
          </cell>
          <cell r="R1016">
            <v>0</v>
          </cell>
        </row>
        <row r="1017">
          <cell r="Q1017" t="str">
            <v>221-6356-10</v>
          </cell>
          <cell r="R1017">
            <v>0</v>
          </cell>
        </row>
        <row r="1018">
          <cell r="Q1018" t="str">
            <v>221-6360-10</v>
          </cell>
          <cell r="R1018">
            <v>0</v>
          </cell>
        </row>
        <row r="1019">
          <cell r="Q1019" t="str">
            <v>221-6400-10</v>
          </cell>
          <cell r="R1019">
            <v>0</v>
          </cell>
        </row>
        <row r="1020">
          <cell r="Q1020" t="str">
            <v>221-6405-10</v>
          </cell>
          <cell r="R1020">
            <v>0</v>
          </cell>
        </row>
        <row r="1021">
          <cell r="Q1021" t="str">
            <v>221-6410-10</v>
          </cell>
          <cell r="R1021">
            <v>0</v>
          </cell>
        </row>
        <row r="1022">
          <cell r="Q1022" t="str">
            <v>221-6430-10</v>
          </cell>
          <cell r="R1022">
            <v>0</v>
          </cell>
        </row>
        <row r="1023">
          <cell r="Q1023" t="str">
            <v>221-6460-10</v>
          </cell>
          <cell r="R1023">
            <v>0</v>
          </cell>
        </row>
        <row r="1024">
          <cell r="Q1024" t="str">
            <v>221-6500-10</v>
          </cell>
          <cell r="R1024">
            <v>0</v>
          </cell>
        </row>
        <row r="1025">
          <cell r="Q1025" t="str">
            <v>221-6620-10</v>
          </cell>
          <cell r="R1025">
            <v>0</v>
          </cell>
        </row>
        <row r="1026">
          <cell r="Q1026" t="str">
            <v>221-6690-10</v>
          </cell>
          <cell r="R1026">
            <v>0</v>
          </cell>
        </row>
        <row r="1027">
          <cell r="Q1027" t="str">
            <v>221-6705-10</v>
          </cell>
          <cell r="R1027">
            <v>0</v>
          </cell>
        </row>
        <row r="1028">
          <cell r="Q1028" t="str">
            <v>221-6730-10</v>
          </cell>
          <cell r="R1028">
            <v>0</v>
          </cell>
        </row>
        <row r="1029">
          <cell r="Q1029" t="str">
            <v>221-6740-10</v>
          </cell>
          <cell r="R1029">
            <v>0</v>
          </cell>
        </row>
        <row r="1030">
          <cell r="Q1030" t="str">
            <v>221-6760-10</v>
          </cell>
          <cell r="R1030">
            <v>0</v>
          </cell>
        </row>
        <row r="1031">
          <cell r="Q1031" t="str">
            <v>221-6770-10</v>
          </cell>
          <cell r="R1031">
            <v>0</v>
          </cell>
        </row>
        <row r="1032">
          <cell r="Q1032" t="str">
            <v>221-6801-10</v>
          </cell>
          <cell r="R1032">
            <v>0</v>
          </cell>
        </row>
        <row r="1033">
          <cell r="Q1033" t="str">
            <v>221-6806-10</v>
          </cell>
          <cell r="R1033">
            <v>0</v>
          </cell>
        </row>
        <row r="1034">
          <cell r="Q1034" t="str">
            <v>221-8150-10</v>
          </cell>
          <cell r="R1034">
            <v>0</v>
          </cell>
        </row>
        <row r="1035">
          <cell r="Q1035" t="str">
            <v>221-9100-10</v>
          </cell>
          <cell r="R1035">
            <v>0</v>
          </cell>
        </row>
        <row r="1036">
          <cell r="Q1036" t="str">
            <v>222-4530-10</v>
          </cell>
          <cell r="R1036">
            <v>0</v>
          </cell>
        </row>
        <row r="1037">
          <cell r="Q1037" t="str">
            <v>222-4800-10</v>
          </cell>
          <cell r="R1037">
            <v>0</v>
          </cell>
        </row>
        <row r="1038">
          <cell r="Q1038" t="str">
            <v>222-6050-10</v>
          </cell>
          <cell r="R1038">
            <v>0</v>
          </cell>
        </row>
        <row r="1039">
          <cell r="Q1039" t="str">
            <v>222-6340-10</v>
          </cell>
          <cell r="R1039">
            <v>0</v>
          </cell>
        </row>
        <row r="1040">
          <cell r="Q1040" t="str">
            <v>222-6350-10</v>
          </cell>
          <cell r="R1040">
            <v>0</v>
          </cell>
        </row>
        <row r="1041">
          <cell r="Q1041" t="str">
            <v>222-6356-10</v>
          </cell>
          <cell r="R1041">
            <v>0</v>
          </cell>
        </row>
        <row r="1042">
          <cell r="Q1042" t="str">
            <v>222-6360-10</v>
          </cell>
          <cell r="R1042">
            <v>0</v>
          </cell>
        </row>
        <row r="1043">
          <cell r="Q1043" t="str">
            <v>222-6400-10</v>
          </cell>
          <cell r="R1043">
            <v>0</v>
          </cell>
        </row>
        <row r="1044">
          <cell r="Q1044" t="str">
            <v>222-6405-10</v>
          </cell>
          <cell r="R1044">
            <v>0</v>
          </cell>
        </row>
        <row r="1045">
          <cell r="Q1045" t="str">
            <v>222-6410-10</v>
          </cell>
          <cell r="R1045">
            <v>0</v>
          </cell>
        </row>
        <row r="1046">
          <cell r="Q1046" t="str">
            <v>222-6430-10</v>
          </cell>
          <cell r="R1046">
            <v>0</v>
          </cell>
        </row>
        <row r="1047">
          <cell r="Q1047" t="str">
            <v>222-6460-10</v>
          </cell>
          <cell r="R1047">
            <v>0</v>
          </cell>
        </row>
        <row r="1048">
          <cell r="Q1048" t="str">
            <v>222-6500-10</v>
          </cell>
          <cell r="R1048">
            <v>0</v>
          </cell>
        </row>
        <row r="1049">
          <cell r="Q1049" t="str">
            <v>222-6620-10</v>
          </cell>
          <cell r="R1049">
            <v>0</v>
          </cell>
        </row>
        <row r="1050">
          <cell r="Q1050" t="str">
            <v>222-6690-10</v>
          </cell>
          <cell r="R1050">
            <v>0</v>
          </cell>
        </row>
        <row r="1051">
          <cell r="Q1051" t="str">
            <v>222-6705-10</v>
          </cell>
          <cell r="R1051">
            <v>0</v>
          </cell>
        </row>
        <row r="1052">
          <cell r="Q1052" t="str">
            <v>222-6730-10</v>
          </cell>
          <cell r="R1052">
            <v>0</v>
          </cell>
        </row>
        <row r="1053">
          <cell r="Q1053" t="str">
            <v>222-6740-10</v>
          </cell>
          <cell r="R1053">
            <v>0</v>
          </cell>
        </row>
        <row r="1054">
          <cell r="Q1054" t="str">
            <v>222-6760-10</v>
          </cell>
          <cell r="R1054">
            <v>0</v>
          </cell>
        </row>
        <row r="1055">
          <cell r="Q1055" t="str">
            <v>222-6770-10</v>
          </cell>
          <cell r="R1055">
            <v>0</v>
          </cell>
        </row>
        <row r="1056">
          <cell r="Q1056" t="str">
            <v>222-6801-10</v>
          </cell>
          <cell r="R1056">
            <v>0</v>
          </cell>
        </row>
        <row r="1057">
          <cell r="Q1057" t="str">
            <v>222-6806-10</v>
          </cell>
          <cell r="R1057">
            <v>0</v>
          </cell>
        </row>
        <row r="1058">
          <cell r="Q1058" t="str">
            <v>222-8150-10</v>
          </cell>
          <cell r="R1058">
            <v>0</v>
          </cell>
        </row>
        <row r="1059">
          <cell r="Q1059" t="str">
            <v>222-9100-10</v>
          </cell>
          <cell r="R1059">
            <v>0</v>
          </cell>
        </row>
        <row r="1060">
          <cell r="Q1060" t="str">
            <v>223-4530-10</v>
          </cell>
          <cell r="R1060">
            <v>0</v>
          </cell>
        </row>
        <row r="1061">
          <cell r="Q1061" t="str">
            <v>223-4800-10</v>
          </cell>
          <cell r="R1061">
            <v>0</v>
          </cell>
        </row>
        <row r="1062">
          <cell r="Q1062" t="str">
            <v>223-6050-10</v>
          </cell>
          <cell r="R1062">
            <v>0</v>
          </cell>
        </row>
        <row r="1063">
          <cell r="Q1063" t="str">
            <v>223-6340-10</v>
          </cell>
          <cell r="R1063">
            <v>0</v>
          </cell>
        </row>
        <row r="1064">
          <cell r="Q1064" t="str">
            <v>223-6350-10</v>
          </cell>
          <cell r="R1064">
            <v>0</v>
          </cell>
        </row>
        <row r="1065">
          <cell r="Q1065" t="str">
            <v>223-6356-10</v>
          </cell>
          <cell r="R1065">
            <v>0</v>
          </cell>
        </row>
        <row r="1066">
          <cell r="Q1066" t="str">
            <v>223-6360-10</v>
          </cell>
          <cell r="R1066">
            <v>0</v>
          </cell>
        </row>
        <row r="1067">
          <cell r="Q1067" t="str">
            <v>223-6400-10</v>
          </cell>
          <cell r="R1067">
            <v>0</v>
          </cell>
        </row>
        <row r="1068">
          <cell r="Q1068" t="str">
            <v>223-6405-10</v>
          </cell>
          <cell r="R1068">
            <v>0</v>
          </cell>
        </row>
        <row r="1069">
          <cell r="Q1069" t="str">
            <v>223-6410-10</v>
          </cell>
          <cell r="R1069">
            <v>0</v>
          </cell>
        </row>
        <row r="1070">
          <cell r="Q1070" t="str">
            <v>223-6430-10</v>
          </cell>
          <cell r="R1070">
            <v>0</v>
          </cell>
        </row>
        <row r="1071">
          <cell r="Q1071" t="str">
            <v>223-6460-10</v>
          </cell>
          <cell r="R1071">
            <v>0</v>
          </cell>
        </row>
        <row r="1072">
          <cell r="Q1072" t="str">
            <v>223-6500-10</v>
          </cell>
          <cell r="R1072">
            <v>0</v>
          </cell>
        </row>
        <row r="1073">
          <cell r="Q1073" t="str">
            <v>223-6620-10</v>
          </cell>
          <cell r="R1073">
            <v>0</v>
          </cell>
        </row>
        <row r="1074">
          <cell r="Q1074" t="str">
            <v>223-6690-10</v>
          </cell>
          <cell r="R1074">
            <v>0</v>
          </cell>
        </row>
        <row r="1075">
          <cell r="Q1075" t="str">
            <v>223-6705-10</v>
          </cell>
          <cell r="R1075">
            <v>0</v>
          </cell>
        </row>
        <row r="1076">
          <cell r="Q1076" t="str">
            <v>223-6730-10</v>
          </cell>
          <cell r="R1076">
            <v>0</v>
          </cell>
        </row>
        <row r="1077">
          <cell r="Q1077" t="str">
            <v>223-6740-10</v>
          </cell>
          <cell r="R1077">
            <v>0</v>
          </cell>
        </row>
        <row r="1078">
          <cell r="Q1078" t="str">
            <v>223-6760-10</v>
          </cell>
          <cell r="R1078">
            <v>0</v>
          </cell>
        </row>
        <row r="1079">
          <cell r="Q1079" t="str">
            <v>223-6770-10</v>
          </cell>
          <cell r="R1079">
            <v>0</v>
          </cell>
        </row>
        <row r="1080">
          <cell r="Q1080" t="str">
            <v>223-6801-10</v>
          </cell>
          <cell r="R1080">
            <v>0</v>
          </cell>
        </row>
        <row r="1081">
          <cell r="Q1081" t="str">
            <v>223-6806-10</v>
          </cell>
          <cell r="R1081">
            <v>0</v>
          </cell>
        </row>
        <row r="1082">
          <cell r="Q1082" t="str">
            <v>223-8150-10</v>
          </cell>
          <cell r="R1082">
            <v>0</v>
          </cell>
        </row>
        <row r="1083">
          <cell r="Q1083" t="str">
            <v>223-9100-10</v>
          </cell>
          <cell r="R1083">
            <v>0</v>
          </cell>
        </row>
        <row r="1084">
          <cell r="Q1084" t="str">
            <v>224-4530-10</v>
          </cell>
          <cell r="R1084">
            <v>0</v>
          </cell>
        </row>
        <row r="1085">
          <cell r="Q1085" t="str">
            <v>224-4800-10</v>
          </cell>
          <cell r="R1085">
            <v>0</v>
          </cell>
        </row>
        <row r="1086">
          <cell r="Q1086" t="str">
            <v>224-6050-10</v>
          </cell>
          <cell r="R1086">
            <v>0</v>
          </cell>
        </row>
        <row r="1087">
          <cell r="Q1087" t="str">
            <v>224-6340-10</v>
          </cell>
          <cell r="R1087">
            <v>0</v>
          </cell>
        </row>
        <row r="1088">
          <cell r="Q1088" t="str">
            <v>224-6350-10</v>
          </cell>
          <cell r="R1088">
            <v>0</v>
          </cell>
        </row>
        <row r="1089">
          <cell r="Q1089" t="str">
            <v>224-6356-10</v>
          </cell>
          <cell r="R1089">
            <v>0</v>
          </cell>
        </row>
        <row r="1090">
          <cell r="Q1090" t="str">
            <v>224-6360-10</v>
          </cell>
          <cell r="R1090">
            <v>0</v>
          </cell>
        </row>
        <row r="1091">
          <cell r="Q1091" t="str">
            <v>224-6400-10</v>
          </cell>
          <cell r="R1091">
            <v>0</v>
          </cell>
        </row>
        <row r="1092">
          <cell r="Q1092" t="str">
            <v>224-6405-10</v>
          </cell>
          <cell r="R1092">
            <v>0</v>
          </cell>
        </row>
        <row r="1093">
          <cell r="Q1093" t="str">
            <v>224-6410-10</v>
          </cell>
          <cell r="R1093">
            <v>0</v>
          </cell>
        </row>
        <row r="1094">
          <cell r="Q1094" t="str">
            <v>224-6430-10</v>
          </cell>
          <cell r="R1094">
            <v>0</v>
          </cell>
        </row>
        <row r="1095">
          <cell r="Q1095" t="str">
            <v>224-6460-10</v>
          </cell>
          <cell r="R1095">
            <v>0</v>
          </cell>
        </row>
        <row r="1096">
          <cell r="Q1096" t="str">
            <v>224-6500-10</v>
          </cell>
          <cell r="R1096">
            <v>0</v>
          </cell>
        </row>
        <row r="1097">
          <cell r="Q1097" t="str">
            <v>224-6620-10</v>
          </cell>
          <cell r="R1097">
            <v>0</v>
          </cell>
        </row>
        <row r="1098">
          <cell r="Q1098" t="str">
            <v>224-6690-10</v>
          </cell>
          <cell r="R1098">
            <v>0</v>
          </cell>
        </row>
        <row r="1099">
          <cell r="Q1099" t="str">
            <v>224-6705-10</v>
          </cell>
          <cell r="R1099">
            <v>0</v>
          </cell>
        </row>
        <row r="1100">
          <cell r="Q1100" t="str">
            <v>224-6730-10</v>
          </cell>
          <cell r="R1100">
            <v>0</v>
          </cell>
        </row>
        <row r="1101">
          <cell r="Q1101" t="str">
            <v>224-6740-10</v>
          </cell>
          <cell r="R1101">
            <v>0</v>
          </cell>
        </row>
        <row r="1102">
          <cell r="Q1102" t="str">
            <v>224-6760-10</v>
          </cell>
          <cell r="R1102">
            <v>0</v>
          </cell>
        </row>
        <row r="1103">
          <cell r="Q1103" t="str">
            <v>224-6770-10</v>
          </cell>
          <cell r="R1103">
            <v>0</v>
          </cell>
        </row>
        <row r="1104">
          <cell r="Q1104" t="str">
            <v>224-6801-10</v>
          </cell>
          <cell r="R1104">
            <v>0</v>
          </cell>
        </row>
        <row r="1105">
          <cell r="Q1105" t="str">
            <v>224-6806-10</v>
          </cell>
          <cell r="R1105">
            <v>0</v>
          </cell>
        </row>
        <row r="1106">
          <cell r="Q1106" t="str">
            <v>224-8150-10</v>
          </cell>
          <cell r="R1106">
            <v>0</v>
          </cell>
        </row>
        <row r="1107">
          <cell r="Q1107" t="str">
            <v>224-9100-10</v>
          </cell>
          <cell r="R1107">
            <v>0</v>
          </cell>
        </row>
        <row r="1108">
          <cell r="Q1108" t="str">
            <v>230-4000-10</v>
          </cell>
          <cell r="R1108">
            <v>-60514.01</v>
          </cell>
        </row>
        <row r="1109">
          <cell r="Q1109" t="str">
            <v>230-4001-10</v>
          </cell>
          <cell r="R1109">
            <v>-488308.16</v>
          </cell>
        </row>
        <row r="1110">
          <cell r="Q1110" t="str">
            <v>230-4002-10</v>
          </cell>
          <cell r="R1110">
            <v>-1220.0899999999999</v>
          </cell>
        </row>
        <row r="1111">
          <cell r="Q1111" t="str">
            <v>230-4003-10</v>
          </cell>
          <cell r="R1111">
            <v>-97.03</v>
          </cell>
        </row>
        <row r="1112">
          <cell r="Q1112" t="str">
            <v>230-4010-10</v>
          </cell>
          <cell r="R1112">
            <v>-20290.509999999998</v>
          </cell>
        </row>
        <row r="1113">
          <cell r="Q1113" t="str">
            <v>230-4011-10</v>
          </cell>
          <cell r="R1113">
            <v>-37602.31</v>
          </cell>
        </row>
        <row r="1114">
          <cell r="Q1114" t="str">
            <v>230-4015-10</v>
          </cell>
          <cell r="R1114">
            <v>0</v>
          </cell>
        </row>
        <row r="1115">
          <cell r="Q1115" t="str">
            <v>230-4020-10</v>
          </cell>
          <cell r="R1115">
            <v>0</v>
          </cell>
        </row>
        <row r="1116">
          <cell r="Q1116" t="str">
            <v>230-4100-10</v>
          </cell>
          <cell r="R1116">
            <v>0</v>
          </cell>
        </row>
        <row r="1117">
          <cell r="Q1117" t="str">
            <v>230-4200-10</v>
          </cell>
          <cell r="R1117">
            <v>0</v>
          </cell>
        </row>
        <row r="1118">
          <cell r="Q1118" t="str">
            <v>230-4300-10</v>
          </cell>
          <cell r="R1118">
            <v>-39.700000000000003</v>
          </cell>
        </row>
        <row r="1119">
          <cell r="Q1119" t="str">
            <v>230-4310-10</v>
          </cell>
          <cell r="R1119">
            <v>0</v>
          </cell>
        </row>
        <row r="1120">
          <cell r="Q1120" t="str">
            <v>230-4400-10</v>
          </cell>
          <cell r="R1120">
            <v>0</v>
          </cell>
        </row>
        <row r="1121">
          <cell r="Q1121" t="str">
            <v>230-4401-10</v>
          </cell>
          <cell r="R1121">
            <v>80844.22</v>
          </cell>
        </row>
        <row r="1122">
          <cell r="Q1122" t="str">
            <v>230-4499-10</v>
          </cell>
          <cell r="R1122">
            <v>62500.800000000003</v>
          </cell>
        </row>
        <row r="1123">
          <cell r="Q1123" t="str">
            <v>230-5000-10</v>
          </cell>
          <cell r="R1123">
            <v>506155.23</v>
          </cell>
        </row>
        <row r="1124">
          <cell r="Q1124" t="str">
            <v>230-5001-10</v>
          </cell>
          <cell r="R1124">
            <v>-41428.44</v>
          </cell>
        </row>
        <row r="1125">
          <cell r="Q1125" t="str">
            <v>230-6010-10</v>
          </cell>
          <cell r="R1125">
            <v>0</v>
          </cell>
        </row>
        <row r="1126">
          <cell r="Q1126" t="str">
            <v>230-6020-10</v>
          </cell>
          <cell r="R1126">
            <v>0</v>
          </cell>
        </row>
        <row r="1127">
          <cell r="Q1127" t="str">
            <v>230-6060-10</v>
          </cell>
          <cell r="R1127">
            <v>0</v>
          </cell>
        </row>
        <row r="1128">
          <cell r="Q1128" t="str">
            <v>230-6070-10</v>
          </cell>
          <cell r="R1128">
            <v>0</v>
          </cell>
        </row>
        <row r="1129">
          <cell r="Q1129" t="str">
            <v>230-6120-10</v>
          </cell>
          <cell r="R1129">
            <v>0</v>
          </cell>
        </row>
        <row r="1130">
          <cell r="Q1130" t="str">
            <v>230-6160-10</v>
          </cell>
          <cell r="R1130">
            <v>0</v>
          </cell>
        </row>
        <row r="1131">
          <cell r="Q1131" t="str">
            <v>230-6225-10</v>
          </cell>
          <cell r="R1131">
            <v>0</v>
          </cell>
        </row>
        <row r="1132">
          <cell r="Q1132" t="str">
            <v>230-6230-10</v>
          </cell>
          <cell r="R1132">
            <v>0</v>
          </cell>
        </row>
        <row r="1133">
          <cell r="Q1133" t="str">
            <v>230-6240-10</v>
          </cell>
          <cell r="R1133">
            <v>0</v>
          </cell>
        </row>
        <row r="1134">
          <cell r="Q1134" t="str">
            <v>230-6250-10</v>
          </cell>
          <cell r="R1134">
            <v>0</v>
          </cell>
        </row>
        <row r="1135">
          <cell r="Q1135" t="str">
            <v>230-6310-10</v>
          </cell>
          <cell r="R1135">
            <v>0</v>
          </cell>
        </row>
        <row r="1136">
          <cell r="Q1136" t="str">
            <v>230-6320-10</v>
          </cell>
          <cell r="R1136">
            <v>0</v>
          </cell>
        </row>
        <row r="1137">
          <cell r="Q1137" t="str">
            <v>230-6330-10</v>
          </cell>
          <cell r="R1137">
            <v>0</v>
          </cell>
        </row>
        <row r="1138">
          <cell r="Q1138" t="str">
            <v>230-6340-10</v>
          </cell>
          <cell r="R1138">
            <v>0</v>
          </cell>
        </row>
        <row r="1139">
          <cell r="Q1139" t="str">
            <v>230-6400-10</v>
          </cell>
          <cell r="R1139">
            <v>0</v>
          </cell>
        </row>
        <row r="1140">
          <cell r="Q1140" t="str">
            <v>230-6420-10</v>
          </cell>
          <cell r="R1140">
            <v>0</v>
          </cell>
        </row>
        <row r="1141">
          <cell r="Q1141" t="str">
            <v>230-6430-10</v>
          </cell>
          <cell r="R1141">
            <v>0</v>
          </cell>
        </row>
        <row r="1142">
          <cell r="Q1142" t="str">
            <v>230-6440-10</v>
          </cell>
          <cell r="R1142">
            <v>0</v>
          </cell>
        </row>
        <row r="1143">
          <cell r="Q1143" t="str">
            <v>230-6460-10</v>
          </cell>
          <cell r="R1143">
            <v>0</v>
          </cell>
        </row>
        <row r="1144">
          <cell r="Q1144" t="str">
            <v>230-6470-10</v>
          </cell>
          <cell r="R1144">
            <v>0</v>
          </cell>
        </row>
        <row r="1145">
          <cell r="Q1145" t="str">
            <v>230-6480-10</v>
          </cell>
          <cell r="R1145">
            <v>0</v>
          </cell>
        </row>
        <row r="1146">
          <cell r="Q1146" t="str">
            <v>230-6490-10</v>
          </cell>
          <cell r="R1146">
            <v>0</v>
          </cell>
        </row>
        <row r="1147">
          <cell r="Q1147" t="str">
            <v>230-6500-10</v>
          </cell>
          <cell r="R1147">
            <v>0</v>
          </cell>
        </row>
        <row r="1148">
          <cell r="Q1148" t="str">
            <v>230-6540-10</v>
          </cell>
          <cell r="R1148">
            <v>0</v>
          </cell>
        </row>
        <row r="1149">
          <cell r="Q1149" t="str">
            <v>230-6550-10</v>
          </cell>
          <cell r="R1149">
            <v>0</v>
          </cell>
        </row>
        <row r="1150">
          <cell r="Q1150" t="str">
            <v>230-6560-10</v>
          </cell>
          <cell r="R1150">
            <v>0</v>
          </cell>
        </row>
        <row r="1151">
          <cell r="Q1151" t="str">
            <v>230-6570-10</v>
          </cell>
          <cell r="R1151">
            <v>0</v>
          </cell>
        </row>
        <row r="1152">
          <cell r="Q1152" t="str">
            <v>230-6580-10</v>
          </cell>
          <cell r="R1152">
            <v>0</v>
          </cell>
        </row>
        <row r="1153">
          <cell r="Q1153" t="str">
            <v>230-6590-10</v>
          </cell>
          <cell r="R1153">
            <v>0</v>
          </cell>
        </row>
        <row r="1154">
          <cell r="Q1154" t="str">
            <v>230-6600-10</v>
          </cell>
          <cell r="R1154">
            <v>0</v>
          </cell>
        </row>
        <row r="1155">
          <cell r="Q1155" t="str">
            <v>230-6610-10</v>
          </cell>
          <cell r="R1155">
            <v>0</v>
          </cell>
        </row>
        <row r="1156">
          <cell r="Q1156" t="str">
            <v>230-6620-10</v>
          </cell>
          <cell r="R1156">
            <v>0</v>
          </cell>
        </row>
        <row r="1157">
          <cell r="Q1157" t="str">
            <v>230-6630-10</v>
          </cell>
          <cell r="R1157">
            <v>0</v>
          </cell>
        </row>
        <row r="1158">
          <cell r="Q1158" t="str">
            <v>230-6640-10</v>
          </cell>
          <cell r="R1158">
            <v>0</v>
          </cell>
        </row>
        <row r="1159">
          <cell r="Q1159" t="str">
            <v>230-6650-10</v>
          </cell>
          <cell r="R1159">
            <v>0</v>
          </cell>
        </row>
        <row r="1160">
          <cell r="Q1160" t="str">
            <v>230-6660-10</v>
          </cell>
          <cell r="R1160">
            <v>0</v>
          </cell>
        </row>
        <row r="1161">
          <cell r="Q1161" t="str">
            <v>230-6670-10</v>
          </cell>
          <cell r="R1161">
            <v>0</v>
          </cell>
        </row>
        <row r="1162">
          <cell r="Q1162" t="str">
            <v>230-6690-10</v>
          </cell>
          <cell r="R1162">
            <v>0</v>
          </cell>
        </row>
        <row r="1163">
          <cell r="Q1163" t="str">
            <v>230-6700-10</v>
          </cell>
          <cell r="R1163">
            <v>0</v>
          </cell>
        </row>
        <row r="1164">
          <cell r="Q1164" t="str">
            <v>230-6710-10</v>
          </cell>
          <cell r="R1164">
            <v>0</v>
          </cell>
        </row>
        <row r="1165">
          <cell r="Q1165" t="str">
            <v>230-6720-10</v>
          </cell>
          <cell r="R1165">
            <v>0</v>
          </cell>
        </row>
        <row r="1166">
          <cell r="Q1166" t="str">
            <v>230-6730-10</v>
          </cell>
          <cell r="R1166">
            <v>0</v>
          </cell>
        </row>
        <row r="1167">
          <cell r="Q1167" t="str">
            <v>230-6740-10</v>
          </cell>
          <cell r="R1167">
            <v>0</v>
          </cell>
        </row>
        <row r="1168">
          <cell r="Q1168" t="str">
            <v>230-6760-10</v>
          </cell>
          <cell r="R1168">
            <v>0</v>
          </cell>
        </row>
        <row r="1169">
          <cell r="Q1169" t="str">
            <v>230-6770-10</v>
          </cell>
          <cell r="R1169">
            <v>0</v>
          </cell>
        </row>
        <row r="1170">
          <cell r="Q1170" t="str">
            <v>230-6780-10</v>
          </cell>
          <cell r="R1170">
            <v>0</v>
          </cell>
        </row>
        <row r="1171">
          <cell r="Q1171" t="str">
            <v>230-6790-10</v>
          </cell>
          <cell r="R1171">
            <v>0</v>
          </cell>
        </row>
        <row r="1172">
          <cell r="Q1172" t="str">
            <v>230-6800-10</v>
          </cell>
          <cell r="R1172">
            <v>0</v>
          </cell>
        </row>
        <row r="1173">
          <cell r="Q1173" t="str">
            <v>231-4000-10</v>
          </cell>
          <cell r="R1173">
            <v>-7.46</v>
          </cell>
        </row>
        <row r="1174">
          <cell r="Q1174" t="str">
            <v>231-4010-10</v>
          </cell>
          <cell r="R1174">
            <v>0</v>
          </cell>
        </row>
        <row r="1175">
          <cell r="Q1175" t="str">
            <v>231-4015-10</v>
          </cell>
          <cell r="R1175">
            <v>0</v>
          </cell>
        </row>
        <row r="1176">
          <cell r="Q1176" t="str">
            <v>231-4020-10</v>
          </cell>
          <cell r="R1176">
            <v>0</v>
          </cell>
        </row>
        <row r="1177">
          <cell r="Q1177" t="str">
            <v>231-4100-10</v>
          </cell>
          <cell r="R1177">
            <v>0</v>
          </cell>
        </row>
        <row r="1178">
          <cell r="Q1178" t="str">
            <v>231-4200-10</v>
          </cell>
          <cell r="R1178">
            <v>0</v>
          </cell>
        </row>
        <row r="1179">
          <cell r="Q1179" t="str">
            <v>231-4300-10</v>
          </cell>
          <cell r="R1179">
            <v>0</v>
          </cell>
        </row>
        <row r="1180">
          <cell r="Q1180" t="str">
            <v>231-4310-10</v>
          </cell>
          <cell r="R1180">
            <v>0</v>
          </cell>
        </row>
        <row r="1181">
          <cell r="Q1181" t="str">
            <v>231-4400-10</v>
          </cell>
          <cell r="R1181">
            <v>0</v>
          </cell>
        </row>
        <row r="1182">
          <cell r="Q1182" t="str">
            <v>232-4000-10</v>
          </cell>
          <cell r="R1182">
            <v>-0.02</v>
          </cell>
        </row>
        <row r="1183">
          <cell r="Q1183" t="str">
            <v>232-4010-10</v>
          </cell>
          <cell r="R1183">
            <v>0</v>
          </cell>
        </row>
        <row r="1184">
          <cell r="Q1184" t="str">
            <v>232-4015-10</v>
          </cell>
          <cell r="R1184">
            <v>0</v>
          </cell>
        </row>
        <row r="1185">
          <cell r="Q1185" t="str">
            <v>232-4020-10</v>
          </cell>
          <cell r="R1185">
            <v>0</v>
          </cell>
        </row>
        <row r="1186">
          <cell r="Q1186" t="str">
            <v>232-4100-10</v>
          </cell>
          <cell r="R1186">
            <v>0</v>
          </cell>
        </row>
        <row r="1187">
          <cell r="Q1187" t="str">
            <v>232-4200-10</v>
          </cell>
          <cell r="R1187">
            <v>0</v>
          </cell>
        </row>
        <row r="1188">
          <cell r="Q1188" t="str">
            <v>232-4300-10</v>
          </cell>
          <cell r="R1188">
            <v>0</v>
          </cell>
        </row>
        <row r="1189">
          <cell r="Q1189" t="str">
            <v>232-4310-10</v>
          </cell>
          <cell r="R1189">
            <v>0</v>
          </cell>
        </row>
        <row r="1190">
          <cell r="Q1190" t="str">
            <v>232-4400-10</v>
          </cell>
          <cell r="R1190">
            <v>0</v>
          </cell>
        </row>
        <row r="1191">
          <cell r="Q1191" t="str">
            <v>233-4000-10</v>
          </cell>
          <cell r="R1191">
            <v>-569515.38</v>
          </cell>
        </row>
        <row r="1192">
          <cell r="Q1192" t="str">
            <v>233-4010-10</v>
          </cell>
          <cell r="R1192">
            <v>-119979.45</v>
          </cell>
        </row>
        <row r="1193">
          <cell r="Q1193" t="str">
            <v>233-4015-10</v>
          </cell>
          <cell r="R1193">
            <v>-168239.4</v>
          </cell>
        </row>
        <row r="1194">
          <cell r="Q1194" t="str">
            <v>233-4020-10</v>
          </cell>
          <cell r="R1194">
            <v>0</v>
          </cell>
        </row>
        <row r="1195">
          <cell r="Q1195" t="str">
            <v>233-4100-10</v>
          </cell>
          <cell r="R1195">
            <v>-21293.32</v>
          </cell>
        </row>
        <row r="1196">
          <cell r="Q1196" t="str">
            <v>233-4200-10</v>
          </cell>
          <cell r="R1196">
            <v>-10025.82</v>
          </cell>
        </row>
        <row r="1197">
          <cell r="Q1197" t="str">
            <v>233-4300-10</v>
          </cell>
          <cell r="R1197">
            <v>-38273.58</v>
          </cell>
        </row>
        <row r="1198">
          <cell r="Q1198" t="str">
            <v>233-4400-10</v>
          </cell>
          <cell r="R1198">
            <v>-3601.05</v>
          </cell>
        </row>
        <row r="1199">
          <cell r="Q1199" t="str">
            <v>234-4000-10</v>
          </cell>
          <cell r="R1199">
            <v>86070</v>
          </cell>
        </row>
        <row r="1200">
          <cell r="Q1200" t="str">
            <v>234-4010-10</v>
          </cell>
          <cell r="R1200">
            <v>12283</v>
          </cell>
        </row>
        <row r="1201">
          <cell r="Q1201" t="str">
            <v>234-4015-10</v>
          </cell>
          <cell r="R1201">
            <v>-108007</v>
          </cell>
        </row>
        <row r="1202">
          <cell r="Q1202" t="str">
            <v>234-4020-10</v>
          </cell>
          <cell r="R1202">
            <v>60101</v>
          </cell>
        </row>
        <row r="1203">
          <cell r="Q1203" t="str">
            <v>234-4100-10</v>
          </cell>
          <cell r="R1203">
            <v>26374</v>
          </cell>
        </row>
        <row r="1204">
          <cell r="Q1204" t="str">
            <v>234-4200-10</v>
          </cell>
          <cell r="R1204">
            <v>695</v>
          </cell>
        </row>
        <row r="1205">
          <cell r="Q1205" t="str">
            <v>234-4300-10</v>
          </cell>
          <cell r="R1205">
            <v>4589</v>
          </cell>
        </row>
        <row r="1206">
          <cell r="Q1206" t="str">
            <v>235-4000-10</v>
          </cell>
          <cell r="R1206">
            <v>-11858303.619999999</v>
          </cell>
        </row>
        <row r="1207">
          <cell r="Q1207" t="str">
            <v>235-4001-10</v>
          </cell>
          <cell r="R1207">
            <v>-33868261.380000003</v>
          </cell>
        </row>
        <row r="1208">
          <cell r="Q1208" t="str">
            <v>235-4002-10</v>
          </cell>
          <cell r="R1208">
            <v>56877.33</v>
          </cell>
        </row>
        <row r="1209">
          <cell r="Q1209" t="str">
            <v>235-4010-10</v>
          </cell>
          <cell r="R1209">
            <v>-2809990.61</v>
          </cell>
        </row>
        <row r="1210">
          <cell r="Q1210" t="str">
            <v>235-4011-10</v>
          </cell>
          <cell r="R1210">
            <v>-8626125.3100000005</v>
          </cell>
        </row>
        <row r="1211">
          <cell r="Q1211" t="str">
            <v>235-4015-10</v>
          </cell>
          <cell r="R1211">
            <v>-3166834.45</v>
          </cell>
        </row>
        <row r="1212">
          <cell r="Q1212" t="str">
            <v>235-4016-10</v>
          </cell>
          <cell r="R1212">
            <v>-184426.39</v>
          </cell>
        </row>
        <row r="1213">
          <cell r="Q1213" t="str">
            <v>235-4017-10</v>
          </cell>
          <cell r="R1213">
            <v>0</v>
          </cell>
        </row>
        <row r="1214">
          <cell r="Q1214" t="str">
            <v>235-4018-10</v>
          </cell>
          <cell r="R1214">
            <v>4164316.74</v>
          </cell>
        </row>
        <row r="1215">
          <cell r="Q1215" t="str">
            <v>235-4019-10</v>
          </cell>
          <cell r="R1215">
            <v>-894575.46</v>
          </cell>
        </row>
        <row r="1216">
          <cell r="Q1216" t="str">
            <v>235-4020-10</v>
          </cell>
          <cell r="R1216">
            <v>-3929733.54</v>
          </cell>
        </row>
        <row r="1217">
          <cell r="Q1217" t="str">
            <v>235-4021-10</v>
          </cell>
          <cell r="R1217">
            <v>-7594303.7800000003</v>
          </cell>
        </row>
        <row r="1218">
          <cell r="Q1218" t="str">
            <v>235-4100-10</v>
          </cell>
          <cell r="R1218">
            <v>-1944149.32</v>
          </cell>
        </row>
        <row r="1219">
          <cell r="Q1219" t="str">
            <v>235-4102-10</v>
          </cell>
          <cell r="R1219">
            <v>0</v>
          </cell>
        </row>
        <row r="1220">
          <cell r="Q1220" t="str">
            <v>235-4110-10</v>
          </cell>
          <cell r="R1220">
            <v>0</v>
          </cell>
        </row>
        <row r="1221">
          <cell r="Q1221" t="str">
            <v>235-4195-10</v>
          </cell>
          <cell r="R1221">
            <v>0</v>
          </cell>
        </row>
        <row r="1222">
          <cell r="Q1222" t="str">
            <v>235-4200-10</v>
          </cell>
          <cell r="R1222">
            <v>0</v>
          </cell>
        </row>
        <row r="1223">
          <cell r="Q1223" t="str">
            <v>235-4201-10</v>
          </cell>
          <cell r="R1223">
            <v>0</v>
          </cell>
        </row>
        <row r="1224">
          <cell r="Q1224" t="str">
            <v>235-4202-10</v>
          </cell>
          <cell r="R1224">
            <v>0</v>
          </cell>
        </row>
        <row r="1225">
          <cell r="Q1225" t="str">
            <v>235-4300-10</v>
          </cell>
          <cell r="R1225">
            <v>-182692</v>
          </cell>
        </row>
        <row r="1226">
          <cell r="Q1226" t="str">
            <v>235-4301-10</v>
          </cell>
          <cell r="R1226">
            <v>-6923.41</v>
          </cell>
        </row>
        <row r="1227">
          <cell r="Q1227" t="str">
            <v>235-4302-10</v>
          </cell>
          <cell r="R1227">
            <v>0</v>
          </cell>
        </row>
        <row r="1228">
          <cell r="Q1228" t="str">
            <v>235-4303-10</v>
          </cell>
          <cell r="R1228">
            <v>0</v>
          </cell>
        </row>
        <row r="1229">
          <cell r="Q1229" t="str">
            <v>235-4310-10</v>
          </cell>
          <cell r="R1229">
            <v>0</v>
          </cell>
        </row>
        <row r="1230">
          <cell r="Q1230" t="str">
            <v>235-4320-10</v>
          </cell>
          <cell r="R1230">
            <v>-453.64</v>
          </cell>
        </row>
        <row r="1231">
          <cell r="Q1231" t="str">
            <v>235-4350-10</v>
          </cell>
          <cell r="R1231">
            <v>0</v>
          </cell>
        </row>
        <row r="1232">
          <cell r="Q1232" t="str">
            <v>235-4400-10</v>
          </cell>
          <cell r="R1232">
            <v>-64074.16</v>
          </cell>
        </row>
        <row r="1233">
          <cell r="Q1233" t="str">
            <v>235-4401-10</v>
          </cell>
          <cell r="R1233">
            <v>-176344.99</v>
          </cell>
        </row>
        <row r="1234">
          <cell r="Q1234" t="str">
            <v>235-4410-10</v>
          </cell>
          <cell r="R1234">
            <v>0</v>
          </cell>
        </row>
        <row r="1235">
          <cell r="Q1235" t="str">
            <v>235-4420-10</v>
          </cell>
          <cell r="R1235">
            <v>0</v>
          </cell>
        </row>
        <row r="1236">
          <cell r="Q1236" t="str">
            <v>235-4450-10</v>
          </cell>
          <cell r="R1236">
            <v>0</v>
          </cell>
        </row>
        <row r="1237">
          <cell r="Q1237" t="str">
            <v>235-4460-10</v>
          </cell>
          <cell r="R1237">
            <v>0</v>
          </cell>
        </row>
        <row r="1238">
          <cell r="Q1238" t="str">
            <v>235-4465-10</v>
          </cell>
          <cell r="R1238">
            <v>0</v>
          </cell>
        </row>
        <row r="1239">
          <cell r="Q1239" t="str">
            <v>235-4500-10</v>
          </cell>
          <cell r="R1239">
            <v>-72355.67</v>
          </cell>
        </row>
        <row r="1240">
          <cell r="Q1240" t="str">
            <v>235-4501-10</v>
          </cell>
          <cell r="R1240">
            <v>-55729.760000000002</v>
          </cell>
        </row>
        <row r="1241">
          <cell r="Q1241" t="str">
            <v>235-4502-10</v>
          </cell>
          <cell r="R1241">
            <v>-6182.3</v>
          </cell>
        </row>
        <row r="1242">
          <cell r="Q1242" t="str">
            <v>235-4503-10</v>
          </cell>
          <cell r="R1242">
            <v>0</v>
          </cell>
        </row>
        <row r="1243">
          <cell r="Q1243" t="str">
            <v>235-4504-10</v>
          </cell>
          <cell r="R1243">
            <v>-183585.94</v>
          </cell>
        </row>
        <row r="1244">
          <cell r="Q1244" t="str">
            <v>235-4505-10</v>
          </cell>
          <cell r="R1244">
            <v>-160.51</v>
          </cell>
        </row>
        <row r="1245">
          <cell r="Q1245" t="str">
            <v>235-4510-10</v>
          </cell>
          <cell r="R1245">
            <v>0</v>
          </cell>
        </row>
        <row r="1246">
          <cell r="Q1246" t="str">
            <v>235-4515-10</v>
          </cell>
          <cell r="R1246">
            <v>0</v>
          </cell>
        </row>
        <row r="1247">
          <cell r="Q1247" t="str">
            <v>235-4520-10</v>
          </cell>
          <cell r="R1247">
            <v>0</v>
          </cell>
        </row>
        <row r="1248">
          <cell r="Q1248" t="str">
            <v>235-4530-10</v>
          </cell>
          <cell r="R1248">
            <v>-63011.12</v>
          </cell>
        </row>
        <row r="1249">
          <cell r="Q1249" t="str">
            <v>235-4531-10</v>
          </cell>
          <cell r="R1249">
            <v>0</v>
          </cell>
        </row>
        <row r="1250">
          <cell r="Q1250" t="str">
            <v>235-4540-10</v>
          </cell>
          <cell r="R1250">
            <v>-823.15</v>
          </cell>
        </row>
        <row r="1251">
          <cell r="Q1251" t="str">
            <v>235-4550-10</v>
          </cell>
          <cell r="R1251">
            <v>0</v>
          </cell>
        </row>
        <row r="1252">
          <cell r="Q1252" t="str">
            <v>235-4560-10</v>
          </cell>
          <cell r="R1252">
            <v>0</v>
          </cell>
        </row>
        <row r="1253">
          <cell r="Q1253" t="str">
            <v>235-4570-10</v>
          </cell>
          <cell r="R1253">
            <v>0</v>
          </cell>
        </row>
        <row r="1254">
          <cell r="Q1254" t="str">
            <v>235-4575-10</v>
          </cell>
          <cell r="R1254">
            <v>0</v>
          </cell>
        </row>
        <row r="1255">
          <cell r="Q1255" t="str">
            <v>235-4580-10</v>
          </cell>
          <cell r="R1255">
            <v>0</v>
          </cell>
        </row>
        <row r="1256">
          <cell r="Q1256" t="str">
            <v>235-4585-10</v>
          </cell>
          <cell r="R1256">
            <v>0</v>
          </cell>
        </row>
        <row r="1257">
          <cell r="Q1257" t="str">
            <v>235-4590-10</v>
          </cell>
          <cell r="R1257">
            <v>0</v>
          </cell>
        </row>
        <row r="1258">
          <cell r="Q1258" t="str">
            <v>235-4600-10</v>
          </cell>
          <cell r="R1258">
            <v>0</v>
          </cell>
        </row>
        <row r="1259">
          <cell r="Q1259" t="str">
            <v>235-4602-10</v>
          </cell>
          <cell r="R1259">
            <v>0</v>
          </cell>
        </row>
        <row r="1260">
          <cell r="Q1260" t="str">
            <v>235-4610-10</v>
          </cell>
          <cell r="R1260">
            <v>-81890.679999999993</v>
          </cell>
        </row>
        <row r="1261">
          <cell r="Q1261" t="str">
            <v>235-4620-10</v>
          </cell>
          <cell r="R1261">
            <v>0</v>
          </cell>
        </row>
        <row r="1262">
          <cell r="Q1262" t="str">
            <v>235-4625-10</v>
          </cell>
          <cell r="R1262">
            <v>0</v>
          </cell>
        </row>
        <row r="1263">
          <cell r="Q1263" t="str">
            <v>235-4630-10</v>
          </cell>
          <cell r="R1263">
            <v>0</v>
          </cell>
        </row>
        <row r="1264">
          <cell r="Q1264" t="str">
            <v>235-4640-10</v>
          </cell>
          <cell r="R1264">
            <v>0</v>
          </cell>
        </row>
        <row r="1265">
          <cell r="Q1265" t="str">
            <v>235-4645-10</v>
          </cell>
          <cell r="R1265">
            <v>0</v>
          </cell>
        </row>
        <row r="1266">
          <cell r="Q1266" t="str">
            <v>235-4650-10</v>
          </cell>
          <cell r="R1266">
            <v>0</v>
          </cell>
        </row>
        <row r="1267">
          <cell r="Q1267" t="str">
            <v>235-4655-10</v>
          </cell>
          <cell r="R1267">
            <v>0</v>
          </cell>
        </row>
        <row r="1268">
          <cell r="Q1268" t="str">
            <v>235-4701-10</v>
          </cell>
          <cell r="R1268">
            <v>-2635444.58</v>
          </cell>
        </row>
        <row r="1269">
          <cell r="Q1269" t="str">
            <v>235-4702-10</v>
          </cell>
          <cell r="R1269">
            <v>-1990683.04</v>
          </cell>
        </row>
        <row r="1270">
          <cell r="Q1270" t="str">
            <v>235-4703-10</v>
          </cell>
          <cell r="R1270">
            <v>-14026106.630000001</v>
          </cell>
        </row>
        <row r="1271">
          <cell r="Q1271" t="str">
            <v>235-4704-10</v>
          </cell>
          <cell r="R1271">
            <v>-10069243.970000001</v>
          </cell>
        </row>
        <row r="1272">
          <cell r="Q1272" t="str">
            <v>235-4705-10</v>
          </cell>
          <cell r="R1272">
            <v>0</v>
          </cell>
        </row>
        <row r="1273">
          <cell r="Q1273" t="str">
            <v>235-4706-10</v>
          </cell>
          <cell r="R1273">
            <v>-2053310.15</v>
          </cell>
        </row>
        <row r="1274">
          <cell r="Q1274" t="str">
            <v>235-4707-10</v>
          </cell>
          <cell r="R1274">
            <v>-690762.87</v>
          </cell>
        </row>
        <row r="1275">
          <cell r="Q1275" t="str">
            <v>235-4708-10</v>
          </cell>
          <cell r="R1275">
            <v>0</v>
          </cell>
        </row>
        <row r="1276">
          <cell r="Q1276" t="str">
            <v>235-4709-10</v>
          </cell>
          <cell r="R1276">
            <v>-1078.27</v>
          </cell>
        </row>
        <row r="1277">
          <cell r="Q1277" t="str">
            <v>235-4710-10</v>
          </cell>
          <cell r="R1277">
            <v>0</v>
          </cell>
        </row>
        <row r="1278">
          <cell r="Q1278" t="str">
            <v>235-4800-10</v>
          </cell>
          <cell r="R1278">
            <v>0</v>
          </cell>
        </row>
        <row r="1279">
          <cell r="Q1279" t="str">
            <v>235-4810-10</v>
          </cell>
          <cell r="R1279">
            <v>0</v>
          </cell>
        </row>
        <row r="1280">
          <cell r="Q1280" t="str">
            <v>235-5000-10</v>
          </cell>
          <cell r="R1280">
            <v>79303884.420000002</v>
          </cell>
        </row>
        <row r="1281">
          <cell r="Q1281" t="str">
            <v>235-5001-10</v>
          </cell>
          <cell r="R1281">
            <v>98274.4</v>
          </cell>
        </row>
        <row r="1282">
          <cell r="Q1282" t="str">
            <v>235-5002-10</v>
          </cell>
          <cell r="R1282">
            <v>-7291331.9299999997</v>
          </cell>
        </row>
        <row r="1283">
          <cell r="Q1283" t="str">
            <v>235-5003-10</v>
          </cell>
          <cell r="R1283">
            <v>32269675.59</v>
          </cell>
        </row>
        <row r="1284">
          <cell r="Q1284" t="str">
            <v>235-5004-10</v>
          </cell>
          <cell r="R1284">
            <v>-3965526.78</v>
          </cell>
        </row>
        <row r="1285">
          <cell r="Q1285" t="str">
            <v>235-5006-10</v>
          </cell>
          <cell r="R1285">
            <v>625623.4</v>
          </cell>
        </row>
        <row r="1286">
          <cell r="Q1286" t="str">
            <v>235-5007-10</v>
          </cell>
          <cell r="R1286">
            <v>-23544.42</v>
          </cell>
        </row>
        <row r="1287">
          <cell r="Q1287" t="str">
            <v>235-5008-10</v>
          </cell>
          <cell r="R1287">
            <v>23585.89</v>
          </cell>
        </row>
        <row r="1288">
          <cell r="Q1288" t="str">
            <v>235-5009-10</v>
          </cell>
          <cell r="R1288">
            <v>947924.24</v>
          </cell>
        </row>
        <row r="1289">
          <cell r="Q1289" t="str">
            <v>235-5010-10</v>
          </cell>
          <cell r="R1289">
            <v>-31138.43</v>
          </cell>
        </row>
        <row r="1290">
          <cell r="Q1290" t="str">
            <v>235-5011-10</v>
          </cell>
          <cell r="R1290">
            <v>31193.31</v>
          </cell>
        </row>
        <row r="1291">
          <cell r="Q1291" t="str">
            <v>235-5012-10</v>
          </cell>
          <cell r="R1291">
            <v>-1521119.25</v>
          </cell>
        </row>
        <row r="1292">
          <cell r="Q1292" t="str">
            <v>235-5100-10</v>
          </cell>
          <cell r="R1292">
            <v>0</v>
          </cell>
        </row>
        <row r="1293">
          <cell r="Q1293" t="str">
            <v>235-5200-10</v>
          </cell>
          <cell r="R1293">
            <v>0</v>
          </cell>
        </row>
        <row r="1294">
          <cell r="Q1294" t="str">
            <v>235-5210-10</v>
          </cell>
          <cell r="R1294">
            <v>0</v>
          </cell>
        </row>
        <row r="1295">
          <cell r="Q1295" t="str">
            <v>235-5300-10</v>
          </cell>
          <cell r="R1295">
            <v>0</v>
          </cell>
        </row>
        <row r="1296">
          <cell r="Q1296" t="str">
            <v>235-5400-10</v>
          </cell>
          <cell r="R1296">
            <v>0</v>
          </cell>
        </row>
        <row r="1297">
          <cell r="Q1297" t="str">
            <v>235-5500-10</v>
          </cell>
          <cell r="R1297">
            <v>0</v>
          </cell>
        </row>
        <row r="1298">
          <cell r="Q1298" t="str">
            <v>235-5550-10</v>
          </cell>
          <cell r="R1298">
            <v>0</v>
          </cell>
        </row>
        <row r="1299">
          <cell r="Q1299" t="str">
            <v>235-5560-10</v>
          </cell>
          <cell r="R1299">
            <v>0</v>
          </cell>
        </row>
        <row r="1300">
          <cell r="Q1300" t="str">
            <v>236-4000-10</v>
          </cell>
          <cell r="R1300">
            <v>-5223752.88</v>
          </cell>
        </row>
        <row r="1301">
          <cell r="Q1301" t="str">
            <v>236-4010-10</v>
          </cell>
          <cell r="R1301">
            <v>-398430.07</v>
          </cell>
        </row>
        <row r="1302">
          <cell r="Q1302" t="str">
            <v>236-4015-10</v>
          </cell>
          <cell r="R1302">
            <v>-194980.91</v>
          </cell>
        </row>
        <row r="1303">
          <cell r="Q1303" t="str">
            <v>236-4020-10</v>
          </cell>
          <cell r="R1303">
            <v>-69835.33</v>
          </cell>
        </row>
        <row r="1304">
          <cell r="Q1304" t="str">
            <v>236-4100-10</v>
          </cell>
          <cell r="R1304">
            <v>-165156.32</v>
          </cell>
        </row>
        <row r="1305">
          <cell r="Q1305" t="str">
            <v>236-4200-10</v>
          </cell>
          <cell r="R1305">
            <v>-100626.01</v>
          </cell>
        </row>
        <row r="1306">
          <cell r="Q1306" t="str">
            <v>236-4300-10</v>
          </cell>
          <cell r="R1306">
            <v>-181131.36</v>
          </cell>
        </row>
        <row r="1307">
          <cell r="Q1307" t="str">
            <v>236-4310-10</v>
          </cell>
          <cell r="R1307">
            <v>0</v>
          </cell>
        </row>
        <row r="1308">
          <cell r="Q1308" t="str">
            <v>236-4400-10</v>
          </cell>
          <cell r="R1308">
            <v>-10551.56</v>
          </cell>
        </row>
        <row r="1309">
          <cell r="Q1309" t="str">
            <v>237-4000-10</v>
          </cell>
          <cell r="R1309">
            <v>-5749269.6900000004</v>
          </cell>
        </row>
        <row r="1310">
          <cell r="Q1310" t="str">
            <v>237-4010-10</v>
          </cell>
          <cell r="R1310">
            <v>-2251403.5099999998</v>
          </cell>
        </row>
        <row r="1311">
          <cell r="Q1311" t="str">
            <v>237-4015-10</v>
          </cell>
          <cell r="R1311">
            <v>0</v>
          </cell>
        </row>
        <row r="1312">
          <cell r="Q1312" t="str">
            <v>237-4020-10</v>
          </cell>
          <cell r="R1312">
            <v>0</v>
          </cell>
        </row>
        <row r="1313">
          <cell r="Q1313" t="str">
            <v>237-4100-10</v>
          </cell>
          <cell r="R1313">
            <v>0</v>
          </cell>
        </row>
        <row r="1314">
          <cell r="Q1314" t="str">
            <v>237-4200-10</v>
          </cell>
          <cell r="R1314">
            <v>0</v>
          </cell>
        </row>
        <row r="1315">
          <cell r="Q1315" t="str">
            <v>237-4300-10</v>
          </cell>
          <cell r="R1315">
            <v>-1008.26</v>
          </cell>
        </row>
        <row r="1316">
          <cell r="Q1316" t="str">
            <v>237-4310-10</v>
          </cell>
          <cell r="R1316">
            <v>0</v>
          </cell>
        </row>
        <row r="1317">
          <cell r="Q1317" t="str">
            <v>237-4400-10</v>
          </cell>
          <cell r="R1317">
            <v>-34165.22</v>
          </cell>
        </row>
        <row r="1318">
          <cell r="Q1318" t="str">
            <v>238-4000-10</v>
          </cell>
          <cell r="R1318">
            <v>-918711.72</v>
          </cell>
        </row>
        <row r="1319">
          <cell r="Q1319" t="str">
            <v>238-4002-10</v>
          </cell>
          <cell r="R1319">
            <v>-49710.66</v>
          </cell>
        </row>
        <row r="1320">
          <cell r="Q1320" t="str">
            <v>238-4010-10</v>
          </cell>
          <cell r="R1320">
            <v>-669589.26</v>
          </cell>
        </row>
        <row r="1321">
          <cell r="Q1321" t="str">
            <v>238-4015-10</v>
          </cell>
          <cell r="R1321">
            <v>-927678.39</v>
          </cell>
        </row>
        <row r="1322">
          <cell r="Q1322" t="str">
            <v>238-4016-10</v>
          </cell>
          <cell r="R1322">
            <v>-28821.59</v>
          </cell>
        </row>
        <row r="1323">
          <cell r="Q1323" t="str">
            <v>238-4017-10</v>
          </cell>
          <cell r="R1323">
            <v>0</v>
          </cell>
        </row>
        <row r="1324">
          <cell r="Q1324" t="str">
            <v>238-4019-10</v>
          </cell>
          <cell r="R1324">
            <v>-107413.25</v>
          </cell>
        </row>
        <row r="1325">
          <cell r="Q1325" t="str">
            <v>238-4020-10</v>
          </cell>
          <cell r="R1325">
            <v>-676800.53</v>
          </cell>
        </row>
        <row r="1326">
          <cell r="Q1326" t="str">
            <v>238-4100-10</v>
          </cell>
          <cell r="R1326">
            <v>-89936.75</v>
          </cell>
        </row>
        <row r="1327">
          <cell r="Q1327" t="str">
            <v>238-4200-10</v>
          </cell>
          <cell r="R1327">
            <v>-965310.75</v>
          </cell>
        </row>
        <row r="1328">
          <cell r="Q1328" t="str">
            <v>238-4300-10</v>
          </cell>
          <cell r="R1328">
            <v>-157.29</v>
          </cell>
        </row>
        <row r="1329">
          <cell r="Q1329" t="str">
            <v>238-4310-10</v>
          </cell>
          <cell r="R1329">
            <v>0</v>
          </cell>
        </row>
        <row r="1330">
          <cell r="Q1330" t="str">
            <v>238-4400-10</v>
          </cell>
          <cell r="R1330">
            <v>-350.74</v>
          </cell>
        </row>
        <row r="1331">
          <cell r="Q1331" t="str">
            <v>239-4000-10</v>
          </cell>
          <cell r="R1331">
            <v>-210.73</v>
          </cell>
        </row>
        <row r="1332">
          <cell r="Q1332" t="str">
            <v>239-4010-10</v>
          </cell>
          <cell r="R1332">
            <v>0</v>
          </cell>
        </row>
        <row r="1333">
          <cell r="Q1333" t="str">
            <v>239-4015-10</v>
          </cell>
          <cell r="R1333">
            <v>0</v>
          </cell>
        </row>
        <row r="1334">
          <cell r="Q1334" t="str">
            <v>239-4100-10</v>
          </cell>
          <cell r="R1334">
            <v>0</v>
          </cell>
        </row>
        <row r="1335">
          <cell r="Q1335" t="str">
            <v>239-4200-10</v>
          </cell>
          <cell r="R1335">
            <v>0</v>
          </cell>
        </row>
        <row r="1336">
          <cell r="Q1336" t="str">
            <v>240-4000-10</v>
          </cell>
          <cell r="R1336">
            <v>-222737.52</v>
          </cell>
        </row>
        <row r="1337">
          <cell r="Q1337" t="str">
            <v>240-4010-10</v>
          </cell>
          <cell r="R1337">
            <v>-29125.200000000001</v>
          </cell>
        </row>
        <row r="1338">
          <cell r="Q1338" t="str">
            <v>240-4015-10</v>
          </cell>
          <cell r="R1338">
            <v>-12253.81</v>
          </cell>
        </row>
        <row r="1339">
          <cell r="Q1339" t="str">
            <v>240-4020-10</v>
          </cell>
          <cell r="R1339">
            <v>-12385.47</v>
          </cell>
        </row>
        <row r="1340">
          <cell r="Q1340" t="str">
            <v>240-4100-10</v>
          </cell>
          <cell r="R1340">
            <v>-8474.1</v>
          </cell>
        </row>
        <row r="1341">
          <cell r="Q1341" t="str">
            <v>240-4200-10</v>
          </cell>
          <cell r="R1341">
            <v>0</v>
          </cell>
        </row>
        <row r="1342">
          <cell r="Q1342" t="str">
            <v>240-4300-10</v>
          </cell>
          <cell r="R1342">
            <v>0</v>
          </cell>
        </row>
        <row r="1343">
          <cell r="Q1343" t="str">
            <v>240-4310-10</v>
          </cell>
          <cell r="R1343">
            <v>0</v>
          </cell>
        </row>
        <row r="1344">
          <cell r="Q1344" t="str">
            <v>240-4400-10</v>
          </cell>
          <cell r="R1344">
            <v>-486.18</v>
          </cell>
        </row>
        <row r="1345">
          <cell r="Q1345" t="str">
            <v>241-4000-10</v>
          </cell>
          <cell r="R1345">
            <v>0.6</v>
          </cell>
        </row>
        <row r="1346">
          <cell r="Q1346" t="str">
            <v>241-4010-10</v>
          </cell>
          <cell r="R1346">
            <v>0</v>
          </cell>
        </row>
        <row r="1347">
          <cell r="Q1347" t="str">
            <v>241-4015-10</v>
          </cell>
          <cell r="R1347">
            <v>0</v>
          </cell>
        </row>
        <row r="1348">
          <cell r="Q1348" t="str">
            <v>241-4100-10</v>
          </cell>
          <cell r="R1348">
            <v>0</v>
          </cell>
        </row>
        <row r="1349">
          <cell r="Q1349" t="str">
            <v>241-4200-10</v>
          </cell>
          <cell r="R1349">
            <v>0</v>
          </cell>
        </row>
        <row r="1350">
          <cell r="Q1350" t="str">
            <v>241-4300-10</v>
          </cell>
          <cell r="R1350">
            <v>0</v>
          </cell>
        </row>
        <row r="1351">
          <cell r="Q1351" t="str">
            <v>241-4310-10</v>
          </cell>
          <cell r="R1351">
            <v>0</v>
          </cell>
        </row>
        <row r="1352">
          <cell r="Q1352" t="str">
            <v>241-4400-10</v>
          </cell>
          <cell r="R1352">
            <v>0</v>
          </cell>
        </row>
        <row r="1353">
          <cell r="Q1353" t="str">
            <v>241-4499-10</v>
          </cell>
          <cell r="R1353">
            <v>0</v>
          </cell>
        </row>
        <row r="1354">
          <cell r="Q1354" t="str">
            <v>242-4000-10</v>
          </cell>
          <cell r="R1354">
            <v>-3611.25</v>
          </cell>
        </row>
        <row r="1355">
          <cell r="Q1355" t="str">
            <v>242-4010-10</v>
          </cell>
          <cell r="R1355">
            <v>-19.95</v>
          </cell>
        </row>
        <row r="1356">
          <cell r="Q1356" t="str">
            <v>242-4015-10</v>
          </cell>
          <cell r="R1356">
            <v>0</v>
          </cell>
        </row>
        <row r="1357">
          <cell r="Q1357" t="str">
            <v>242-4020-10</v>
          </cell>
          <cell r="R1357">
            <v>0</v>
          </cell>
        </row>
        <row r="1358">
          <cell r="Q1358" t="str">
            <v>242-4100-10</v>
          </cell>
          <cell r="R1358">
            <v>0</v>
          </cell>
        </row>
        <row r="1359">
          <cell r="Q1359" t="str">
            <v>242-4200-10</v>
          </cell>
          <cell r="R1359">
            <v>0</v>
          </cell>
        </row>
        <row r="1360">
          <cell r="Q1360" t="str">
            <v>242-4300-10</v>
          </cell>
          <cell r="R1360">
            <v>0</v>
          </cell>
        </row>
        <row r="1361">
          <cell r="Q1361" t="str">
            <v>242-4400-10</v>
          </cell>
          <cell r="R1361">
            <v>0</v>
          </cell>
        </row>
        <row r="1362">
          <cell r="Q1362" t="str">
            <v>243-4000-10</v>
          </cell>
          <cell r="R1362">
            <v>0</v>
          </cell>
        </row>
        <row r="1363">
          <cell r="Q1363" t="str">
            <v>243-4010-10</v>
          </cell>
          <cell r="R1363">
            <v>0</v>
          </cell>
        </row>
        <row r="1364">
          <cell r="Q1364" t="str">
            <v>243-4015-10</v>
          </cell>
          <cell r="R1364">
            <v>0</v>
          </cell>
        </row>
        <row r="1365">
          <cell r="Q1365" t="str">
            <v>243-4100-10</v>
          </cell>
          <cell r="R1365">
            <v>0</v>
          </cell>
        </row>
        <row r="1366">
          <cell r="Q1366" t="str">
            <v>243-4200-10</v>
          </cell>
          <cell r="R1366">
            <v>0</v>
          </cell>
        </row>
        <row r="1367">
          <cell r="Q1367" t="str">
            <v>243-4310-10</v>
          </cell>
          <cell r="R1367">
            <v>0</v>
          </cell>
        </row>
        <row r="1368">
          <cell r="Q1368" t="str">
            <v>244-4000-10</v>
          </cell>
          <cell r="R1368">
            <v>-241080</v>
          </cell>
        </row>
        <row r="1369">
          <cell r="Q1369" t="str">
            <v>244-4010-10</v>
          </cell>
          <cell r="R1369">
            <v>-19230</v>
          </cell>
        </row>
        <row r="1370">
          <cell r="Q1370" t="str">
            <v>244-4015-10</v>
          </cell>
          <cell r="R1370">
            <v>-420</v>
          </cell>
        </row>
        <row r="1371">
          <cell r="Q1371" t="str">
            <v>244-4020-10</v>
          </cell>
          <cell r="R1371">
            <v>-420</v>
          </cell>
        </row>
        <row r="1372">
          <cell r="Q1372" t="str">
            <v>244-4100-10</v>
          </cell>
          <cell r="R1372">
            <v>-90</v>
          </cell>
        </row>
        <row r="1373">
          <cell r="Q1373" t="str">
            <v>244-4200-10</v>
          </cell>
          <cell r="R1373">
            <v>0</v>
          </cell>
        </row>
        <row r="1374">
          <cell r="Q1374" t="str">
            <v>244-4300-10</v>
          </cell>
          <cell r="R1374">
            <v>0</v>
          </cell>
        </row>
        <row r="1375">
          <cell r="Q1375" t="str">
            <v>244-4310-10</v>
          </cell>
          <cell r="R1375">
            <v>0</v>
          </cell>
        </row>
        <row r="1376">
          <cell r="Q1376" t="str">
            <v>244-4400-10</v>
          </cell>
          <cell r="R1376">
            <v>-210</v>
          </cell>
        </row>
        <row r="1377">
          <cell r="Q1377" t="str">
            <v>245-4000-10</v>
          </cell>
          <cell r="R1377">
            <v>-459707.12</v>
          </cell>
        </row>
        <row r="1378">
          <cell r="Q1378" t="str">
            <v>245-4010-10</v>
          </cell>
          <cell r="R1378">
            <v>-39600</v>
          </cell>
        </row>
        <row r="1379">
          <cell r="Q1379" t="str">
            <v>245-4015-10</v>
          </cell>
          <cell r="R1379">
            <v>-1320</v>
          </cell>
        </row>
        <row r="1380">
          <cell r="Q1380" t="str">
            <v>245-4020-10</v>
          </cell>
          <cell r="R1380">
            <v>-570</v>
          </cell>
        </row>
        <row r="1381">
          <cell r="Q1381" t="str">
            <v>245-4100-10</v>
          </cell>
          <cell r="R1381">
            <v>0</v>
          </cell>
        </row>
        <row r="1382">
          <cell r="Q1382" t="str">
            <v>245-4200-10</v>
          </cell>
          <cell r="R1382">
            <v>0</v>
          </cell>
        </row>
        <row r="1383">
          <cell r="Q1383" t="str">
            <v>245-4300-10</v>
          </cell>
          <cell r="R1383">
            <v>0</v>
          </cell>
        </row>
        <row r="1384">
          <cell r="Q1384" t="str">
            <v>245-4310-10</v>
          </cell>
          <cell r="R1384">
            <v>0</v>
          </cell>
        </row>
        <row r="1385">
          <cell r="Q1385" t="str">
            <v>245-4400-10</v>
          </cell>
          <cell r="R1385">
            <v>-120</v>
          </cell>
        </row>
        <row r="1386">
          <cell r="Q1386" t="str">
            <v>246-4000-10</v>
          </cell>
          <cell r="R1386">
            <v>0</v>
          </cell>
        </row>
        <row r="1387">
          <cell r="Q1387" t="str">
            <v>246-4010-10</v>
          </cell>
          <cell r="R1387">
            <v>0</v>
          </cell>
        </row>
        <row r="1388">
          <cell r="Q1388" t="str">
            <v>246-4015-10</v>
          </cell>
          <cell r="R1388">
            <v>0</v>
          </cell>
        </row>
        <row r="1389">
          <cell r="Q1389" t="str">
            <v>246-4100-10</v>
          </cell>
          <cell r="R1389">
            <v>0</v>
          </cell>
        </row>
        <row r="1390">
          <cell r="Q1390" t="str">
            <v>246-4200-10</v>
          </cell>
          <cell r="R1390">
            <v>0</v>
          </cell>
        </row>
        <row r="1391">
          <cell r="Q1391" t="str">
            <v>246-4310-10</v>
          </cell>
          <cell r="R1391">
            <v>0</v>
          </cell>
        </row>
        <row r="1392">
          <cell r="Q1392" t="str">
            <v>247-4000-10</v>
          </cell>
          <cell r="R1392">
            <v>-60680</v>
          </cell>
        </row>
        <row r="1393">
          <cell r="Q1393" t="str">
            <v>247-4010-10</v>
          </cell>
          <cell r="R1393">
            <v>-1465</v>
          </cell>
        </row>
        <row r="1394">
          <cell r="Q1394" t="str">
            <v>247-4015-10</v>
          </cell>
          <cell r="R1394">
            <v>0</v>
          </cell>
        </row>
        <row r="1395">
          <cell r="Q1395" t="str">
            <v>247-4020-10</v>
          </cell>
          <cell r="R1395">
            <v>0</v>
          </cell>
        </row>
        <row r="1396">
          <cell r="Q1396" t="str">
            <v>247-4100-10</v>
          </cell>
          <cell r="R1396">
            <v>0</v>
          </cell>
        </row>
        <row r="1397">
          <cell r="Q1397" t="str">
            <v>247-4200-10</v>
          </cell>
          <cell r="R1397">
            <v>0</v>
          </cell>
        </row>
        <row r="1398">
          <cell r="Q1398" t="str">
            <v>247-4300-10</v>
          </cell>
          <cell r="R1398">
            <v>0</v>
          </cell>
        </row>
        <row r="1399">
          <cell r="Q1399" t="str">
            <v>247-4310-10</v>
          </cell>
          <cell r="R1399">
            <v>0</v>
          </cell>
        </row>
        <row r="1400">
          <cell r="Q1400" t="str">
            <v>247-4400-10</v>
          </cell>
          <cell r="R1400">
            <v>0</v>
          </cell>
        </row>
        <row r="1401">
          <cell r="Q1401" t="str">
            <v>248-4000-10</v>
          </cell>
          <cell r="R1401">
            <v>0</v>
          </cell>
        </row>
        <row r="1402">
          <cell r="Q1402" t="str">
            <v>248-4010-10</v>
          </cell>
          <cell r="R1402">
            <v>0</v>
          </cell>
        </row>
        <row r="1403">
          <cell r="Q1403" t="str">
            <v>248-4015-10</v>
          </cell>
          <cell r="R1403">
            <v>0</v>
          </cell>
        </row>
        <row r="1404">
          <cell r="Q1404" t="str">
            <v>248-4100-10</v>
          </cell>
          <cell r="R1404">
            <v>0</v>
          </cell>
        </row>
        <row r="1405">
          <cell r="Q1405" t="str">
            <v>248-4200-10</v>
          </cell>
          <cell r="R1405">
            <v>0</v>
          </cell>
        </row>
        <row r="1406">
          <cell r="Q1406" t="str">
            <v>248-4300-10</v>
          </cell>
          <cell r="R1406">
            <v>0</v>
          </cell>
        </row>
        <row r="1407">
          <cell r="Q1407" t="str">
            <v>248-4310-10</v>
          </cell>
          <cell r="R1407">
            <v>0</v>
          </cell>
        </row>
        <row r="1408">
          <cell r="Q1408" t="str">
            <v>249-4000-10</v>
          </cell>
          <cell r="R1408">
            <v>0</v>
          </cell>
        </row>
        <row r="1409">
          <cell r="Q1409" t="str">
            <v>249-4010-10</v>
          </cell>
          <cell r="R1409">
            <v>0</v>
          </cell>
        </row>
        <row r="1410">
          <cell r="Q1410" t="str">
            <v>249-4015-10</v>
          </cell>
          <cell r="R1410">
            <v>0</v>
          </cell>
        </row>
        <row r="1411">
          <cell r="Q1411" t="str">
            <v>249-4100-10</v>
          </cell>
          <cell r="R1411">
            <v>0</v>
          </cell>
        </row>
        <row r="1412">
          <cell r="Q1412" t="str">
            <v>249-4200-10</v>
          </cell>
          <cell r="R1412">
            <v>0</v>
          </cell>
        </row>
        <row r="1413">
          <cell r="Q1413" t="str">
            <v>249-4300-10</v>
          </cell>
          <cell r="R1413">
            <v>0</v>
          </cell>
        </row>
        <row r="1414">
          <cell r="Q1414" t="str">
            <v>249-4310-10</v>
          </cell>
          <cell r="R1414">
            <v>0</v>
          </cell>
        </row>
        <row r="1415">
          <cell r="Q1415" t="str">
            <v>250-4000-10</v>
          </cell>
          <cell r="R1415">
            <v>-0.17</v>
          </cell>
        </row>
        <row r="1416">
          <cell r="Q1416" t="str">
            <v>250-4010-10</v>
          </cell>
          <cell r="R1416">
            <v>0</v>
          </cell>
        </row>
        <row r="1417">
          <cell r="Q1417" t="str">
            <v>250-4015-10</v>
          </cell>
          <cell r="R1417">
            <v>0</v>
          </cell>
        </row>
        <row r="1418">
          <cell r="Q1418" t="str">
            <v>250-4020-10</v>
          </cell>
          <cell r="R1418">
            <v>0</v>
          </cell>
        </row>
        <row r="1419">
          <cell r="Q1419" t="str">
            <v>250-4100-10</v>
          </cell>
          <cell r="R1419">
            <v>0</v>
          </cell>
        </row>
        <row r="1420">
          <cell r="Q1420" t="str">
            <v>250-4200-10</v>
          </cell>
          <cell r="R1420">
            <v>0</v>
          </cell>
        </row>
        <row r="1421">
          <cell r="Q1421" t="str">
            <v>250-4300-10</v>
          </cell>
          <cell r="R1421">
            <v>0</v>
          </cell>
        </row>
        <row r="1422">
          <cell r="Q1422" t="str">
            <v>250-4310-10</v>
          </cell>
          <cell r="R1422">
            <v>0</v>
          </cell>
        </row>
        <row r="1423">
          <cell r="Q1423" t="str">
            <v>251-4000-10</v>
          </cell>
          <cell r="R1423">
            <v>0</v>
          </cell>
        </row>
        <row r="1424">
          <cell r="Q1424" t="str">
            <v>251-4010-10</v>
          </cell>
          <cell r="R1424">
            <v>0</v>
          </cell>
        </row>
        <row r="1425">
          <cell r="Q1425" t="str">
            <v>251-4015-10</v>
          </cell>
          <cell r="R1425">
            <v>0</v>
          </cell>
        </row>
        <row r="1426">
          <cell r="Q1426" t="str">
            <v>251-4020-10</v>
          </cell>
          <cell r="R1426">
            <v>0</v>
          </cell>
        </row>
        <row r="1427">
          <cell r="Q1427" t="str">
            <v>251-4100-10</v>
          </cell>
          <cell r="R1427">
            <v>0</v>
          </cell>
        </row>
        <row r="1428">
          <cell r="Q1428" t="str">
            <v>251-4200-10</v>
          </cell>
          <cell r="R1428">
            <v>0</v>
          </cell>
        </row>
        <row r="1429">
          <cell r="Q1429" t="str">
            <v>251-4300-10</v>
          </cell>
          <cell r="R1429">
            <v>0</v>
          </cell>
        </row>
        <row r="1430">
          <cell r="Q1430" t="str">
            <v>251-4310-10</v>
          </cell>
          <cell r="R1430">
            <v>0</v>
          </cell>
        </row>
        <row r="1431">
          <cell r="Q1431" t="str">
            <v>251-4400-10</v>
          </cell>
          <cell r="R1431">
            <v>0</v>
          </cell>
        </row>
        <row r="1432">
          <cell r="Q1432" t="str">
            <v>252-4000-10</v>
          </cell>
          <cell r="R1432">
            <v>-6815.5</v>
          </cell>
        </row>
        <row r="1433">
          <cell r="Q1433" t="str">
            <v>252-4010-10</v>
          </cell>
          <cell r="R1433">
            <v>-370</v>
          </cell>
        </row>
        <row r="1434">
          <cell r="Q1434" t="str">
            <v>252-4015-10</v>
          </cell>
          <cell r="R1434">
            <v>-18.5</v>
          </cell>
        </row>
        <row r="1435">
          <cell r="Q1435" t="str">
            <v>252-4020-10</v>
          </cell>
          <cell r="R1435">
            <v>0</v>
          </cell>
        </row>
        <row r="1436">
          <cell r="Q1436" t="str">
            <v>252-4100-10</v>
          </cell>
          <cell r="R1436">
            <v>-37</v>
          </cell>
        </row>
        <row r="1437">
          <cell r="Q1437" t="str">
            <v>252-4200-10</v>
          </cell>
          <cell r="R1437">
            <v>0</v>
          </cell>
        </row>
        <row r="1438">
          <cell r="Q1438" t="str">
            <v>252-4300-10</v>
          </cell>
          <cell r="R1438">
            <v>0</v>
          </cell>
        </row>
        <row r="1439">
          <cell r="Q1439" t="str">
            <v>252-4310-10</v>
          </cell>
          <cell r="R1439">
            <v>0</v>
          </cell>
        </row>
        <row r="1440">
          <cell r="Q1440" t="str">
            <v>252-4400-10</v>
          </cell>
          <cell r="R1440">
            <v>0</v>
          </cell>
        </row>
        <row r="1441">
          <cell r="Q1441" t="str">
            <v>253-4000-10</v>
          </cell>
          <cell r="R1441">
            <v>0</v>
          </cell>
        </row>
        <row r="1442">
          <cell r="Q1442" t="str">
            <v>253-4010-10</v>
          </cell>
          <cell r="R1442">
            <v>0</v>
          </cell>
        </row>
        <row r="1443">
          <cell r="Q1443" t="str">
            <v>253-4015-10</v>
          </cell>
          <cell r="R1443">
            <v>0</v>
          </cell>
        </row>
        <row r="1444">
          <cell r="Q1444" t="str">
            <v>253-4100-10</v>
          </cell>
          <cell r="R1444">
            <v>0</v>
          </cell>
        </row>
        <row r="1445">
          <cell r="Q1445" t="str">
            <v>253-4200-10</v>
          </cell>
          <cell r="R1445">
            <v>0</v>
          </cell>
        </row>
        <row r="1446">
          <cell r="Q1446" t="str">
            <v>253-4300-10</v>
          </cell>
          <cell r="R1446">
            <v>0</v>
          </cell>
        </row>
        <row r="1447">
          <cell r="Q1447" t="str">
            <v>253-4310-10</v>
          </cell>
          <cell r="R1447">
            <v>0</v>
          </cell>
        </row>
        <row r="1448">
          <cell r="Q1448" t="str">
            <v>254-4000-10</v>
          </cell>
          <cell r="R1448">
            <v>0</v>
          </cell>
        </row>
        <row r="1449">
          <cell r="Q1449" t="str">
            <v>254-4010-10</v>
          </cell>
          <cell r="R1449">
            <v>0</v>
          </cell>
        </row>
        <row r="1450">
          <cell r="Q1450" t="str">
            <v>254-4015-10</v>
          </cell>
          <cell r="R1450">
            <v>0</v>
          </cell>
        </row>
        <row r="1451">
          <cell r="Q1451" t="str">
            <v>254-4020-10</v>
          </cell>
          <cell r="R1451">
            <v>0</v>
          </cell>
        </row>
        <row r="1452">
          <cell r="Q1452" t="str">
            <v>254-4100-10</v>
          </cell>
          <cell r="R1452">
            <v>0</v>
          </cell>
        </row>
        <row r="1453">
          <cell r="Q1453" t="str">
            <v>254-4200-10</v>
          </cell>
          <cell r="R1453">
            <v>0</v>
          </cell>
        </row>
        <row r="1454">
          <cell r="Q1454" t="str">
            <v>254-4400-10</v>
          </cell>
          <cell r="R1454">
            <v>0</v>
          </cell>
        </row>
        <row r="1455">
          <cell r="Q1455" t="str">
            <v>255-4000-10</v>
          </cell>
          <cell r="R1455">
            <v>0</v>
          </cell>
        </row>
        <row r="1456">
          <cell r="Q1456" t="str">
            <v>255-4010-10</v>
          </cell>
          <cell r="R1456">
            <v>0</v>
          </cell>
        </row>
        <row r="1457">
          <cell r="Q1457" t="str">
            <v>255-4015-10</v>
          </cell>
          <cell r="R1457">
            <v>0</v>
          </cell>
        </row>
        <row r="1458">
          <cell r="Q1458" t="str">
            <v>255-4020-10</v>
          </cell>
          <cell r="R1458">
            <v>0</v>
          </cell>
        </row>
        <row r="1459">
          <cell r="Q1459" t="str">
            <v>255-4100-10</v>
          </cell>
          <cell r="R1459">
            <v>0</v>
          </cell>
        </row>
        <row r="1460">
          <cell r="Q1460" t="str">
            <v>255-4200-10</v>
          </cell>
          <cell r="R1460">
            <v>0</v>
          </cell>
        </row>
        <row r="1461">
          <cell r="Q1461" t="str">
            <v>255-4400-10</v>
          </cell>
          <cell r="R1461">
            <v>0</v>
          </cell>
        </row>
        <row r="1462">
          <cell r="Q1462" t="str">
            <v>256-4000-10</v>
          </cell>
          <cell r="R1462">
            <v>0</v>
          </cell>
        </row>
        <row r="1463">
          <cell r="Q1463" t="str">
            <v>256-4010-10</v>
          </cell>
          <cell r="R1463">
            <v>0</v>
          </cell>
        </row>
        <row r="1464">
          <cell r="Q1464" t="str">
            <v>256-4015-10</v>
          </cell>
          <cell r="R1464">
            <v>0</v>
          </cell>
        </row>
        <row r="1465">
          <cell r="Q1465" t="str">
            <v>256-4020-10</v>
          </cell>
          <cell r="R1465">
            <v>0</v>
          </cell>
        </row>
        <row r="1466">
          <cell r="Q1466" t="str">
            <v>256-4100-10</v>
          </cell>
          <cell r="R1466">
            <v>0</v>
          </cell>
        </row>
        <row r="1467">
          <cell r="Q1467" t="str">
            <v>256-4200-10</v>
          </cell>
          <cell r="R1467">
            <v>0</v>
          </cell>
        </row>
        <row r="1468">
          <cell r="Q1468" t="str">
            <v>256-4400-10</v>
          </cell>
          <cell r="R1468">
            <v>0</v>
          </cell>
        </row>
        <row r="1469">
          <cell r="Q1469" t="str">
            <v>257-4000-10</v>
          </cell>
          <cell r="R1469">
            <v>0</v>
          </cell>
        </row>
        <row r="1470">
          <cell r="Q1470" t="str">
            <v>257-4010-10</v>
          </cell>
          <cell r="R1470">
            <v>0</v>
          </cell>
        </row>
        <row r="1471">
          <cell r="Q1471" t="str">
            <v>257-4015-10</v>
          </cell>
          <cell r="R1471">
            <v>0</v>
          </cell>
        </row>
        <row r="1472">
          <cell r="Q1472" t="str">
            <v>257-4020-10</v>
          </cell>
          <cell r="R1472">
            <v>0</v>
          </cell>
        </row>
        <row r="1473">
          <cell r="Q1473" t="str">
            <v>257-4100-10</v>
          </cell>
          <cell r="R1473">
            <v>0</v>
          </cell>
        </row>
        <row r="1474">
          <cell r="Q1474" t="str">
            <v>257-4200-10</v>
          </cell>
          <cell r="R1474">
            <v>0</v>
          </cell>
        </row>
        <row r="1475">
          <cell r="Q1475" t="str">
            <v>257-4400-10</v>
          </cell>
          <cell r="R1475">
            <v>0</v>
          </cell>
        </row>
        <row r="1476">
          <cell r="Q1476" t="str">
            <v>258-4000-10</v>
          </cell>
          <cell r="R1476">
            <v>-8414.2800000000007</v>
          </cell>
        </row>
        <row r="1477">
          <cell r="Q1477" t="str">
            <v>258-4020-10</v>
          </cell>
          <cell r="R1477">
            <v>-808.86</v>
          </cell>
        </row>
        <row r="1478">
          <cell r="Q1478" t="str">
            <v>259-4000-10</v>
          </cell>
          <cell r="R1478">
            <v>0</v>
          </cell>
        </row>
        <row r="1479">
          <cell r="Q1479" t="str">
            <v>259-4020-10</v>
          </cell>
          <cell r="R1479">
            <v>0</v>
          </cell>
        </row>
        <row r="1480">
          <cell r="Q1480" t="str">
            <v>260-4000-10</v>
          </cell>
          <cell r="R1480">
            <v>0</v>
          </cell>
        </row>
        <row r="1481">
          <cell r="Q1481" t="str">
            <v>260-4010-10</v>
          </cell>
          <cell r="R1481">
            <v>0</v>
          </cell>
        </row>
        <row r="1482">
          <cell r="Q1482" t="str">
            <v>260-4015-10</v>
          </cell>
          <cell r="R1482">
            <v>0</v>
          </cell>
        </row>
        <row r="1483">
          <cell r="Q1483" t="str">
            <v>260-4050-10</v>
          </cell>
          <cell r="R1483">
            <v>0</v>
          </cell>
        </row>
        <row r="1484">
          <cell r="Q1484" t="str">
            <v>260-4100-10</v>
          </cell>
          <cell r="R1484">
            <v>0</v>
          </cell>
        </row>
        <row r="1485">
          <cell r="Q1485" t="str">
            <v>260-4200-10</v>
          </cell>
          <cell r="R1485">
            <v>0</v>
          </cell>
        </row>
        <row r="1486">
          <cell r="Q1486" t="str">
            <v>260-4300-10</v>
          </cell>
          <cell r="R1486">
            <v>0</v>
          </cell>
        </row>
        <row r="1487">
          <cell r="Q1487" t="str">
            <v>260-4310-10</v>
          </cell>
          <cell r="R1487">
            <v>0</v>
          </cell>
        </row>
        <row r="1488">
          <cell r="Q1488" t="str">
            <v>260-4320-10</v>
          </cell>
          <cell r="R1488">
            <v>0</v>
          </cell>
        </row>
        <row r="1489">
          <cell r="Q1489" t="str">
            <v>260-5000-10</v>
          </cell>
          <cell r="R1489">
            <v>0</v>
          </cell>
        </row>
        <row r="1490">
          <cell r="Q1490" t="str">
            <v>260-5001-10</v>
          </cell>
          <cell r="R1490">
            <v>0</v>
          </cell>
        </row>
        <row r="1491">
          <cell r="Q1491" t="str">
            <v>263-4000-10</v>
          </cell>
          <cell r="R1491">
            <v>0</v>
          </cell>
        </row>
        <row r="1492">
          <cell r="Q1492" t="str">
            <v>263-4010-10</v>
          </cell>
          <cell r="R1492">
            <v>0</v>
          </cell>
        </row>
        <row r="1493">
          <cell r="Q1493" t="str">
            <v>263-4015-10</v>
          </cell>
          <cell r="R1493">
            <v>0</v>
          </cell>
        </row>
        <row r="1494">
          <cell r="Q1494" t="str">
            <v>263-4100-10</v>
          </cell>
          <cell r="R1494">
            <v>0</v>
          </cell>
        </row>
        <row r="1495">
          <cell r="Q1495" t="str">
            <v>263-4200-10</v>
          </cell>
          <cell r="R1495">
            <v>0</v>
          </cell>
        </row>
        <row r="1496">
          <cell r="Q1496" t="str">
            <v>263-4300-10</v>
          </cell>
          <cell r="R1496">
            <v>0</v>
          </cell>
        </row>
        <row r="1497">
          <cell r="Q1497" t="str">
            <v>263-4310-10</v>
          </cell>
          <cell r="R1497">
            <v>0</v>
          </cell>
        </row>
        <row r="1498">
          <cell r="Q1498" t="str">
            <v>264-4000-10</v>
          </cell>
          <cell r="R1498">
            <v>-2848361.62</v>
          </cell>
        </row>
        <row r="1499">
          <cell r="Q1499" t="str">
            <v>264-4001-10</v>
          </cell>
          <cell r="R1499">
            <v>51197.66</v>
          </cell>
        </row>
        <row r="1500">
          <cell r="Q1500" t="str">
            <v>264-4010-10</v>
          </cell>
          <cell r="R1500">
            <v>-787339.41</v>
          </cell>
        </row>
        <row r="1501">
          <cell r="Q1501" t="str">
            <v>264-4015-10</v>
          </cell>
          <cell r="R1501">
            <v>-908412.96</v>
          </cell>
        </row>
        <row r="1502">
          <cell r="Q1502" t="str">
            <v>264-4020-10</v>
          </cell>
          <cell r="R1502">
            <v>-1060440.1399999999</v>
          </cell>
        </row>
        <row r="1503">
          <cell r="Q1503" t="str">
            <v>264-4100-10</v>
          </cell>
          <cell r="R1503">
            <v>-482945.55</v>
          </cell>
        </row>
        <row r="1504">
          <cell r="Q1504" t="str">
            <v>264-4200-10</v>
          </cell>
          <cell r="R1504">
            <v>-242576.21</v>
          </cell>
        </row>
        <row r="1505">
          <cell r="Q1505" t="str">
            <v>264-4300-10</v>
          </cell>
          <cell r="R1505">
            <v>-55307.39</v>
          </cell>
        </row>
        <row r="1506">
          <cell r="Q1506" t="str">
            <v>264-4310-10</v>
          </cell>
          <cell r="R1506">
            <v>0</v>
          </cell>
        </row>
        <row r="1507">
          <cell r="Q1507" t="str">
            <v>264-4400-10</v>
          </cell>
          <cell r="R1507">
            <v>-14934.71</v>
          </cell>
        </row>
        <row r="1508">
          <cell r="Q1508" t="str">
            <v>264-4499-10</v>
          </cell>
          <cell r="R1508">
            <v>2190377.71</v>
          </cell>
        </row>
        <row r="1509">
          <cell r="Q1509" t="str">
            <v>264-5000-10</v>
          </cell>
          <cell r="R1509">
            <v>4391308.7300000004</v>
          </cell>
        </row>
        <row r="1510">
          <cell r="Q1510" t="str">
            <v>264-5001-10</v>
          </cell>
          <cell r="R1510">
            <v>-232566.11</v>
          </cell>
        </row>
        <row r="1511">
          <cell r="Q1511" t="str">
            <v>265-4000-10</v>
          </cell>
          <cell r="R1511">
            <v>0</v>
          </cell>
        </row>
        <row r="1512">
          <cell r="Q1512" t="str">
            <v>265-4001-10</v>
          </cell>
          <cell r="R1512">
            <v>0.12</v>
          </cell>
        </row>
        <row r="1513">
          <cell r="Q1513" t="str">
            <v>265-5000-10</v>
          </cell>
          <cell r="R1513">
            <v>0</v>
          </cell>
        </row>
        <row r="1514">
          <cell r="Q1514" t="str">
            <v>265-5001-10</v>
          </cell>
          <cell r="R1514">
            <v>-0.12</v>
          </cell>
        </row>
        <row r="1515">
          <cell r="Q1515" t="str">
            <v>266-4000-10</v>
          </cell>
          <cell r="R1515">
            <v>0</v>
          </cell>
        </row>
        <row r="1516">
          <cell r="Q1516" t="str">
            <v>266-4010-10</v>
          </cell>
          <cell r="R1516">
            <v>0</v>
          </cell>
        </row>
        <row r="1517">
          <cell r="Q1517" t="str">
            <v>266-4015-10</v>
          </cell>
          <cell r="R1517">
            <v>0</v>
          </cell>
        </row>
        <row r="1518">
          <cell r="Q1518" t="str">
            <v>266-4100-10</v>
          </cell>
          <cell r="R1518">
            <v>0</v>
          </cell>
        </row>
        <row r="1519">
          <cell r="Q1519" t="str">
            <v>266-4200-10</v>
          </cell>
          <cell r="R1519">
            <v>0</v>
          </cell>
        </row>
        <row r="1520">
          <cell r="Q1520" t="str">
            <v>266-4300-10</v>
          </cell>
          <cell r="R1520">
            <v>0</v>
          </cell>
        </row>
        <row r="1521">
          <cell r="Q1521" t="str">
            <v>266-4310-10</v>
          </cell>
          <cell r="R1521">
            <v>0</v>
          </cell>
        </row>
        <row r="1522">
          <cell r="Q1522" t="str">
            <v>266-4499-10</v>
          </cell>
          <cell r="R1522">
            <v>0.12</v>
          </cell>
        </row>
        <row r="1523">
          <cell r="Q1523" t="str">
            <v>266-5000-10</v>
          </cell>
          <cell r="R1523">
            <v>8298928.3700000001</v>
          </cell>
        </row>
        <row r="1524">
          <cell r="Q1524" t="str">
            <v>266-5001-10</v>
          </cell>
          <cell r="R1524">
            <v>-1553917.54</v>
          </cell>
        </row>
        <row r="1525">
          <cell r="Q1525" t="str">
            <v>267-4000-10</v>
          </cell>
          <cell r="R1525">
            <v>-3697885.02</v>
          </cell>
        </row>
        <row r="1526">
          <cell r="Q1526" t="str">
            <v>267-4001-10</v>
          </cell>
          <cell r="R1526">
            <v>30311.8</v>
          </cell>
        </row>
        <row r="1527">
          <cell r="Q1527" t="str">
            <v>267-4010-10</v>
          </cell>
          <cell r="R1527">
            <v>-939281.07</v>
          </cell>
        </row>
        <row r="1528">
          <cell r="Q1528" t="str">
            <v>267-4015-10</v>
          </cell>
          <cell r="R1528">
            <v>-170556.28</v>
          </cell>
        </row>
        <row r="1529">
          <cell r="Q1529" t="str">
            <v>267-4020-10</v>
          </cell>
          <cell r="R1529">
            <v>-1045531.13</v>
          </cell>
        </row>
        <row r="1530">
          <cell r="Q1530" t="str">
            <v>267-4021-10</v>
          </cell>
          <cell r="R1530">
            <v>31330.41</v>
          </cell>
        </row>
        <row r="1531">
          <cell r="Q1531" t="str">
            <v>267-4100-10</v>
          </cell>
          <cell r="R1531">
            <v>-591446.31999999995</v>
          </cell>
        </row>
        <row r="1532">
          <cell r="Q1532" t="str">
            <v>267-4200-10</v>
          </cell>
          <cell r="R1532">
            <v>-322527.33</v>
          </cell>
        </row>
        <row r="1533">
          <cell r="Q1533" t="str">
            <v>267-4300-10</v>
          </cell>
          <cell r="R1533">
            <v>-21473.47</v>
          </cell>
        </row>
        <row r="1534">
          <cell r="Q1534" t="str">
            <v>267-4310-10</v>
          </cell>
          <cell r="R1534">
            <v>-136.76</v>
          </cell>
        </row>
        <row r="1535">
          <cell r="Q1535" t="str">
            <v>267-4400-10</v>
          </cell>
          <cell r="R1535">
            <v>-17815.79</v>
          </cell>
        </row>
        <row r="1536">
          <cell r="Q1536" t="str">
            <v>268-4000-10</v>
          </cell>
          <cell r="R1536">
            <v>-2730928.49</v>
          </cell>
        </row>
        <row r="1537">
          <cell r="Q1537" t="str">
            <v>268-4001-10</v>
          </cell>
          <cell r="R1537">
            <v>15825.84</v>
          </cell>
        </row>
        <row r="1538">
          <cell r="Q1538" t="str">
            <v>268-4010-10</v>
          </cell>
          <cell r="R1538">
            <v>-688662.48</v>
          </cell>
        </row>
        <row r="1539">
          <cell r="Q1539" t="str">
            <v>268-4015-10</v>
          </cell>
          <cell r="R1539">
            <v>-876045.9</v>
          </cell>
        </row>
        <row r="1540">
          <cell r="Q1540" t="str">
            <v>268-4016-10</v>
          </cell>
          <cell r="R1540">
            <v>31635.4</v>
          </cell>
        </row>
        <row r="1541">
          <cell r="Q1541" t="str">
            <v>268-4020-10</v>
          </cell>
          <cell r="R1541">
            <v>-226518.75</v>
          </cell>
        </row>
        <row r="1542">
          <cell r="Q1542" t="str">
            <v>268-4100-10</v>
          </cell>
          <cell r="R1542">
            <v>0</v>
          </cell>
        </row>
        <row r="1543">
          <cell r="Q1543" t="str">
            <v>268-4200-10</v>
          </cell>
          <cell r="R1543">
            <v>0</v>
          </cell>
        </row>
        <row r="1544">
          <cell r="Q1544" t="str">
            <v>268-4300-10</v>
          </cell>
          <cell r="R1544">
            <v>-407.93</v>
          </cell>
        </row>
        <row r="1545">
          <cell r="Q1545" t="str">
            <v>268-4310-10</v>
          </cell>
          <cell r="R1545">
            <v>0</v>
          </cell>
        </row>
        <row r="1546">
          <cell r="Q1546" t="str">
            <v>268-4400-10</v>
          </cell>
          <cell r="R1546">
            <v>-13063.01</v>
          </cell>
        </row>
        <row r="1547">
          <cell r="Q1547" t="str">
            <v>268-4499-10</v>
          </cell>
          <cell r="R1547">
            <v>886754.07</v>
          </cell>
        </row>
        <row r="1548">
          <cell r="Q1548" t="str">
            <v>268-5000-10</v>
          </cell>
          <cell r="R1548">
            <v>6520038.04</v>
          </cell>
        </row>
        <row r="1549">
          <cell r="Q1549" t="str">
            <v>268-5001-10</v>
          </cell>
          <cell r="R1549">
            <v>-243823.82</v>
          </cell>
        </row>
        <row r="1550">
          <cell r="Q1550" t="str">
            <v>269-4000-10</v>
          </cell>
          <cell r="R1550">
            <v>-117428.65</v>
          </cell>
        </row>
        <row r="1551">
          <cell r="Q1551" t="str">
            <v>269-4010-10</v>
          </cell>
          <cell r="R1551">
            <v>-29610.98</v>
          </cell>
        </row>
        <row r="1552">
          <cell r="Q1552" t="str">
            <v>269-4015-10</v>
          </cell>
          <cell r="R1552">
            <v>-788123.5</v>
          </cell>
        </row>
        <row r="1553">
          <cell r="Q1553" t="str">
            <v>269-4020-10</v>
          </cell>
          <cell r="R1553">
            <v>-987363.56</v>
          </cell>
        </row>
        <row r="1554">
          <cell r="Q1554" t="str">
            <v>269-4100-10</v>
          </cell>
          <cell r="R1554">
            <v>-449656.56</v>
          </cell>
        </row>
        <row r="1555">
          <cell r="Q1555" t="str">
            <v>269-4200-10</v>
          </cell>
          <cell r="R1555">
            <v>-246070.11</v>
          </cell>
        </row>
        <row r="1556">
          <cell r="Q1556" t="str">
            <v>269-4300-10</v>
          </cell>
          <cell r="R1556">
            <v>-55812.4</v>
          </cell>
        </row>
        <row r="1557">
          <cell r="Q1557" t="str">
            <v>269-4310-10</v>
          </cell>
          <cell r="R1557">
            <v>-174.61</v>
          </cell>
        </row>
        <row r="1558">
          <cell r="Q1558" t="str">
            <v>269-4400-10</v>
          </cell>
          <cell r="R1558">
            <v>-562.61</v>
          </cell>
        </row>
        <row r="1559">
          <cell r="Q1559" t="str">
            <v>272-4000-10</v>
          </cell>
          <cell r="R1559">
            <v>0</v>
          </cell>
        </row>
        <row r="1560">
          <cell r="Q1560" t="str">
            <v>272-4010-10</v>
          </cell>
          <cell r="R1560">
            <v>0</v>
          </cell>
        </row>
        <row r="1561">
          <cell r="Q1561" t="str">
            <v>272-4015-10</v>
          </cell>
          <cell r="R1561">
            <v>113249.79</v>
          </cell>
        </row>
        <row r="1562">
          <cell r="Q1562" t="str">
            <v>272-4020-10</v>
          </cell>
          <cell r="R1562">
            <v>0</v>
          </cell>
        </row>
        <row r="1563">
          <cell r="Q1563" t="str">
            <v>272-4100-10</v>
          </cell>
          <cell r="R1563">
            <v>62117.38</v>
          </cell>
        </row>
        <row r="1564">
          <cell r="Q1564" t="str">
            <v>272-4200-10</v>
          </cell>
          <cell r="R1564">
            <v>57350.09</v>
          </cell>
        </row>
        <row r="1565">
          <cell r="Q1565" t="str">
            <v>272-4300-10</v>
          </cell>
          <cell r="R1565">
            <v>0</v>
          </cell>
        </row>
        <row r="1566">
          <cell r="Q1566" t="str">
            <v>272-4310-10</v>
          </cell>
          <cell r="R1566">
            <v>0</v>
          </cell>
        </row>
        <row r="1567">
          <cell r="Q1567" t="str">
            <v>272-4900-10</v>
          </cell>
          <cell r="R1567">
            <v>0</v>
          </cell>
        </row>
        <row r="1568">
          <cell r="Q1568" t="str">
            <v>272-4901-10</v>
          </cell>
          <cell r="R1568">
            <v>0</v>
          </cell>
        </row>
        <row r="1569">
          <cell r="Q1569" t="str">
            <v>272-4902-10</v>
          </cell>
          <cell r="R1569">
            <v>0</v>
          </cell>
        </row>
        <row r="1570">
          <cell r="Q1570" t="str">
            <v>272-4903-10</v>
          </cell>
          <cell r="R1570">
            <v>0</v>
          </cell>
        </row>
        <row r="1571">
          <cell r="Q1571" t="str">
            <v>272-4904-10</v>
          </cell>
          <cell r="R1571">
            <v>0</v>
          </cell>
        </row>
        <row r="1572">
          <cell r="Q1572" t="str">
            <v>272-4905-10</v>
          </cell>
          <cell r="R1572">
            <v>0</v>
          </cell>
        </row>
        <row r="1573">
          <cell r="Q1573" t="str">
            <v>272-4906-10</v>
          </cell>
          <cell r="R1573">
            <v>0</v>
          </cell>
        </row>
        <row r="1574">
          <cell r="Q1574" t="str">
            <v>272-4907-10</v>
          </cell>
          <cell r="R1574">
            <v>0</v>
          </cell>
        </row>
        <row r="1575">
          <cell r="Q1575" t="str">
            <v>272-4908-10</v>
          </cell>
          <cell r="R1575">
            <v>0</v>
          </cell>
        </row>
        <row r="1576">
          <cell r="Q1576" t="str">
            <v>272-4909-10</v>
          </cell>
          <cell r="R1576">
            <v>0</v>
          </cell>
        </row>
        <row r="1577">
          <cell r="Q1577" t="str">
            <v>272-4910-10</v>
          </cell>
          <cell r="R1577">
            <v>0</v>
          </cell>
        </row>
        <row r="1578">
          <cell r="Q1578" t="str">
            <v>272-4911-10</v>
          </cell>
          <cell r="R1578">
            <v>0</v>
          </cell>
        </row>
        <row r="1579">
          <cell r="Q1579" t="str">
            <v>272-4912-10</v>
          </cell>
          <cell r="R1579">
            <v>0</v>
          </cell>
        </row>
        <row r="1580">
          <cell r="Q1580" t="str">
            <v>272-4913-10</v>
          </cell>
          <cell r="R1580">
            <v>0</v>
          </cell>
        </row>
        <row r="1581">
          <cell r="Q1581" t="str">
            <v>272-4914-10</v>
          </cell>
          <cell r="R1581">
            <v>0</v>
          </cell>
        </row>
        <row r="1582">
          <cell r="Q1582" t="str">
            <v>272-4915-10</v>
          </cell>
          <cell r="R1582">
            <v>0</v>
          </cell>
        </row>
        <row r="1583">
          <cell r="Q1583" t="str">
            <v>272-4916-10</v>
          </cell>
          <cell r="R1583">
            <v>0</v>
          </cell>
        </row>
        <row r="1584">
          <cell r="Q1584" t="str">
            <v>272-4917-10</v>
          </cell>
          <cell r="R1584">
            <v>0</v>
          </cell>
        </row>
        <row r="1585">
          <cell r="Q1585" t="str">
            <v>272-4918-10</v>
          </cell>
          <cell r="R1585">
            <v>0</v>
          </cell>
        </row>
        <row r="1586">
          <cell r="Q1586" t="str">
            <v>272-4919-10</v>
          </cell>
          <cell r="R1586">
            <v>0</v>
          </cell>
        </row>
        <row r="1587">
          <cell r="Q1587" t="str">
            <v>272-4920-10</v>
          </cell>
          <cell r="R1587">
            <v>0</v>
          </cell>
        </row>
        <row r="1588">
          <cell r="Q1588" t="str">
            <v>272-4921-10</v>
          </cell>
          <cell r="R1588">
            <v>0</v>
          </cell>
        </row>
        <row r="1589">
          <cell r="Q1589" t="str">
            <v>272-4922-10</v>
          </cell>
          <cell r="R1589">
            <v>0</v>
          </cell>
        </row>
        <row r="1590">
          <cell r="Q1590" t="str">
            <v>272-4923-10</v>
          </cell>
          <cell r="R1590">
            <v>0</v>
          </cell>
        </row>
        <row r="1591">
          <cell r="Q1591" t="str">
            <v>272-4924-10</v>
          </cell>
          <cell r="R1591">
            <v>0</v>
          </cell>
        </row>
        <row r="1592">
          <cell r="Q1592" t="str">
            <v>272-4925-10</v>
          </cell>
          <cell r="R1592">
            <v>0</v>
          </cell>
        </row>
        <row r="1593">
          <cell r="Q1593" t="str">
            <v>272-4926-10</v>
          </cell>
          <cell r="R1593">
            <v>0</v>
          </cell>
        </row>
        <row r="1594">
          <cell r="Q1594" t="str">
            <v>272-4927-10</v>
          </cell>
          <cell r="R1594">
            <v>0</v>
          </cell>
        </row>
        <row r="1595">
          <cell r="Q1595" t="str">
            <v>272-4928-10</v>
          </cell>
          <cell r="R1595">
            <v>0</v>
          </cell>
        </row>
        <row r="1596">
          <cell r="Q1596" t="str">
            <v>272-4929-10</v>
          </cell>
          <cell r="R1596">
            <v>0</v>
          </cell>
        </row>
        <row r="1597">
          <cell r="Q1597" t="str">
            <v>272-4930-10</v>
          </cell>
          <cell r="R1597">
            <v>0</v>
          </cell>
        </row>
        <row r="1598">
          <cell r="Q1598" t="str">
            <v>272-4931-10</v>
          </cell>
          <cell r="R1598">
            <v>0</v>
          </cell>
        </row>
        <row r="1599">
          <cell r="Q1599" t="str">
            <v>272-4932-10</v>
          </cell>
          <cell r="R1599">
            <v>0</v>
          </cell>
        </row>
        <row r="1600">
          <cell r="Q1600" t="str">
            <v>272-4933-10</v>
          </cell>
          <cell r="R1600">
            <v>0</v>
          </cell>
        </row>
        <row r="1601">
          <cell r="Q1601" t="str">
            <v>272-4934-10</v>
          </cell>
          <cell r="R1601">
            <v>0</v>
          </cell>
        </row>
        <row r="1602">
          <cell r="Q1602" t="str">
            <v>272-4935-10</v>
          </cell>
          <cell r="R1602">
            <v>0</v>
          </cell>
        </row>
        <row r="1603">
          <cell r="Q1603" t="str">
            <v>272-4936-10</v>
          </cell>
          <cell r="R1603">
            <v>0</v>
          </cell>
        </row>
        <row r="1604">
          <cell r="Q1604" t="str">
            <v>272-4937-10</v>
          </cell>
          <cell r="R1604">
            <v>0</v>
          </cell>
        </row>
        <row r="1605">
          <cell r="Q1605" t="str">
            <v>272-4938-10</v>
          </cell>
          <cell r="R1605">
            <v>0</v>
          </cell>
        </row>
        <row r="1606">
          <cell r="Q1606" t="str">
            <v>272-4939-10</v>
          </cell>
          <cell r="R1606">
            <v>0</v>
          </cell>
        </row>
        <row r="1607">
          <cell r="Q1607" t="str">
            <v>272-4940-10</v>
          </cell>
          <cell r="R1607">
            <v>0</v>
          </cell>
        </row>
        <row r="1608">
          <cell r="Q1608" t="str">
            <v>272-4941-10</v>
          </cell>
          <cell r="R1608">
            <v>0</v>
          </cell>
        </row>
        <row r="1609">
          <cell r="Q1609" t="str">
            <v>272-4942-10</v>
          </cell>
          <cell r="R1609">
            <v>0</v>
          </cell>
        </row>
        <row r="1610">
          <cell r="Q1610" t="str">
            <v>272-4943-10</v>
          </cell>
          <cell r="R1610">
            <v>0</v>
          </cell>
        </row>
        <row r="1611">
          <cell r="Q1611" t="str">
            <v>272-4944-10</v>
          </cell>
          <cell r="R1611">
            <v>0</v>
          </cell>
        </row>
        <row r="1612">
          <cell r="Q1612" t="str">
            <v>272-4945-10</v>
          </cell>
          <cell r="R1612">
            <v>0</v>
          </cell>
        </row>
        <row r="1613">
          <cell r="Q1613" t="str">
            <v>272-4946-10</v>
          </cell>
          <cell r="R1613">
            <v>0</v>
          </cell>
        </row>
        <row r="1614">
          <cell r="Q1614" t="str">
            <v>272-4947-10</v>
          </cell>
          <cell r="R1614">
            <v>0</v>
          </cell>
        </row>
        <row r="1615">
          <cell r="Q1615" t="str">
            <v>272-4948-10</v>
          </cell>
          <cell r="R1615">
            <v>0</v>
          </cell>
        </row>
        <row r="1616">
          <cell r="Q1616" t="str">
            <v>272-4949-10</v>
          </cell>
          <cell r="R1616">
            <v>0</v>
          </cell>
        </row>
        <row r="1617">
          <cell r="Q1617" t="str">
            <v>272-4950-10</v>
          </cell>
          <cell r="R1617">
            <v>0</v>
          </cell>
        </row>
        <row r="1618">
          <cell r="Q1618" t="str">
            <v>272-4951-10</v>
          </cell>
          <cell r="R1618">
            <v>0</v>
          </cell>
        </row>
        <row r="1619">
          <cell r="Q1619" t="str">
            <v>272-4952-10</v>
          </cell>
          <cell r="R1619">
            <v>0</v>
          </cell>
        </row>
        <row r="1620">
          <cell r="Q1620" t="str">
            <v>272-4953-10</v>
          </cell>
          <cell r="R1620">
            <v>0</v>
          </cell>
        </row>
        <row r="1621">
          <cell r="Q1621" t="str">
            <v>272-4954-10</v>
          </cell>
          <cell r="R1621">
            <v>0</v>
          </cell>
        </row>
        <row r="1622">
          <cell r="Q1622" t="str">
            <v>272-4955-10</v>
          </cell>
          <cell r="R1622">
            <v>0</v>
          </cell>
        </row>
        <row r="1623">
          <cell r="Q1623" t="str">
            <v>272-4956-10</v>
          </cell>
          <cell r="R1623">
            <v>0</v>
          </cell>
        </row>
        <row r="1624">
          <cell r="Q1624" t="str">
            <v>272-4957-10</v>
          </cell>
          <cell r="R1624">
            <v>0</v>
          </cell>
        </row>
        <row r="1625">
          <cell r="Q1625" t="str">
            <v>272-4958-10</v>
          </cell>
          <cell r="R1625">
            <v>0</v>
          </cell>
        </row>
        <row r="1626">
          <cell r="Q1626" t="str">
            <v>272-4959-10</v>
          </cell>
          <cell r="R1626">
            <v>0</v>
          </cell>
        </row>
        <row r="1627">
          <cell r="Q1627" t="str">
            <v>272-4960-10</v>
          </cell>
          <cell r="R1627">
            <v>0</v>
          </cell>
        </row>
        <row r="1628">
          <cell r="Q1628" t="str">
            <v>272-4961-10</v>
          </cell>
          <cell r="R1628">
            <v>0</v>
          </cell>
        </row>
        <row r="1629">
          <cell r="Q1629" t="str">
            <v>272-4962-10</v>
          </cell>
          <cell r="R1629">
            <v>0</v>
          </cell>
        </row>
        <row r="1630">
          <cell r="Q1630" t="str">
            <v>272-4963-10</v>
          </cell>
          <cell r="R1630">
            <v>0</v>
          </cell>
        </row>
        <row r="1631">
          <cell r="Q1631" t="str">
            <v>272-4964-10</v>
          </cell>
          <cell r="R1631">
            <v>0</v>
          </cell>
        </row>
        <row r="1632">
          <cell r="Q1632" t="str">
            <v>272-4965-10</v>
          </cell>
          <cell r="R1632">
            <v>0</v>
          </cell>
        </row>
        <row r="1633">
          <cell r="Q1633" t="str">
            <v>272-4966-10</v>
          </cell>
          <cell r="R1633">
            <v>-21101.96</v>
          </cell>
        </row>
        <row r="1634">
          <cell r="Q1634" t="str">
            <v>272-4967-10</v>
          </cell>
          <cell r="R1634">
            <v>0</v>
          </cell>
        </row>
        <row r="1635">
          <cell r="Q1635" t="str">
            <v>272-4968-10</v>
          </cell>
          <cell r="R1635">
            <v>0</v>
          </cell>
        </row>
        <row r="1636">
          <cell r="Q1636" t="str">
            <v>272-4969-10</v>
          </cell>
          <cell r="R1636">
            <v>0</v>
          </cell>
        </row>
        <row r="1637">
          <cell r="Q1637" t="str">
            <v>272-4970-10</v>
          </cell>
          <cell r="R1637">
            <v>0</v>
          </cell>
        </row>
        <row r="1638">
          <cell r="Q1638" t="str">
            <v>272-4971-10</v>
          </cell>
          <cell r="R1638">
            <v>0</v>
          </cell>
        </row>
        <row r="1639">
          <cell r="Q1639" t="str">
            <v>272-4972-10</v>
          </cell>
          <cell r="R1639">
            <v>0</v>
          </cell>
        </row>
        <row r="1640">
          <cell r="Q1640" t="str">
            <v>272-4973-10</v>
          </cell>
          <cell r="R1640">
            <v>0</v>
          </cell>
        </row>
        <row r="1641">
          <cell r="Q1641" t="str">
            <v>272-4974-10</v>
          </cell>
          <cell r="R1641">
            <v>0</v>
          </cell>
        </row>
        <row r="1642">
          <cell r="Q1642" t="str">
            <v>272-4975-10</v>
          </cell>
          <cell r="R1642">
            <v>0</v>
          </cell>
        </row>
        <row r="1643">
          <cell r="Q1643" t="str">
            <v>272-4976-10</v>
          </cell>
          <cell r="R1643">
            <v>0</v>
          </cell>
        </row>
        <row r="1644">
          <cell r="Q1644" t="str">
            <v>272-4977-10</v>
          </cell>
          <cell r="R1644">
            <v>0</v>
          </cell>
        </row>
        <row r="1645">
          <cell r="Q1645" t="str">
            <v>272-4978-10</v>
          </cell>
          <cell r="R1645">
            <v>0</v>
          </cell>
        </row>
        <row r="1646">
          <cell r="Q1646" t="str">
            <v>272-4979-10</v>
          </cell>
          <cell r="R1646">
            <v>2955</v>
          </cell>
        </row>
        <row r="1647">
          <cell r="Q1647" t="str">
            <v>272-4980-10</v>
          </cell>
          <cell r="R1647">
            <v>0</v>
          </cell>
        </row>
        <row r="1648">
          <cell r="Q1648" t="str">
            <v>272-4981-10</v>
          </cell>
          <cell r="R1648">
            <v>0</v>
          </cell>
        </row>
        <row r="1649">
          <cell r="Q1649" t="str">
            <v>272-4982-10</v>
          </cell>
          <cell r="R1649">
            <v>0</v>
          </cell>
        </row>
        <row r="1650">
          <cell r="Q1650" t="str">
            <v>272-4983-10</v>
          </cell>
          <cell r="R1650">
            <v>0</v>
          </cell>
        </row>
        <row r="1651">
          <cell r="Q1651" t="str">
            <v>272-4984-10</v>
          </cell>
          <cell r="R1651">
            <v>3955</v>
          </cell>
        </row>
        <row r="1652">
          <cell r="Q1652" t="str">
            <v>272-4985-10</v>
          </cell>
          <cell r="R1652">
            <v>0</v>
          </cell>
        </row>
        <row r="1653">
          <cell r="Q1653" t="str">
            <v>272-4990-10</v>
          </cell>
          <cell r="R1653">
            <v>0</v>
          </cell>
        </row>
        <row r="1654">
          <cell r="Q1654" t="str">
            <v>272-4991-10</v>
          </cell>
          <cell r="R1654">
            <v>-15031.43</v>
          </cell>
        </row>
        <row r="1655">
          <cell r="Q1655" t="str">
            <v>272-4992-10</v>
          </cell>
          <cell r="R1655">
            <v>0</v>
          </cell>
        </row>
        <row r="1656">
          <cell r="Q1656" t="str">
            <v>272-4997-10</v>
          </cell>
          <cell r="R1656">
            <v>32782.870000000003</v>
          </cell>
        </row>
        <row r="1657">
          <cell r="Q1657" t="str">
            <v>272-4998-10</v>
          </cell>
          <cell r="R1657">
            <v>0</v>
          </cell>
        </row>
        <row r="1658">
          <cell r="Q1658" t="str">
            <v>272-4999-10</v>
          </cell>
          <cell r="R1658">
            <v>0</v>
          </cell>
        </row>
        <row r="1659">
          <cell r="Q1659" t="str">
            <v>273-4000-10</v>
          </cell>
          <cell r="R1659">
            <v>0</v>
          </cell>
        </row>
        <row r="1660">
          <cell r="Q1660" t="str">
            <v>273-4010-10</v>
          </cell>
          <cell r="R1660">
            <v>0</v>
          </cell>
        </row>
        <row r="1661">
          <cell r="Q1661" t="str">
            <v>273-4015-10</v>
          </cell>
          <cell r="R1661">
            <v>0</v>
          </cell>
        </row>
        <row r="1662">
          <cell r="Q1662" t="str">
            <v>273-4100-10</v>
          </cell>
          <cell r="R1662">
            <v>0</v>
          </cell>
        </row>
        <row r="1663">
          <cell r="Q1663" t="str">
            <v>273-4200-10</v>
          </cell>
          <cell r="R1663">
            <v>0</v>
          </cell>
        </row>
        <row r="1664">
          <cell r="Q1664" t="str">
            <v>273-4300-10</v>
          </cell>
          <cell r="R1664">
            <v>0</v>
          </cell>
        </row>
        <row r="1665">
          <cell r="Q1665" t="str">
            <v>273-4900-10</v>
          </cell>
          <cell r="R1665">
            <v>0</v>
          </cell>
        </row>
        <row r="1666">
          <cell r="Q1666" t="str">
            <v>273-4901-10</v>
          </cell>
          <cell r="R1666">
            <v>0</v>
          </cell>
        </row>
        <row r="1667">
          <cell r="Q1667" t="str">
            <v>273-4902-10</v>
          </cell>
          <cell r="R1667">
            <v>0</v>
          </cell>
        </row>
        <row r="1668">
          <cell r="Q1668" t="str">
            <v>273-4903-10</v>
          </cell>
          <cell r="R1668">
            <v>0</v>
          </cell>
        </row>
        <row r="1669">
          <cell r="Q1669" t="str">
            <v>273-4904-10</v>
          </cell>
          <cell r="R1669">
            <v>0</v>
          </cell>
        </row>
        <row r="1670">
          <cell r="Q1670" t="str">
            <v>273-4905-10</v>
          </cell>
          <cell r="R1670">
            <v>0</v>
          </cell>
        </row>
        <row r="1671">
          <cell r="Q1671" t="str">
            <v>273-4906-10</v>
          </cell>
          <cell r="R1671">
            <v>68.44</v>
          </cell>
        </row>
        <row r="1672">
          <cell r="Q1672" t="str">
            <v>273-4907-10</v>
          </cell>
          <cell r="R1672">
            <v>0</v>
          </cell>
        </row>
        <row r="1673">
          <cell r="Q1673" t="str">
            <v>273-4908-10</v>
          </cell>
          <cell r="R1673">
            <v>-62175.25</v>
          </cell>
        </row>
        <row r="1674">
          <cell r="Q1674" t="str">
            <v>273-4909-10</v>
          </cell>
          <cell r="R1674">
            <v>49191.45</v>
          </cell>
        </row>
        <row r="1675">
          <cell r="Q1675" t="str">
            <v>273-4910-10</v>
          </cell>
          <cell r="R1675">
            <v>0</v>
          </cell>
        </row>
        <row r="1676">
          <cell r="Q1676" t="str">
            <v>273-4911-10</v>
          </cell>
          <cell r="R1676">
            <v>0</v>
          </cell>
        </row>
        <row r="1677">
          <cell r="Q1677" t="str">
            <v>273-4912-10</v>
          </cell>
          <cell r="R1677">
            <v>0</v>
          </cell>
        </row>
        <row r="1678">
          <cell r="Q1678" t="str">
            <v>273-4913-10</v>
          </cell>
          <cell r="R1678">
            <v>0</v>
          </cell>
        </row>
        <row r="1679">
          <cell r="Q1679" t="str">
            <v>273-4914-10</v>
          </cell>
          <cell r="R1679">
            <v>0</v>
          </cell>
        </row>
        <row r="1680">
          <cell r="Q1680" t="str">
            <v>273-4915-10</v>
          </cell>
          <cell r="R1680">
            <v>0</v>
          </cell>
        </row>
        <row r="1681">
          <cell r="Q1681" t="str">
            <v>273-4916-10</v>
          </cell>
          <cell r="R1681">
            <v>0</v>
          </cell>
        </row>
        <row r="1682">
          <cell r="Q1682" t="str">
            <v>273-4917-10</v>
          </cell>
          <cell r="R1682">
            <v>0</v>
          </cell>
        </row>
        <row r="1683">
          <cell r="Q1683" t="str">
            <v>273-4918-10</v>
          </cell>
          <cell r="R1683">
            <v>0</v>
          </cell>
        </row>
        <row r="1684">
          <cell r="Q1684" t="str">
            <v>273-4919-10</v>
          </cell>
          <cell r="R1684">
            <v>0</v>
          </cell>
        </row>
        <row r="1685">
          <cell r="Q1685" t="str">
            <v>273-4920-10</v>
          </cell>
          <cell r="R1685">
            <v>0</v>
          </cell>
        </row>
        <row r="1686">
          <cell r="Q1686" t="str">
            <v>273-4921-10</v>
          </cell>
          <cell r="R1686">
            <v>0</v>
          </cell>
        </row>
        <row r="1687">
          <cell r="Q1687" t="str">
            <v>273-4922-10</v>
          </cell>
          <cell r="R1687">
            <v>0</v>
          </cell>
        </row>
        <row r="1688">
          <cell r="Q1688" t="str">
            <v>273-4923-10</v>
          </cell>
          <cell r="R1688">
            <v>0</v>
          </cell>
        </row>
        <row r="1689">
          <cell r="Q1689" t="str">
            <v>273-4924-10</v>
          </cell>
          <cell r="R1689">
            <v>0</v>
          </cell>
        </row>
        <row r="1690">
          <cell r="Q1690" t="str">
            <v>273-4925-10</v>
          </cell>
          <cell r="R1690">
            <v>0</v>
          </cell>
        </row>
        <row r="1691">
          <cell r="Q1691" t="str">
            <v>273-4926-10</v>
          </cell>
          <cell r="R1691">
            <v>0</v>
          </cell>
        </row>
        <row r="1692">
          <cell r="Q1692" t="str">
            <v>273-4927-10</v>
          </cell>
          <cell r="R1692">
            <v>0</v>
          </cell>
        </row>
        <row r="1693">
          <cell r="Q1693" t="str">
            <v>273-4928-10</v>
          </cell>
          <cell r="R1693">
            <v>0</v>
          </cell>
        </row>
        <row r="1694">
          <cell r="Q1694" t="str">
            <v>273-4929-10</v>
          </cell>
          <cell r="R1694">
            <v>0</v>
          </cell>
        </row>
        <row r="1695">
          <cell r="Q1695" t="str">
            <v>273-4930-10</v>
          </cell>
          <cell r="R1695">
            <v>0</v>
          </cell>
        </row>
        <row r="1696">
          <cell r="Q1696" t="str">
            <v>273-4931-10</v>
          </cell>
          <cell r="R1696">
            <v>0</v>
          </cell>
        </row>
        <row r="1697">
          <cell r="Q1697" t="str">
            <v>273-4932-10</v>
          </cell>
          <cell r="R1697">
            <v>0</v>
          </cell>
        </row>
        <row r="1698">
          <cell r="Q1698" t="str">
            <v>273-4933-10</v>
          </cell>
          <cell r="R1698">
            <v>0</v>
          </cell>
        </row>
        <row r="1699">
          <cell r="Q1699" t="str">
            <v>273-4934-10</v>
          </cell>
          <cell r="R1699">
            <v>0</v>
          </cell>
        </row>
        <row r="1700">
          <cell r="Q1700" t="str">
            <v>273-4935-10</v>
          </cell>
          <cell r="R1700">
            <v>0</v>
          </cell>
        </row>
        <row r="1701">
          <cell r="Q1701" t="str">
            <v>273-4936-10</v>
          </cell>
          <cell r="R1701">
            <v>-57361.98</v>
          </cell>
        </row>
        <row r="1702">
          <cell r="Q1702" t="str">
            <v>273-4937-10</v>
          </cell>
          <cell r="R1702">
            <v>0</v>
          </cell>
        </row>
        <row r="1703">
          <cell r="Q1703" t="str">
            <v>273-4938-10</v>
          </cell>
          <cell r="R1703">
            <v>0</v>
          </cell>
        </row>
        <row r="1704">
          <cell r="Q1704" t="str">
            <v>273-4939-10</v>
          </cell>
          <cell r="R1704">
            <v>0</v>
          </cell>
        </row>
        <row r="1705">
          <cell r="Q1705" t="str">
            <v>273-4940-10</v>
          </cell>
          <cell r="R1705">
            <v>0</v>
          </cell>
        </row>
        <row r="1706">
          <cell r="Q1706" t="str">
            <v>273-4941-10</v>
          </cell>
          <cell r="R1706">
            <v>-27688.16</v>
          </cell>
        </row>
        <row r="1707">
          <cell r="Q1707" t="str">
            <v>273-4942-10</v>
          </cell>
          <cell r="R1707">
            <v>0</v>
          </cell>
        </row>
        <row r="1708">
          <cell r="Q1708" t="str">
            <v>273-4943-10</v>
          </cell>
          <cell r="R1708">
            <v>0</v>
          </cell>
        </row>
        <row r="1709">
          <cell r="Q1709" t="str">
            <v>273-4955-10</v>
          </cell>
          <cell r="R1709">
            <v>0</v>
          </cell>
        </row>
        <row r="1710">
          <cell r="Q1710" t="str">
            <v>273-4956-10</v>
          </cell>
          <cell r="R1710">
            <v>0</v>
          </cell>
        </row>
        <row r="1711">
          <cell r="Q1711" t="str">
            <v>273-4957-10</v>
          </cell>
          <cell r="R1711">
            <v>0</v>
          </cell>
        </row>
        <row r="1712">
          <cell r="Q1712" t="str">
            <v>273-4958-10</v>
          </cell>
          <cell r="R1712">
            <v>0</v>
          </cell>
        </row>
        <row r="1713">
          <cell r="Q1713" t="str">
            <v>273-4959-10</v>
          </cell>
          <cell r="R1713">
            <v>0</v>
          </cell>
        </row>
        <row r="1714">
          <cell r="Q1714" t="str">
            <v>273-4960-10</v>
          </cell>
          <cell r="R1714">
            <v>0</v>
          </cell>
        </row>
        <row r="1715">
          <cell r="Q1715" t="str">
            <v>273-4961-10</v>
          </cell>
          <cell r="R1715">
            <v>0</v>
          </cell>
        </row>
        <row r="1716">
          <cell r="Q1716" t="str">
            <v>273-4962-10</v>
          </cell>
          <cell r="R1716">
            <v>-4215.04</v>
          </cell>
        </row>
        <row r="1717">
          <cell r="Q1717" t="str">
            <v>273-4997-10</v>
          </cell>
          <cell r="R1717">
            <v>-15691.93</v>
          </cell>
        </row>
        <row r="1718">
          <cell r="Q1718" t="str">
            <v>273-4999-10</v>
          </cell>
          <cell r="R1718">
            <v>0</v>
          </cell>
        </row>
        <row r="1719">
          <cell r="Q1719" t="str">
            <v>274-4000-10</v>
          </cell>
          <cell r="R1719">
            <v>0</v>
          </cell>
        </row>
        <row r="1720">
          <cell r="Q1720" t="str">
            <v>274-4010-10</v>
          </cell>
          <cell r="R1720">
            <v>0</v>
          </cell>
        </row>
        <row r="1721">
          <cell r="Q1721" t="str">
            <v>274-4015-10</v>
          </cell>
          <cell r="R1721">
            <v>0</v>
          </cell>
        </row>
        <row r="1722">
          <cell r="Q1722" t="str">
            <v>274-4200-10</v>
          </cell>
          <cell r="R1722">
            <v>0</v>
          </cell>
        </row>
        <row r="1723">
          <cell r="Q1723" t="str">
            <v>274-4900-10</v>
          </cell>
          <cell r="R1723">
            <v>0</v>
          </cell>
        </row>
        <row r="1724">
          <cell r="Q1724" t="str">
            <v>274-4901-10</v>
          </cell>
          <cell r="R1724">
            <v>0</v>
          </cell>
        </row>
        <row r="1725">
          <cell r="Q1725" t="str">
            <v>274-4902-10</v>
          </cell>
          <cell r="R1725">
            <v>0</v>
          </cell>
        </row>
        <row r="1726">
          <cell r="Q1726" t="str">
            <v>274-4903-10</v>
          </cell>
          <cell r="R1726">
            <v>0</v>
          </cell>
        </row>
        <row r="1727">
          <cell r="Q1727" t="str">
            <v>274-4904-10</v>
          </cell>
          <cell r="R1727">
            <v>0</v>
          </cell>
        </row>
        <row r="1728">
          <cell r="Q1728" t="str">
            <v>274-4905-10</v>
          </cell>
          <cell r="R1728">
            <v>0</v>
          </cell>
        </row>
        <row r="1729">
          <cell r="Q1729" t="str">
            <v>274-4906-10</v>
          </cell>
          <cell r="R1729">
            <v>0</v>
          </cell>
        </row>
        <row r="1730">
          <cell r="Q1730" t="str">
            <v>274-4907-10</v>
          </cell>
          <cell r="R1730">
            <v>0</v>
          </cell>
        </row>
        <row r="1731">
          <cell r="Q1731" t="str">
            <v>274-4908-10</v>
          </cell>
          <cell r="R1731">
            <v>0</v>
          </cell>
        </row>
        <row r="1732">
          <cell r="Q1732" t="str">
            <v>274-4909-10</v>
          </cell>
          <cell r="R1732">
            <v>0</v>
          </cell>
        </row>
        <row r="1733">
          <cell r="Q1733" t="str">
            <v>274-4910-10</v>
          </cell>
          <cell r="R1733">
            <v>0</v>
          </cell>
        </row>
        <row r="1734">
          <cell r="Q1734" t="str">
            <v>274-4911-10</v>
          </cell>
          <cell r="R1734">
            <v>0</v>
          </cell>
        </row>
        <row r="1735">
          <cell r="Q1735" t="str">
            <v>274-4912-10</v>
          </cell>
          <cell r="R1735">
            <v>0</v>
          </cell>
        </row>
        <row r="1736">
          <cell r="Q1736" t="str">
            <v>274-4913-10</v>
          </cell>
          <cell r="R1736">
            <v>0</v>
          </cell>
        </row>
        <row r="1737">
          <cell r="Q1737" t="str">
            <v>274-4914-10</v>
          </cell>
          <cell r="R1737">
            <v>0</v>
          </cell>
        </row>
        <row r="1738">
          <cell r="Q1738" t="str">
            <v>274-4915-10</v>
          </cell>
          <cell r="R1738">
            <v>0</v>
          </cell>
        </row>
        <row r="1739">
          <cell r="Q1739" t="str">
            <v>274-4916-10</v>
          </cell>
          <cell r="R1739">
            <v>0</v>
          </cell>
        </row>
        <row r="1740">
          <cell r="Q1740" t="str">
            <v>274-4917-10</v>
          </cell>
          <cell r="R1740">
            <v>0</v>
          </cell>
        </row>
        <row r="1741">
          <cell r="Q1741" t="str">
            <v>274-4918-10</v>
          </cell>
          <cell r="R1741">
            <v>0</v>
          </cell>
        </row>
        <row r="1742">
          <cell r="Q1742" t="str">
            <v>274-4919-10</v>
          </cell>
          <cell r="R1742">
            <v>0</v>
          </cell>
        </row>
        <row r="1743">
          <cell r="Q1743" t="str">
            <v>274-4920-10</v>
          </cell>
          <cell r="R1743">
            <v>0</v>
          </cell>
        </row>
        <row r="1744">
          <cell r="Q1744" t="str">
            <v>274-4921-10</v>
          </cell>
          <cell r="R1744">
            <v>0</v>
          </cell>
        </row>
        <row r="1745">
          <cell r="Q1745" t="str">
            <v>274-4922-10</v>
          </cell>
          <cell r="R1745">
            <v>0</v>
          </cell>
        </row>
        <row r="1746">
          <cell r="Q1746" t="str">
            <v>274-4923-10</v>
          </cell>
          <cell r="R1746">
            <v>0</v>
          </cell>
        </row>
        <row r="1747">
          <cell r="Q1747" t="str">
            <v>274-4924-10</v>
          </cell>
          <cell r="R1747">
            <v>0</v>
          </cell>
        </row>
        <row r="1748">
          <cell r="Q1748" t="str">
            <v>274-4925-10</v>
          </cell>
          <cell r="R1748">
            <v>0</v>
          </cell>
        </row>
        <row r="1749">
          <cell r="Q1749" t="str">
            <v>274-4926-10</v>
          </cell>
          <cell r="R1749">
            <v>0</v>
          </cell>
        </row>
        <row r="1750">
          <cell r="Q1750" t="str">
            <v>274-4927-10</v>
          </cell>
          <cell r="R1750">
            <v>0</v>
          </cell>
        </row>
        <row r="1751">
          <cell r="Q1751" t="str">
            <v>274-4928-10</v>
          </cell>
          <cell r="R1751">
            <v>0</v>
          </cell>
        </row>
        <row r="1752">
          <cell r="Q1752" t="str">
            <v>274-4929-10</v>
          </cell>
          <cell r="R1752">
            <v>0</v>
          </cell>
        </row>
        <row r="1753">
          <cell r="Q1753" t="str">
            <v>274-4930-10</v>
          </cell>
          <cell r="R1753">
            <v>0</v>
          </cell>
        </row>
        <row r="1754">
          <cell r="Q1754" t="str">
            <v>274-4931-10</v>
          </cell>
          <cell r="R1754">
            <v>0</v>
          </cell>
        </row>
        <row r="1755">
          <cell r="Q1755" t="str">
            <v>274-4932-10</v>
          </cell>
          <cell r="R1755">
            <v>0</v>
          </cell>
        </row>
        <row r="1756">
          <cell r="Q1756" t="str">
            <v>274-4933-10</v>
          </cell>
          <cell r="R1756">
            <v>0</v>
          </cell>
        </row>
        <row r="1757">
          <cell r="Q1757" t="str">
            <v>274-4934-10</v>
          </cell>
          <cell r="R1757">
            <v>0</v>
          </cell>
        </row>
        <row r="1758">
          <cell r="Q1758" t="str">
            <v>274-4935-10</v>
          </cell>
          <cell r="R1758">
            <v>0</v>
          </cell>
        </row>
        <row r="1759">
          <cell r="Q1759" t="str">
            <v>274-4936-10</v>
          </cell>
          <cell r="R1759">
            <v>0</v>
          </cell>
        </row>
        <row r="1760">
          <cell r="Q1760" t="str">
            <v>274-4937-10</v>
          </cell>
          <cell r="R1760">
            <v>0</v>
          </cell>
        </row>
        <row r="1761">
          <cell r="Q1761" t="str">
            <v>274-4938-10</v>
          </cell>
          <cell r="R1761">
            <v>0</v>
          </cell>
        </row>
        <row r="1762">
          <cell r="Q1762" t="str">
            <v>274-4939-10</v>
          </cell>
          <cell r="R1762">
            <v>0</v>
          </cell>
        </row>
        <row r="1763">
          <cell r="Q1763" t="str">
            <v>274-4940-10</v>
          </cell>
          <cell r="R1763">
            <v>0</v>
          </cell>
        </row>
        <row r="1764">
          <cell r="Q1764" t="str">
            <v>274-4941-10</v>
          </cell>
          <cell r="R1764">
            <v>0</v>
          </cell>
        </row>
        <row r="1765">
          <cell r="Q1765" t="str">
            <v>274-4954-10</v>
          </cell>
          <cell r="R1765">
            <v>0</v>
          </cell>
        </row>
        <row r="1766">
          <cell r="Q1766" t="str">
            <v>274-4955-10</v>
          </cell>
          <cell r="R1766">
            <v>0</v>
          </cell>
        </row>
        <row r="1767">
          <cell r="Q1767" t="str">
            <v>274-4956-10</v>
          </cell>
          <cell r="R1767">
            <v>0</v>
          </cell>
        </row>
        <row r="1768">
          <cell r="Q1768" t="str">
            <v>274-4957-10</v>
          </cell>
          <cell r="R1768">
            <v>0</v>
          </cell>
        </row>
        <row r="1769">
          <cell r="Q1769" t="str">
            <v>274-4958-10</v>
          </cell>
          <cell r="R1769">
            <v>0</v>
          </cell>
        </row>
        <row r="1770">
          <cell r="Q1770" t="str">
            <v>274-4959-10</v>
          </cell>
          <cell r="R1770">
            <v>0</v>
          </cell>
        </row>
        <row r="1771">
          <cell r="Q1771" t="str">
            <v>274-4960-10</v>
          </cell>
          <cell r="R1771">
            <v>0</v>
          </cell>
        </row>
        <row r="1772">
          <cell r="Q1772" t="str">
            <v>274-4961-10</v>
          </cell>
          <cell r="R1772">
            <v>0</v>
          </cell>
        </row>
        <row r="1773">
          <cell r="Q1773" t="str">
            <v>274-4962-10</v>
          </cell>
          <cell r="R1773">
            <v>0</v>
          </cell>
        </row>
        <row r="1774">
          <cell r="Q1774" t="str">
            <v>274-4963-10</v>
          </cell>
          <cell r="R1774">
            <v>0</v>
          </cell>
        </row>
        <row r="1775">
          <cell r="Q1775" t="str">
            <v>274-4997-10</v>
          </cell>
          <cell r="R1775">
            <v>-66973.3</v>
          </cell>
        </row>
        <row r="1776">
          <cell r="Q1776" t="str">
            <v>274-4999-10</v>
          </cell>
          <cell r="R1776">
            <v>0</v>
          </cell>
        </row>
        <row r="1777">
          <cell r="Q1777" t="str">
            <v>275-4000-10</v>
          </cell>
          <cell r="R1777">
            <v>0</v>
          </cell>
        </row>
        <row r="1778">
          <cell r="Q1778" t="str">
            <v>275-4010-10</v>
          </cell>
          <cell r="R1778">
            <v>0</v>
          </cell>
        </row>
        <row r="1779">
          <cell r="Q1779" t="str">
            <v>275-4015-10</v>
          </cell>
          <cell r="R1779">
            <v>0</v>
          </cell>
        </row>
        <row r="1780">
          <cell r="Q1780" t="str">
            <v>275-4100-10</v>
          </cell>
          <cell r="R1780">
            <v>0</v>
          </cell>
        </row>
        <row r="1781">
          <cell r="Q1781" t="str">
            <v>275-4200-10</v>
          </cell>
          <cell r="R1781">
            <v>0</v>
          </cell>
        </row>
        <row r="1782">
          <cell r="Q1782" t="str">
            <v>275-4300-10</v>
          </cell>
          <cell r="R1782">
            <v>0</v>
          </cell>
        </row>
        <row r="1783">
          <cell r="Q1783" t="str">
            <v>275-4310-10</v>
          </cell>
          <cell r="R1783">
            <v>0</v>
          </cell>
        </row>
        <row r="1784">
          <cell r="Q1784" t="str">
            <v>275-4900-10</v>
          </cell>
          <cell r="R1784">
            <v>0</v>
          </cell>
        </row>
        <row r="1785">
          <cell r="Q1785" t="str">
            <v>275-4910-10</v>
          </cell>
          <cell r="R1785">
            <v>0</v>
          </cell>
        </row>
        <row r="1786">
          <cell r="Q1786" t="str">
            <v>275-4920-10</v>
          </cell>
          <cell r="R1786">
            <v>0</v>
          </cell>
        </row>
        <row r="1787">
          <cell r="Q1787" t="str">
            <v>275-4930-10</v>
          </cell>
          <cell r="R1787">
            <v>0</v>
          </cell>
        </row>
        <row r="1788">
          <cell r="Q1788" t="str">
            <v>275-4940-10</v>
          </cell>
          <cell r="R1788">
            <v>0</v>
          </cell>
        </row>
        <row r="1789">
          <cell r="Q1789" t="str">
            <v>275-4950-10</v>
          </cell>
          <cell r="R1789">
            <v>0</v>
          </cell>
        </row>
        <row r="1790">
          <cell r="Q1790" t="str">
            <v>275-4960-10</v>
          </cell>
          <cell r="R1790">
            <v>0</v>
          </cell>
        </row>
        <row r="1791">
          <cell r="Q1791" t="str">
            <v>275-4970-10</v>
          </cell>
          <cell r="R1791">
            <v>0</v>
          </cell>
        </row>
        <row r="1792">
          <cell r="Q1792" t="str">
            <v>275-4997-10</v>
          </cell>
          <cell r="R1792">
            <v>-31876.14</v>
          </cell>
        </row>
        <row r="1793">
          <cell r="Q1793" t="str">
            <v>275-4999-10</v>
          </cell>
          <cell r="R1793">
            <v>85055</v>
          </cell>
        </row>
        <row r="1794">
          <cell r="Q1794" t="str">
            <v>276-4000-10</v>
          </cell>
          <cell r="R1794">
            <v>0</v>
          </cell>
        </row>
        <row r="1795">
          <cell r="Q1795" t="str">
            <v>276-4010-10</v>
          </cell>
          <cell r="R1795">
            <v>0</v>
          </cell>
        </row>
        <row r="1796">
          <cell r="Q1796" t="str">
            <v>276-4015-10</v>
          </cell>
          <cell r="R1796">
            <v>0</v>
          </cell>
        </row>
        <row r="1797">
          <cell r="Q1797" t="str">
            <v>276-4100-10</v>
          </cell>
          <cell r="R1797">
            <v>0</v>
          </cell>
        </row>
        <row r="1798">
          <cell r="Q1798" t="str">
            <v>276-4200-10</v>
          </cell>
          <cell r="R1798">
            <v>0</v>
          </cell>
        </row>
        <row r="1799">
          <cell r="Q1799" t="str">
            <v>276-4300-10</v>
          </cell>
          <cell r="R1799">
            <v>0</v>
          </cell>
        </row>
        <row r="1800">
          <cell r="Q1800" t="str">
            <v>276-4310-10</v>
          </cell>
          <cell r="R1800">
            <v>0</v>
          </cell>
        </row>
        <row r="1801">
          <cell r="Q1801" t="str">
            <v>277-4000-10</v>
          </cell>
          <cell r="R1801">
            <v>0</v>
          </cell>
        </row>
        <row r="1802">
          <cell r="Q1802" t="str">
            <v>277-4010-10</v>
          </cell>
          <cell r="R1802">
            <v>0</v>
          </cell>
        </row>
        <row r="1803">
          <cell r="Q1803" t="str">
            <v>277-4015-10</v>
          </cell>
          <cell r="R1803">
            <v>0</v>
          </cell>
        </row>
        <row r="1804">
          <cell r="Q1804" t="str">
            <v>277-4100-10</v>
          </cell>
          <cell r="R1804">
            <v>0</v>
          </cell>
        </row>
        <row r="1805">
          <cell r="Q1805" t="str">
            <v>277-4200-10</v>
          </cell>
          <cell r="R1805">
            <v>0</v>
          </cell>
        </row>
        <row r="1806">
          <cell r="Q1806" t="str">
            <v>277-4300-10</v>
          </cell>
          <cell r="R1806">
            <v>0</v>
          </cell>
        </row>
        <row r="1807">
          <cell r="Q1807" t="str">
            <v>277-4310-10</v>
          </cell>
          <cell r="R1807">
            <v>0</v>
          </cell>
        </row>
        <row r="1808">
          <cell r="Q1808" t="str">
            <v>278-4000-10</v>
          </cell>
          <cell r="R1808">
            <v>0</v>
          </cell>
        </row>
        <row r="1809">
          <cell r="Q1809" t="str">
            <v>278-4010-10</v>
          </cell>
          <cell r="R1809">
            <v>0</v>
          </cell>
        </row>
        <row r="1810">
          <cell r="Q1810" t="str">
            <v>278-4015-10</v>
          </cell>
          <cell r="R1810">
            <v>0</v>
          </cell>
        </row>
        <row r="1811">
          <cell r="Q1811" t="str">
            <v>278-4100-10</v>
          </cell>
          <cell r="R1811">
            <v>0</v>
          </cell>
        </row>
        <row r="1812">
          <cell r="Q1812" t="str">
            <v>278-4200-10</v>
          </cell>
          <cell r="R1812">
            <v>0</v>
          </cell>
        </row>
        <row r="1813">
          <cell r="Q1813" t="str">
            <v>278-4300-10</v>
          </cell>
          <cell r="R1813">
            <v>0</v>
          </cell>
        </row>
        <row r="1814">
          <cell r="Q1814" t="str">
            <v>278-4310-10</v>
          </cell>
          <cell r="R1814">
            <v>0</v>
          </cell>
        </row>
        <row r="1815">
          <cell r="Q1815" t="str">
            <v>279-4000-10</v>
          </cell>
          <cell r="R1815">
            <v>0</v>
          </cell>
        </row>
        <row r="1816">
          <cell r="Q1816" t="str">
            <v>279-4010-10</v>
          </cell>
          <cell r="R1816">
            <v>0</v>
          </cell>
        </row>
        <row r="1817">
          <cell r="Q1817" t="str">
            <v>279-4015-10</v>
          </cell>
          <cell r="R1817">
            <v>0</v>
          </cell>
        </row>
        <row r="1818">
          <cell r="Q1818" t="str">
            <v>279-4100-10</v>
          </cell>
          <cell r="R1818">
            <v>0</v>
          </cell>
        </row>
        <row r="1819">
          <cell r="Q1819" t="str">
            <v>279-4200-10</v>
          </cell>
          <cell r="R1819">
            <v>0</v>
          </cell>
        </row>
        <row r="1820">
          <cell r="Q1820" t="str">
            <v>279-4300-10</v>
          </cell>
          <cell r="R1820">
            <v>0</v>
          </cell>
        </row>
        <row r="1821">
          <cell r="Q1821" t="str">
            <v>279-4310-10</v>
          </cell>
          <cell r="R1821">
            <v>0</v>
          </cell>
        </row>
        <row r="1822">
          <cell r="Q1822" t="str">
            <v>280-4000-10</v>
          </cell>
          <cell r="R1822">
            <v>0</v>
          </cell>
        </row>
        <row r="1823">
          <cell r="Q1823" t="str">
            <v>280-4010-10</v>
          </cell>
          <cell r="R1823">
            <v>0</v>
          </cell>
        </row>
        <row r="1824">
          <cell r="Q1824" t="str">
            <v>280-4015-10</v>
          </cell>
          <cell r="R1824">
            <v>0</v>
          </cell>
        </row>
        <row r="1825">
          <cell r="Q1825" t="str">
            <v>280-4100-10</v>
          </cell>
          <cell r="R1825">
            <v>0</v>
          </cell>
        </row>
        <row r="1826">
          <cell r="Q1826" t="str">
            <v>280-4200-10</v>
          </cell>
          <cell r="R1826">
            <v>0</v>
          </cell>
        </row>
        <row r="1827">
          <cell r="Q1827" t="str">
            <v>280-4300-10</v>
          </cell>
          <cell r="R1827">
            <v>0</v>
          </cell>
        </row>
        <row r="1828">
          <cell r="Q1828" t="str">
            <v>280-4310-10</v>
          </cell>
          <cell r="R1828">
            <v>0</v>
          </cell>
        </row>
        <row r="1829">
          <cell r="Q1829" t="str">
            <v>281-4000-10</v>
          </cell>
          <cell r="R1829">
            <v>-143326.01999999999</v>
          </cell>
        </row>
        <row r="1830">
          <cell r="Q1830" t="str">
            <v>281-4010-10</v>
          </cell>
          <cell r="R1830">
            <v>-10675.26</v>
          </cell>
        </row>
        <row r="1831">
          <cell r="Q1831" t="str">
            <v>281-4015-10</v>
          </cell>
          <cell r="R1831">
            <v>-832.3</v>
          </cell>
        </row>
        <row r="1832">
          <cell r="Q1832" t="str">
            <v>281-4020-10</v>
          </cell>
          <cell r="R1832">
            <v>-341.24</v>
          </cell>
        </row>
        <row r="1833">
          <cell r="Q1833" t="str">
            <v>281-4100-10</v>
          </cell>
          <cell r="R1833">
            <v>-30.84</v>
          </cell>
        </row>
        <row r="1834">
          <cell r="Q1834" t="str">
            <v>281-4200-10</v>
          </cell>
          <cell r="R1834">
            <v>0</v>
          </cell>
        </row>
        <row r="1835">
          <cell r="Q1835" t="str">
            <v>281-4300-10</v>
          </cell>
          <cell r="R1835">
            <v>-36.5</v>
          </cell>
        </row>
        <row r="1836">
          <cell r="Q1836" t="str">
            <v>281-4310-10</v>
          </cell>
          <cell r="R1836">
            <v>-58.69</v>
          </cell>
        </row>
        <row r="1837">
          <cell r="Q1837" t="str">
            <v>281-4400-10</v>
          </cell>
          <cell r="R1837">
            <v>-787.97</v>
          </cell>
        </row>
        <row r="1838">
          <cell r="Q1838" t="str">
            <v>282-4000-10</v>
          </cell>
          <cell r="R1838">
            <v>6518861.6699999999</v>
          </cell>
        </row>
        <row r="1839">
          <cell r="Q1839" t="str">
            <v>282-4010-10</v>
          </cell>
          <cell r="R1839">
            <v>0</v>
          </cell>
        </row>
        <row r="1840">
          <cell r="Q1840" t="str">
            <v>282-4015-10</v>
          </cell>
          <cell r="R1840">
            <v>0</v>
          </cell>
        </row>
        <row r="1841">
          <cell r="Q1841" t="str">
            <v>282-4100-10</v>
          </cell>
          <cell r="R1841">
            <v>0</v>
          </cell>
        </row>
        <row r="1842">
          <cell r="Q1842" t="str">
            <v>282-4200-10</v>
          </cell>
          <cell r="R1842">
            <v>0</v>
          </cell>
        </row>
        <row r="1843">
          <cell r="Q1843" t="str">
            <v>282-4300-10</v>
          </cell>
          <cell r="R1843">
            <v>0</v>
          </cell>
        </row>
        <row r="1844">
          <cell r="Q1844" t="str">
            <v>283-4000-10</v>
          </cell>
          <cell r="R1844">
            <v>0</v>
          </cell>
        </row>
        <row r="1845">
          <cell r="Q1845" t="str">
            <v>284-4000-10</v>
          </cell>
          <cell r="R1845">
            <v>-371.5</v>
          </cell>
        </row>
        <row r="1846">
          <cell r="Q1846" t="str">
            <v>284-4010-10</v>
          </cell>
          <cell r="R1846">
            <v>0</v>
          </cell>
        </row>
        <row r="1847">
          <cell r="Q1847" t="str">
            <v>284-4015-10</v>
          </cell>
          <cell r="R1847">
            <v>0</v>
          </cell>
        </row>
        <row r="1848">
          <cell r="Q1848" t="str">
            <v>284-4100-10</v>
          </cell>
          <cell r="R1848">
            <v>0</v>
          </cell>
        </row>
        <row r="1849">
          <cell r="Q1849" t="str">
            <v>284-4200-10</v>
          </cell>
          <cell r="R1849">
            <v>0</v>
          </cell>
        </row>
        <row r="1850">
          <cell r="Q1850" t="str">
            <v>284-4300-10</v>
          </cell>
          <cell r="R1850">
            <v>0</v>
          </cell>
        </row>
        <row r="1851">
          <cell r="Q1851" t="str">
            <v>284-4310-10</v>
          </cell>
          <cell r="R1851">
            <v>0</v>
          </cell>
        </row>
        <row r="1852">
          <cell r="Q1852" t="str">
            <v>285-4000-10</v>
          </cell>
          <cell r="R1852">
            <v>-620.5</v>
          </cell>
        </row>
        <row r="1853">
          <cell r="Q1853" t="str">
            <v>285-4010-10</v>
          </cell>
          <cell r="R1853">
            <v>0</v>
          </cell>
        </row>
        <row r="1854">
          <cell r="Q1854" t="str">
            <v>285-4015-10</v>
          </cell>
          <cell r="R1854">
            <v>0</v>
          </cell>
        </row>
        <row r="1855">
          <cell r="Q1855" t="str">
            <v>285-4100-10</v>
          </cell>
          <cell r="R1855">
            <v>0</v>
          </cell>
        </row>
        <row r="1856">
          <cell r="Q1856" t="str">
            <v>285-4200-10</v>
          </cell>
          <cell r="R1856">
            <v>0</v>
          </cell>
        </row>
        <row r="1857">
          <cell r="Q1857" t="str">
            <v>285-4300-10</v>
          </cell>
          <cell r="R1857">
            <v>0</v>
          </cell>
        </row>
        <row r="1858">
          <cell r="Q1858" t="str">
            <v>285-4310-10</v>
          </cell>
          <cell r="R1858">
            <v>0</v>
          </cell>
        </row>
        <row r="1859">
          <cell r="Q1859" t="str">
            <v>286-4000-10</v>
          </cell>
          <cell r="R1859">
            <v>0</v>
          </cell>
        </row>
        <row r="1860">
          <cell r="Q1860" t="str">
            <v>286-4010-10</v>
          </cell>
          <cell r="R1860">
            <v>0</v>
          </cell>
        </row>
        <row r="1861">
          <cell r="Q1861" t="str">
            <v>286-4015-10</v>
          </cell>
          <cell r="R1861">
            <v>0</v>
          </cell>
        </row>
        <row r="1862">
          <cell r="Q1862" t="str">
            <v>286-4100-10</v>
          </cell>
          <cell r="R1862">
            <v>0</v>
          </cell>
        </row>
        <row r="1863">
          <cell r="Q1863" t="str">
            <v>286-4200-10</v>
          </cell>
          <cell r="R1863">
            <v>0</v>
          </cell>
        </row>
        <row r="1864">
          <cell r="Q1864" t="str">
            <v>286-4300-10</v>
          </cell>
          <cell r="R1864">
            <v>0</v>
          </cell>
        </row>
        <row r="1865">
          <cell r="Q1865" t="str">
            <v>286-4310-10</v>
          </cell>
          <cell r="R1865">
            <v>0</v>
          </cell>
        </row>
        <row r="1866">
          <cell r="Q1866" t="str">
            <v>287-4000-10</v>
          </cell>
          <cell r="R1866">
            <v>-4920</v>
          </cell>
        </row>
        <row r="1867">
          <cell r="Q1867" t="str">
            <v>287-4010-10</v>
          </cell>
          <cell r="R1867">
            <v>0</v>
          </cell>
        </row>
        <row r="1868">
          <cell r="Q1868" t="str">
            <v>287-4015-10</v>
          </cell>
          <cell r="R1868">
            <v>0</v>
          </cell>
        </row>
        <row r="1869">
          <cell r="Q1869" t="str">
            <v>287-4100-10</v>
          </cell>
          <cell r="R1869">
            <v>0</v>
          </cell>
        </row>
        <row r="1870">
          <cell r="Q1870" t="str">
            <v>287-4200-10</v>
          </cell>
          <cell r="R1870">
            <v>0</v>
          </cell>
        </row>
        <row r="1871">
          <cell r="Q1871" t="str">
            <v>287-4300-10</v>
          </cell>
          <cell r="R1871">
            <v>0</v>
          </cell>
        </row>
        <row r="1872">
          <cell r="Q1872" t="str">
            <v>287-4310-10</v>
          </cell>
          <cell r="R1872">
            <v>0</v>
          </cell>
        </row>
        <row r="1873">
          <cell r="Q1873" t="str">
            <v>288-4000-10</v>
          </cell>
          <cell r="R1873">
            <v>-40976.300000000003</v>
          </cell>
        </row>
        <row r="1874">
          <cell r="Q1874" t="str">
            <v>288-4010-10</v>
          </cell>
          <cell r="R1874">
            <v>0</v>
          </cell>
        </row>
        <row r="1875">
          <cell r="Q1875" t="str">
            <v>288-4015-10</v>
          </cell>
          <cell r="R1875">
            <v>0</v>
          </cell>
        </row>
        <row r="1876">
          <cell r="Q1876" t="str">
            <v>288-4100-10</v>
          </cell>
          <cell r="R1876">
            <v>0</v>
          </cell>
        </row>
        <row r="1877">
          <cell r="Q1877" t="str">
            <v>288-4200-10</v>
          </cell>
          <cell r="R1877">
            <v>0</v>
          </cell>
        </row>
        <row r="1878">
          <cell r="Q1878" t="str">
            <v>288-4300-10</v>
          </cell>
          <cell r="R1878">
            <v>0</v>
          </cell>
        </row>
        <row r="1879">
          <cell r="Q1879" t="str">
            <v>288-4310-10</v>
          </cell>
          <cell r="R1879">
            <v>0</v>
          </cell>
        </row>
        <row r="1880">
          <cell r="Q1880" t="str">
            <v>289-4000-10</v>
          </cell>
          <cell r="R1880">
            <v>0</v>
          </cell>
        </row>
        <row r="1881">
          <cell r="Q1881" t="str">
            <v>289-4010-10</v>
          </cell>
          <cell r="R1881">
            <v>0</v>
          </cell>
        </row>
        <row r="1882">
          <cell r="Q1882" t="str">
            <v>289-4015-10</v>
          </cell>
          <cell r="R1882">
            <v>-1519079.63</v>
          </cell>
        </row>
        <row r="1883">
          <cell r="Q1883" t="str">
            <v>289-4020-10</v>
          </cell>
          <cell r="R1883">
            <v>-1624813.91</v>
          </cell>
        </row>
        <row r="1884">
          <cell r="Q1884" t="str">
            <v>289-4100-10</v>
          </cell>
          <cell r="R1884">
            <v>-494042.89</v>
          </cell>
        </row>
        <row r="1885">
          <cell r="Q1885" t="str">
            <v>289-4200-10</v>
          </cell>
          <cell r="R1885">
            <v>-196242.43</v>
          </cell>
        </row>
        <row r="1886">
          <cell r="Q1886" t="str">
            <v>289-4300-10</v>
          </cell>
          <cell r="R1886">
            <v>-471770.29</v>
          </cell>
        </row>
        <row r="1887">
          <cell r="Q1887" t="str">
            <v>289-4310-10</v>
          </cell>
          <cell r="R1887">
            <v>0</v>
          </cell>
        </row>
        <row r="1888">
          <cell r="Q1888" t="str">
            <v>289-4400-10</v>
          </cell>
          <cell r="R1888">
            <v>0</v>
          </cell>
        </row>
        <row r="1889">
          <cell r="Q1889" t="str">
            <v>290-4000-10</v>
          </cell>
          <cell r="R1889">
            <v>0</v>
          </cell>
        </row>
        <row r="1890">
          <cell r="Q1890" t="str">
            <v>290-4010-10</v>
          </cell>
          <cell r="R1890">
            <v>0</v>
          </cell>
        </row>
        <row r="1891">
          <cell r="Q1891" t="str">
            <v>290-4015-10</v>
          </cell>
          <cell r="R1891">
            <v>0</v>
          </cell>
        </row>
        <row r="1892">
          <cell r="Q1892" t="str">
            <v>290-4100-10</v>
          </cell>
          <cell r="R1892">
            <v>0</v>
          </cell>
        </row>
        <row r="1893">
          <cell r="Q1893" t="str">
            <v>290-4200-10</v>
          </cell>
          <cell r="R1893">
            <v>0</v>
          </cell>
        </row>
        <row r="1894">
          <cell r="Q1894" t="str">
            <v>290-4300-10</v>
          </cell>
          <cell r="R1894">
            <v>0</v>
          </cell>
        </row>
        <row r="1895">
          <cell r="Q1895" t="str">
            <v>290-4310-10</v>
          </cell>
          <cell r="R1895">
            <v>0</v>
          </cell>
        </row>
        <row r="1896">
          <cell r="Q1896" t="str">
            <v>291-4000-10</v>
          </cell>
          <cell r="R1896">
            <v>0</v>
          </cell>
        </row>
        <row r="1897">
          <cell r="Q1897" t="str">
            <v>291-4010-10</v>
          </cell>
          <cell r="R1897">
            <v>0</v>
          </cell>
        </row>
        <row r="1898">
          <cell r="Q1898" t="str">
            <v>291-4015-10</v>
          </cell>
          <cell r="R1898">
            <v>0</v>
          </cell>
        </row>
        <row r="1899">
          <cell r="Q1899" t="str">
            <v>291-4100-10</v>
          </cell>
          <cell r="R1899">
            <v>0</v>
          </cell>
        </row>
        <row r="1900">
          <cell r="Q1900" t="str">
            <v>291-4200-10</v>
          </cell>
          <cell r="R1900">
            <v>0</v>
          </cell>
        </row>
        <row r="1901">
          <cell r="Q1901" t="str">
            <v>291-4300-10</v>
          </cell>
          <cell r="R1901">
            <v>0</v>
          </cell>
        </row>
        <row r="1902">
          <cell r="Q1902" t="str">
            <v>291-4310-10</v>
          </cell>
          <cell r="R1902">
            <v>0</v>
          </cell>
        </row>
        <row r="1903">
          <cell r="Q1903" t="str">
            <v>292-4000-10</v>
          </cell>
          <cell r="R1903">
            <v>0</v>
          </cell>
        </row>
        <row r="1904">
          <cell r="Q1904" t="str">
            <v>292-4010-10</v>
          </cell>
          <cell r="R1904">
            <v>0</v>
          </cell>
        </row>
        <row r="1905">
          <cell r="Q1905" t="str">
            <v>292-4015-10</v>
          </cell>
          <cell r="R1905">
            <v>0</v>
          </cell>
        </row>
        <row r="1906">
          <cell r="Q1906" t="str">
            <v>292-4100-10</v>
          </cell>
          <cell r="R1906">
            <v>0</v>
          </cell>
        </row>
        <row r="1907">
          <cell r="Q1907" t="str">
            <v>292-4200-10</v>
          </cell>
          <cell r="R1907">
            <v>0</v>
          </cell>
        </row>
        <row r="1908">
          <cell r="Q1908" t="str">
            <v>292-4300-10</v>
          </cell>
          <cell r="R1908">
            <v>0</v>
          </cell>
        </row>
        <row r="1909">
          <cell r="Q1909" t="str">
            <v>293-4000-10</v>
          </cell>
          <cell r="R1909">
            <v>0</v>
          </cell>
        </row>
        <row r="1910">
          <cell r="Q1910" t="str">
            <v>293-4010-10</v>
          </cell>
          <cell r="R1910">
            <v>0</v>
          </cell>
        </row>
        <row r="1911">
          <cell r="Q1911" t="str">
            <v>293-4015-10</v>
          </cell>
          <cell r="R1911">
            <v>0</v>
          </cell>
        </row>
        <row r="1912">
          <cell r="Q1912" t="str">
            <v>293-4100-10</v>
          </cell>
          <cell r="R1912">
            <v>0</v>
          </cell>
        </row>
        <row r="1913">
          <cell r="Q1913" t="str">
            <v>293-4200-10</v>
          </cell>
          <cell r="R1913">
            <v>0</v>
          </cell>
        </row>
        <row r="1914">
          <cell r="Q1914" t="str">
            <v>293-4300-10</v>
          </cell>
          <cell r="R1914">
            <v>0</v>
          </cell>
        </row>
        <row r="1915">
          <cell r="Q1915" t="str">
            <v>294-4000-10</v>
          </cell>
          <cell r="R1915">
            <v>0</v>
          </cell>
        </row>
        <row r="1916">
          <cell r="Q1916" t="str">
            <v>294-4010-10</v>
          </cell>
          <cell r="R1916">
            <v>0</v>
          </cell>
        </row>
        <row r="1917">
          <cell r="Q1917" t="str">
            <v>294-4015-10</v>
          </cell>
          <cell r="R1917">
            <v>0</v>
          </cell>
        </row>
        <row r="1918">
          <cell r="Q1918" t="str">
            <v>294-4100-10</v>
          </cell>
          <cell r="R1918">
            <v>0</v>
          </cell>
        </row>
        <row r="1919">
          <cell r="Q1919" t="str">
            <v>294-4200-10</v>
          </cell>
          <cell r="R1919">
            <v>0</v>
          </cell>
        </row>
        <row r="1920">
          <cell r="Q1920" t="str">
            <v>294-4300-10</v>
          </cell>
          <cell r="R1920">
            <v>0</v>
          </cell>
        </row>
        <row r="1921">
          <cell r="Q1921" t="str">
            <v>295-4000-10</v>
          </cell>
          <cell r="R1921">
            <v>0</v>
          </cell>
        </row>
        <row r="1922">
          <cell r="Q1922" t="str">
            <v>295-4010-10</v>
          </cell>
          <cell r="R1922">
            <v>0</v>
          </cell>
        </row>
        <row r="1923">
          <cell r="Q1923" t="str">
            <v>295-4015-10</v>
          </cell>
          <cell r="R1923">
            <v>0</v>
          </cell>
        </row>
        <row r="1924">
          <cell r="Q1924" t="str">
            <v>295-4100-10</v>
          </cell>
          <cell r="R1924">
            <v>0</v>
          </cell>
        </row>
        <row r="1925">
          <cell r="Q1925" t="str">
            <v>295-4200-10</v>
          </cell>
          <cell r="R1925">
            <v>0</v>
          </cell>
        </row>
        <row r="1926">
          <cell r="Q1926" t="str">
            <v>295-4300-10</v>
          </cell>
          <cell r="R1926">
            <v>0</v>
          </cell>
        </row>
        <row r="1927">
          <cell r="Q1927" t="str">
            <v>296-4000-10</v>
          </cell>
          <cell r="R1927">
            <v>0</v>
          </cell>
        </row>
        <row r="1928">
          <cell r="Q1928" t="str">
            <v>296-4010-10</v>
          </cell>
          <cell r="R1928">
            <v>0</v>
          </cell>
        </row>
        <row r="1929">
          <cell r="Q1929" t="str">
            <v>296-4015-10</v>
          </cell>
          <cell r="R1929">
            <v>0</v>
          </cell>
        </row>
        <row r="1930">
          <cell r="Q1930" t="str">
            <v>296-4100-10</v>
          </cell>
          <cell r="R1930">
            <v>0</v>
          </cell>
        </row>
        <row r="1931">
          <cell r="Q1931" t="str">
            <v>296-4200-10</v>
          </cell>
          <cell r="R1931">
            <v>0</v>
          </cell>
        </row>
        <row r="1932">
          <cell r="Q1932" t="str">
            <v>296-4300-10</v>
          </cell>
          <cell r="R1932">
            <v>0</v>
          </cell>
        </row>
        <row r="1933">
          <cell r="Q1933" t="str">
            <v>297-4000-10</v>
          </cell>
          <cell r="R1933">
            <v>0</v>
          </cell>
        </row>
        <row r="1934">
          <cell r="Q1934" t="str">
            <v>297-4010-10</v>
          </cell>
          <cell r="R1934">
            <v>0</v>
          </cell>
        </row>
        <row r="1935">
          <cell r="Q1935" t="str">
            <v>297-4015-10</v>
          </cell>
          <cell r="R1935">
            <v>0</v>
          </cell>
        </row>
        <row r="1936">
          <cell r="Q1936" t="str">
            <v>297-4100-10</v>
          </cell>
          <cell r="R1936">
            <v>0</v>
          </cell>
        </row>
        <row r="1937">
          <cell r="Q1937" t="str">
            <v>297-4200-10</v>
          </cell>
          <cell r="R1937">
            <v>0</v>
          </cell>
        </row>
        <row r="1938">
          <cell r="Q1938" t="str">
            <v>297-4300-10</v>
          </cell>
          <cell r="R1938">
            <v>0</v>
          </cell>
        </row>
        <row r="1939">
          <cell r="Q1939" t="str">
            <v>298-4000-10</v>
          </cell>
          <cell r="R1939">
            <v>0</v>
          </cell>
        </row>
        <row r="1940">
          <cell r="Q1940" t="str">
            <v>298-4010-10</v>
          </cell>
          <cell r="R1940">
            <v>0</v>
          </cell>
        </row>
        <row r="1941">
          <cell r="Q1941" t="str">
            <v>298-4015-10</v>
          </cell>
          <cell r="R1941">
            <v>0</v>
          </cell>
        </row>
        <row r="1942">
          <cell r="Q1942" t="str">
            <v>298-4020-10</v>
          </cell>
          <cell r="R1942">
            <v>0</v>
          </cell>
        </row>
        <row r="1943">
          <cell r="Q1943" t="str">
            <v>298-4100-10</v>
          </cell>
          <cell r="R1943">
            <v>0</v>
          </cell>
        </row>
        <row r="1944">
          <cell r="Q1944" t="str">
            <v>298-4200-10</v>
          </cell>
          <cell r="R1944">
            <v>0</v>
          </cell>
        </row>
        <row r="1945">
          <cell r="Q1945" t="str">
            <v>298-4300-10</v>
          </cell>
          <cell r="R1945">
            <v>0</v>
          </cell>
        </row>
        <row r="1946">
          <cell r="Q1946" t="str">
            <v>298-4400-10</v>
          </cell>
          <cell r="R1946">
            <v>0</v>
          </cell>
        </row>
        <row r="1947">
          <cell r="Q1947" t="str">
            <v>299-4000-10</v>
          </cell>
          <cell r="R1947">
            <v>0</v>
          </cell>
        </row>
        <row r="1948">
          <cell r="Q1948" t="str">
            <v>299-4010-10</v>
          </cell>
          <cell r="R1948">
            <v>0</v>
          </cell>
        </row>
        <row r="1949">
          <cell r="Q1949" t="str">
            <v>299-4015-10</v>
          </cell>
          <cell r="R1949">
            <v>0</v>
          </cell>
        </row>
        <row r="1950">
          <cell r="Q1950" t="str">
            <v>299-4100-10</v>
          </cell>
          <cell r="R1950">
            <v>0</v>
          </cell>
        </row>
        <row r="1951">
          <cell r="Q1951" t="str">
            <v>299-4200-10</v>
          </cell>
          <cell r="R1951">
            <v>0</v>
          </cell>
        </row>
        <row r="1952">
          <cell r="Q1952" t="str">
            <v>299-4300-10</v>
          </cell>
          <cell r="R1952">
            <v>0</v>
          </cell>
        </row>
        <row r="1953">
          <cell r="Q1953" t="str">
            <v>300-6010-10</v>
          </cell>
          <cell r="R1953">
            <v>90902.16</v>
          </cell>
        </row>
        <row r="1954">
          <cell r="Q1954" t="str">
            <v>300-6020-10</v>
          </cell>
          <cell r="R1954">
            <v>0</v>
          </cell>
        </row>
        <row r="1955">
          <cell r="Q1955" t="str">
            <v>300-6030-10</v>
          </cell>
          <cell r="R1955">
            <v>1980.69</v>
          </cell>
        </row>
        <row r="1956">
          <cell r="Q1956" t="str">
            <v>300-6050-10</v>
          </cell>
          <cell r="R1956">
            <v>0</v>
          </cell>
        </row>
        <row r="1957">
          <cell r="Q1957" t="str">
            <v>300-6070-10</v>
          </cell>
          <cell r="R1957">
            <v>4665.1400000000003</v>
          </cell>
        </row>
        <row r="1958">
          <cell r="Q1958" t="str">
            <v>300-6120-10</v>
          </cell>
          <cell r="R1958">
            <v>1018.73</v>
          </cell>
        </row>
        <row r="1959">
          <cell r="Q1959" t="str">
            <v>300-6122-10</v>
          </cell>
          <cell r="R1959">
            <v>-92.31</v>
          </cell>
        </row>
        <row r="1960">
          <cell r="Q1960" t="str">
            <v>300-6145-10</v>
          </cell>
          <cell r="R1960">
            <v>0</v>
          </cell>
        </row>
        <row r="1961">
          <cell r="Q1961" t="str">
            <v>300-6160-10</v>
          </cell>
          <cell r="R1961">
            <v>0</v>
          </cell>
        </row>
        <row r="1962">
          <cell r="Q1962" t="str">
            <v>300-6170-10</v>
          </cell>
          <cell r="R1962">
            <v>11200.09</v>
          </cell>
        </row>
        <row r="1963">
          <cell r="Q1963" t="str">
            <v>300-6180-10</v>
          </cell>
          <cell r="R1963">
            <v>2017.6</v>
          </cell>
        </row>
        <row r="1964">
          <cell r="Q1964" t="str">
            <v>300-6190-10</v>
          </cell>
          <cell r="R1964">
            <v>1085.3900000000001</v>
          </cell>
        </row>
        <row r="1965">
          <cell r="Q1965" t="str">
            <v>300-6200-10</v>
          </cell>
          <cell r="R1965">
            <v>2956.14</v>
          </cell>
        </row>
        <row r="1966">
          <cell r="Q1966" t="str">
            <v>300-6210-10</v>
          </cell>
          <cell r="R1966">
            <v>1439.29</v>
          </cell>
        </row>
        <row r="1967">
          <cell r="Q1967" t="str">
            <v>300-6220-10</v>
          </cell>
          <cell r="R1967">
            <v>6504</v>
          </cell>
        </row>
        <row r="1968">
          <cell r="Q1968" t="str">
            <v>300-6310-10</v>
          </cell>
          <cell r="R1968">
            <v>0</v>
          </cell>
        </row>
        <row r="1969">
          <cell r="Q1969" t="str">
            <v>300-6330-10</v>
          </cell>
          <cell r="R1969">
            <v>0</v>
          </cell>
        </row>
        <row r="1970">
          <cell r="Q1970" t="str">
            <v>300-6500-10</v>
          </cell>
          <cell r="R1970">
            <v>960</v>
          </cell>
        </row>
        <row r="1971">
          <cell r="Q1971" t="str">
            <v>300-6540-10</v>
          </cell>
          <cell r="R1971">
            <v>650</v>
          </cell>
        </row>
        <row r="1972">
          <cell r="Q1972" t="str">
            <v>300-6550-10</v>
          </cell>
          <cell r="R1972">
            <v>0</v>
          </cell>
        </row>
        <row r="1973">
          <cell r="Q1973" t="str">
            <v>300-6560-10</v>
          </cell>
          <cell r="R1973">
            <v>0</v>
          </cell>
        </row>
        <row r="1974">
          <cell r="Q1974" t="str">
            <v>300-6590-10</v>
          </cell>
          <cell r="R1974">
            <v>0</v>
          </cell>
        </row>
        <row r="1975">
          <cell r="Q1975" t="str">
            <v>300-6600-10</v>
          </cell>
          <cell r="R1975">
            <v>633.41999999999996</v>
          </cell>
        </row>
        <row r="1976">
          <cell r="Q1976" t="str">
            <v>300-6610-10</v>
          </cell>
          <cell r="R1976">
            <v>0</v>
          </cell>
        </row>
        <row r="1977">
          <cell r="Q1977" t="str">
            <v>300-6620-10</v>
          </cell>
          <cell r="R1977">
            <v>0</v>
          </cell>
        </row>
        <row r="1978">
          <cell r="Q1978" t="str">
            <v>300-6650-10</v>
          </cell>
          <cell r="R1978">
            <v>3.85</v>
          </cell>
        </row>
        <row r="1979">
          <cell r="Q1979" t="str">
            <v>300-6700-10</v>
          </cell>
          <cell r="R1979">
            <v>0</v>
          </cell>
        </row>
        <row r="1980">
          <cell r="Q1980" t="str">
            <v>300-6901-10</v>
          </cell>
          <cell r="R1980">
            <v>-12002.57</v>
          </cell>
        </row>
        <row r="1981">
          <cell r="Q1981" t="str">
            <v>300-6903-10</v>
          </cell>
          <cell r="R1981">
            <v>0</v>
          </cell>
        </row>
        <row r="1982">
          <cell r="Q1982" t="str">
            <v>310-6010-10</v>
          </cell>
          <cell r="R1982">
            <v>0</v>
          </cell>
        </row>
        <row r="1983">
          <cell r="Q1983" t="str">
            <v>310-6020-10</v>
          </cell>
          <cell r="R1983">
            <v>176019.35</v>
          </cell>
        </row>
        <row r="1984">
          <cell r="Q1984" t="str">
            <v>310-6030-10</v>
          </cell>
          <cell r="R1984">
            <v>0</v>
          </cell>
        </row>
        <row r="1985">
          <cell r="Q1985" t="str">
            <v>310-6040-10</v>
          </cell>
          <cell r="R1985">
            <v>8666.61</v>
          </cell>
        </row>
        <row r="1986">
          <cell r="Q1986" t="str">
            <v>310-6050-10</v>
          </cell>
          <cell r="R1986">
            <v>12525.03</v>
          </cell>
        </row>
        <row r="1987">
          <cell r="Q1987" t="str">
            <v>310-6060-10</v>
          </cell>
          <cell r="R1987">
            <v>0</v>
          </cell>
        </row>
        <row r="1988">
          <cell r="Q1988" t="str">
            <v>310-6070-10</v>
          </cell>
          <cell r="R1988">
            <v>20482.47</v>
          </cell>
        </row>
        <row r="1989">
          <cell r="Q1989" t="str">
            <v>310-6080-10</v>
          </cell>
          <cell r="R1989">
            <v>0</v>
          </cell>
        </row>
        <row r="1990">
          <cell r="Q1990" t="str">
            <v>310-6110-10</v>
          </cell>
          <cell r="R1990">
            <v>0</v>
          </cell>
        </row>
        <row r="1991">
          <cell r="Q1991" t="str">
            <v>310-6120-10</v>
          </cell>
          <cell r="R1991">
            <v>5289.88</v>
          </cell>
        </row>
        <row r="1992">
          <cell r="Q1992" t="str">
            <v>310-6122-10</v>
          </cell>
          <cell r="R1992">
            <v>1132.94</v>
          </cell>
        </row>
        <row r="1993">
          <cell r="Q1993" t="str">
            <v>310-6140-10</v>
          </cell>
          <cell r="R1993">
            <v>0</v>
          </cell>
        </row>
        <row r="1994">
          <cell r="Q1994" t="str">
            <v>310-6145-10</v>
          </cell>
          <cell r="R1994">
            <v>564.05999999999995</v>
          </cell>
        </row>
        <row r="1995">
          <cell r="Q1995" t="str">
            <v>310-6150-10</v>
          </cell>
          <cell r="R1995">
            <v>0</v>
          </cell>
        </row>
        <row r="1996">
          <cell r="Q1996" t="str">
            <v>310-6160-10</v>
          </cell>
          <cell r="R1996">
            <v>0</v>
          </cell>
        </row>
        <row r="1997">
          <cell r="Q1997" t="str">
            <v>310-6170-10</v>
          </cell>
          <cell r="R1997">
            <v>20749.02</v>
          </cell>
        </row>
        <row r="1998">
          <cell r="Q1998" t="str">
            <v>310-6180-10</v>
          </cell>
          <cell r="R1998">
            <v>4260.8599999999997</v>
          </cell>
        </row>
        <row r="1999">
          <cell r="Q1999" t="str">
            <v>310-6190-10</v>
          </cell>
          <cell r="R1999">
            <v>2341.9</v>
          </cell>
        </row>
        <row r="2000">
          <cell r="Q2000" t="str">
            <v>310-6200-10</v>
          </cell>
          <cell r="R2000">
            <v>7808.17</v>
          </cell>
        </row>
        <row r="2001">
          <cell r="Q2001" t="str">
            <v>310-6210-10</v>
          </cell>
          <cell r="R2001">
            <v>3860.51</v>
          </cell>
        </row>
        <row r="2002">
          <cell r="Q2002" t="str">
            <v>310-6220-10</v>
          </cell>
          <cell r="R2002">
            <v>16262</v>
          </cell>
        </row>
        <row r="2003">
          <cell r="Q2003" t="str">
            <v>310-6225-10</v>
          </cell>
          <cell r="R2003">
            <v>0</v>
          </cell>
        </row>
        <row r="2004">
          <cell r="Q2004" t="str">
            <v>310-6230-10</v>
          </cell>
          <cell r="R2004">
            <v>100</v>
          </cell>
        </row>
        <row r="2005">
          <cell r="Q2005" t="str">
            <v>310-6240-10</v>
          </cell>
          <cell r="R2005">
            <v>0</v>
          </cell>
        </row>
        <row r="2006">
          <cell r="Q2006" t="str">
            <v>310-6250-10</v>
          </cell>
          <cell r="R2006">
            <v>0</v>
          </cell>
        </row>
        <row r="2007">
          <cell r="Q2007" t="str">
            <v>310-6260-10</v>
          </cell>
          <cell r="R2007">
            <v>0</v>
          </cell>
        </row>
        <row r="2008">
          <cell r="Q2008" t="str">
            <v>310-6310-10</v>
          </cell>
          <cell r="R2008">
            <v>3386.03</v>
          </cell>
        </row>
        <row r="2009">
          <cell r="Q2009" t="str">
            <v>310-6320-10</v>
          </cell>
          <cell r="R2009">
            <v>0</v>
          </cell>
        </row>
        <row r="2010">
          <cell r="Q2010" t="str">
            <v>310-6330-10</v>
          </cell>
          <cell r="R2010">
            <v>321.13</v>
          </cell>
        </row>
        <row r="2011">
          <cell r="Q2011" t="str">
            <v>310-6340-10</v>
          </cell>
          <cell r="R2011">
            <v>1950</v>
          </cell>
        </row>
        <row r="2012">
          <cell r="Q2012" t="str">
            <v>310-6342-10</v>
          </cell>
          <cell r="R2012">
            <v>30187.4</v>
          </cell>
        </row>
        <row r="2013">
          <cell r="Q2013" t="str">
            <v>310-6460-10</v>
          </cell>
          <cell r="R2013">
            <v>0</v>
          </cell>
        </row>
        <row r="2014">
          <cell r="Q2014" t="str">
            <v>310-6463-10</v>
          </cell>
          <cell r="R2014">
            <v>0</v>
          </cell>
        </row>
        <row r="2015">
          <cell r="Q2015" t="str">
            <v>310-6470-10</v>
          </cell>
          <cell r="R2015">
            <v>0</v>
          </cell>
        </row>
        <row r="2016">
          <cell r="Q2016" t="str">
            <v>310-6500-10</v>
          </cell>
          <cell r="R2016">
            <v>0</v>
          </cell>
        </row>
        <row r="2017">
          <cell r="Q2017" t="str">
            <v>310-6510-10</v>
          </cell>
          <cell r="R2017">
            <v>0</v>
          </cell>
        </row>
        <row r="2018">
          <cell r="Q2018" t="str">
            <v>310-6540-10</v>
          </cell>
          <cell r="R2018">
            <v>0</v>
          </cell>
        </row>
        <row r="2019">
          <cell r="Q2019" t="str">
            <v>310-6560-10</v>
          </cell>
          <cell r="R2019">
            <v>0</v>
          </cell>
        </row>
        <row r="2020">
          <cell r="Q2020" t="str">
            <v>310-6570-10</v>
          </cell>
          <cell r="R2020">
            <v>0</v>
          </cell>
        </row>
        <row r="2021">
          <cell r="Q2021" t="str">
            <v>310-6580-10</v>
          </cell>
          <cell r="R2021">
            <v>0</v>
          </cell>
        </row>
        <row r="2022">
          <cell r="Q2022" t="str">
            <v>310-6590-10</v>
          </cell>
          <cell r="R2022">
            <v>0</v>
          </cell>
        </row>
        <row r="2023">
          <cell r="Q2023" t="str">
            <v>310-6600-10</v>
          </cell>
          <cell r="R2023">
            <v>0</v>
          </cell>
        </row>
        <row r="2024">
          <cell r="Q2024" t="str">
            <v>310-6610-10</v>
          </cell>
          <cell r="R2024">
            <v>0</v>
          </cell>
        </row>
        <row r="2025">
          <cell r="Q2025" t="str">
            <v>310-6620-10</v>
          </cell>
          <cell r="R2025">
            <v>50.67</v>
          </cell>
        </row>
        <row r="2026">
          <cell r="Q2026" t="str">
            <v>310-6630-10</v>
          </cell>
          <cell r="R2026">
            <v>0</v>
          </cell>
        </row>
        <row r="2027">
          <cell r="Q2027" t="str">
            <v>310-6640-10</v>
          </cell>
          <cell r="R2027">
            <v>0</v>
          </cell>
        </row>
        <row r="2028">
          <cell r="Q2028" t="str">
            <v>310-6650-10</v>
          </cell>
          <cell r="R2028">
            <v>39.76</v>
          </cell>
        </row>
        <row r="2029">
          <cell r="Q2029" t="str">
            <v>310-6660-10</v>
          </cell>
          <cell r="R2029">
            <v>0</v>
          </cell>
        </row>
        <row r="2030">
          <cell r="Q2030" t="str">
            <v>310-6670-10</v>
          </cell>
          <cell r="R2030">
            <v>0</v>
          </cell>
        </row>
        <row r="2031">
          <cell r="Q2031" t="str">
            <v>310-6680-10</v>
          </cell>
          <cell r="R2031">
            <v>0</v>
          </cell>
        </row>
        <row r="2032">
          <cell r="Q2032" t="str">
            <v>310-6690-10</v>
          </cell>
          <cell r="R2032">
            <v>0</v>
          </cell>
        </row>
        <row r="2033">
          <cell r="Q2033" t="str">
            <v>310-6700-10</v>
          </cell>
          <cell r="R2033">
            <v>465.88</v>
          </cell>
        </row>
        <row r="2034">
          <cell r="Q2034" t="str">
            <v>310-6710-10</v>
          </cell>
          <cell r="R2034">
            <v>0</v>
          </cell>
        </row>
        <row r="2035">
          <cell r="Q2035" t="str">
            <v>310-6720-10</v>
          </cell>
          <cell r="R2035">
            <v>0</v>
          </cell>
        </row>
        <row r="2036">
          <cell r="Q2036" t="str">
            <v>310-6730-10</v>
          </cell>
          <cell r="R2036">
            <v>0</v>
          </cell>
        </row>
        <row r="2037">
          <cell r="Q2037" t="str">
            <v>310-6740-10</v>
          </cell>
          <cell r="R2037">
            <v>0</v>
          </cell>
        </row>
        <row r="2038">
          <cell r="Q2038" t="str">
            <v>310-6901-10</v>
          </cell>
          <cell r="R2038">
            <v>-244.16</v>
          </cell>
        </row>
        <row r="2039">
          <cell r="Q2039" t="str">
            <v>310-6902-10</v>
          </cell>
          <cell r="R2039">
            <v>-153.82</v>
          </cell>
        </row>
        <row r="2040">
          <cell r="Q2040" t="str">
            <v>310-6903-10</v>
          </cell>
          <cell r="R2040">
            <v>0</v>
          </cell>
        </row>
        <row r="2041">
          <cell r="Q2041" t="str">
            <v>310-6905-10</v>
          </cell>
          <cell r="R2041">
            <v>-48711.3</v>
          </cell>
        </row>
        <row r="2042">
          <cell r="Q2042" t="str">
            <v>320-6010-10</v>
          </cell>
          <cell r="R2042">
            <v>265038.36</v>
          </cell>
        </row>
        <row r="2043">
          <cell r="Q2043" t="str">
            <v>320-6020-10</v>
          </cell>
          <cell r="R2043">
            <v>0</v>
          </cell>
        </row>
        <row r="2044">
          <cell r="Q2044" t="str">
            <v>320-6030-10</v>
          </cell>
          <cell r="R2044">
            <v>0</v>
          </cell>
        </row>
        <row r="2045">
          <cell r="Q2045" t="str">
            <v>320-6050-10</v>
          </cell>
          <cell r="R2045">
            <v>12228.44</v>
          </cell>
        </row>
        <row r="2046">
          <cell r="Q2046" t="str">
            <v>320-6070-10</v>
          </cell>
          <cell r="R2046">
            <v>27473.29</v>
          </cell>
        </row>
        <row r="2047">
          <cell r="Q2047" t="str">
            <v>320-6120-10</v>
          </cell>
          <cell r="R2047">
            <v>3573.51</v>
          </cell>
        </row>
        <row r="2048">
          <cell r="Q2048" t="str">
            <v>320-6122-10</v>
          </cell>
          <cell r="R2048">
            <v>665</v>
          </cell>
        </row>
        <row r="2049">
          <cell r="Q2049" t="str">
            <v>320-6145-10</v>
          </cell>
          <cell r="R2049">
            <v>0</v>
          </cell>
        </row>
        <row r="2050">
          <cell r="Q2050" t="str">
            <v>320-6160-10</v>
          </cell>
          <cell r="R2050">
            <v>0</v>
          </cell>
        </row>
        <row r="2051">
          <cell r="Q2051" t="str">
            <v>320-6170-10</v>
          </cell>
          <cell r="R2051">
            <v>36131.39</v>
          </cell>
        </row>
        <row r="2052">
          <cell r="Q2052" t="str">
            <v>320-6180-10</v>
          </cell>
          <cell r="R2052">
            <v>6223.95</v>
          </cell>
        </row>
        <row r="2053">
          <cell r="Q2053" t="str">
            <v>320-6190-10</v>
          </cell>
          <cell r="R2053">
            <v>2735.04</v>
          </cell>
        </row>
        <row r="2054">
          <cell r="Q2054" t="str">
            <v>320-6200-10</v>
          </cell>
          <cell r="R2054">
            <v>7439.85</v>
          </cell>
        </row>
        <row r="2055">
          <cell r="Q2055" t="str">
            <v>320-6210-10</v>
          </cell>
          <cell r="R2055">
            <v>3623.75</v>
          </cell>
        </row>
        <row r="2056">
          <cell r="Q2056" t="str">
            <v>320-6220-10</v>
          </cell>
          <cell r="R2056">
            <v>16262</v>
          </cell>
        </row>
        <row r="2057">
          <cell r="Q2057" t="str">
            <v>320-6230-10</v>
          </cell>
          <cell r="R2057">
            <v>0</v>
          </cell>
        </row>
        <row r="2058">
          <cell r="Q2058" t="str">
            <v>320-6250-10</v>
          </cell>
          <cell r="R2058">
            <v>0</v>
          </cell>
        </row>
        <row r="2059">
          <cell r="Q2059" t="str">
            <v>320-6310-10</v>
          </cell>
          <cell r="R2059">
            <v>0</v>
          </cell>
        </row>
        <row r="2060">
          <cell r="Q2060" t="str">
            <v>320-6330-10</v>
          </cell>
          <cell r="R2060">
            <v>0</v>
          </cell>
        </row>
        <row r="2061">
          <cell r="Q2061" t="str">
            <v>320-6340-10</v>
          </cell>
          <cell r="R2061">
            <v>0</v>
          </cell>
        </row>
        <row r="2062">
          <cell r="Q2062" t="str">
            <v>320-6460-10</v>
          </cell>
          <cell r="R2062">
            <v>0</v>
          </cell>
        </row>
        <row r="2063">
          <cell r="Q2063" t="str">
            <v>320-6500-10</v>
          </cell>
          <cell r="R2063">
            <v>1627.42</v>
          </cell>
        </row>
        <row r="2064">
          <cell r="Q2064" t="str">
            <v>320-6540-10</v>
          </cell>
          <cell r="R2064">
            <v>1510</v>
          </cell>
        </row>
        <row r="2065">
          <cell r="Q2065" t="str">
            <v>320-6550-10</v>
          </cell>
          <cell r="R2065">
            <v>0</v>
          </cell>
        </row>
        <row r="2066">
          <cell r="Q2066" t="str">
            <v>320-6560-10</v>
          </cell>
          <cell r="R2066">
            <v>0</v>
          </cell>
        </row>
        <row r="2067">
          <cell r="Q2067" t="str">
            <v>320-6570-10</v>
          </cell>
          <cell r="R2067">
            <v>0</v>
          </cell>
        </row>
        <row r="2068">
          <cell r="Q2068" t="str">
            <v>320-6580-10</v>
          </cell>
          <cell r="R2068">
            <v>0</v>
          </cell>
        </row>
        <row r="2069">
          <cell r="Q2069" t="str">
            <v>320-6590-10</v>
          </cell>
          <cell r="R2069">
            <v>0</v>
          </cell>
        </row>
        <row r="2070">
          <cell r="Q2070" t="str">
            <v>320-6600-10</v>
          </cell>
          <cell r="R2070">
            <v>28.04</v>
          </cell>
        </row>
        <row r="2071">
          <cell r="Q2071" t="str">
            <v>320-6610-10</v>
          </cell>
          <cell r="R2071">
            <v>0</v>
          </cell>
        </row>
        <row r="2072">
          <cell r="Q2072" t="str">
            <v>320-6620-10</v>
          </cell>
          <cell r="R2072">
            <v>167.72</v>
          </cell>
        </row>
        <row r="2073">
          <cell r="Q2073" t="str">
            <v>320-6630-10</v>
          </cell>
          <cell r="R2073">
            <v>0</v>
          </cell>
        </row>
        <row r="2074">
          <cell r="Q2074" t="str">
            <v>320-6640-10</v>
          </cell>
          <cell r="R2074">
            <v>0</v>
          </cell>
        </row>
        <row r="2075">
          <cell r="Q2075" t="str">
            <v>320-6650-10</v>
          </cell>
          <cell r="R2075">
            <v>7.7</v>
          </cell>
        </row>
        <row r="2076">
          <cell r="Q2076" t="str">
            <v>320-6670-10</v>
          </cell>
          <cell r="R2076">
            <v>0</v>
          </cell>
        </row>
        <row r="2077">
          <cell r="Q2077" t="str">
            <v>320-6700-10</v>
          </cell>
          <cell r="R2077">
            <v>1892.74</v>
          </cell>
        </row>
        <row r="2078">
          <cell r="Q2078" t="str">
            <v>320-6720-10</v>
          </cell>
          <cell r="R2078">
            <v>0</v>
          </cell>
        </row>
        <row r="2079">
          <cell r="Q2079" t="str">
            <v>320-6740-10</v>
          </cell>
          <cell r="R2079">
            <v>0</v>
          </cell>
        </row>
        <row r="2080">
          <cell r="Q2080" t="str">
            <v>330-6010-10</v>
          </cell>
          <cell r="R2080">
            <v>126440.73</v>
          </cell>
        </row>
        <row r="2081">
          <cell r="Q2081" t="str">
            <v>330-6020-10</v>
          </cell>
          <cell r="R2081">
            <v>0</v>
          </cell>
        </row>
        <row r="2082">
          <cell r="Q2082" t="str">
            <v>330-6030-10</v>
          </cell>
          <cell r="R2082">
            <v>0</v>
          </cell>
        </row>
        <row r="2083">
          <cell r="Q2083" t="str">
            <v>330-6040-10</v>
          </cell>
          <cell r="R2083">
            <v>0</v>
          </cell>
        </row>
        <row r="2084">
          <cell r="Q2084" t="str">
            <v>330-6050-10</v>
          </cell>
          <cell r="R2084">
            <v>2275</v>
          </cell>
        </row>
        <row r="2085">
          <cell r="Q2085" t="str">
            <v>330-6060-10</v>
          </cell>
          <cell r="R2085">
            <v>11282.72</v>
          </cell>
        </row>
        <row r="2086">
          <cell r="Q2086" t="str">
            <v>330-6070-10</v>
          </cell>
          <cell r="R2086">
            <v>9374.17</v>
          </cell>
        </row>
        <row r="2087">
          <cell r="Q2087" t="str">
            <v>330-6080-10</v>
          </cell>
          <cell r="R2087">
            <v>0</v>
          </cell>
        </row>
        <row r="2088">
          <cell r="Q2088" t="str">
            <v>330-6110-10</v>
          </cell>
          <cell r="R2088">
            <v>0</v>
          </cell>
        </row>
        <row r="2089">
          <cell r="Q2089" t="str">
            <v>330-6120-10</v>
          </cell>
          <cell r="R2089">
            <v>1230.77</v>
          </cell>
        </row>
        <row r="2090">
          <cell r="Q2090" t="str">
            <v>330-6122-10</v>
          </cell>
          <cell r="R2090">
            <v>0</v>
          </cell>
        </row>
        <row r="2091">
          <cell r="Q2091" t="str">
            <v>330-6140-10</v>
          </cell>
          <cell r="R2091">
            <v>0</v>
          </cell>
        </row>
        <row r="2092">
          <cell r="Q2092" t="str">
            <v>330-6145-10</v>
          </cell>
          <cell r="R2092">
            <v>0</v>
          </cell>
        </row>
        <row r="2093">
          <cell r="Q2093" t="str">
            <v>330-6150-10</v>
          </cell>
          <cell r="R2093">
            <v>0</v>
          </cell>
        </row>
        <row r="2094">
          <cell r="Q2094" t="str">
            <v>330-6160-10</v>
          </cell>
          <cell r="R2094">
            <v>0</v>
          </cell>
        </row>
        <row r="2095">
          <cell r="Q2095" t="str">
            <v>330-6170-10</v>
          </cell>
          <cell r="R2095">
            <v>14824.09</v>
          </cell>
        </row>
        <row r="2096">
          <cell r="Q2096" t="str">
            <v>330-6180-10</v>
          </cell>
          <cell r="R2096">
            <v>3082.87</v>
          </cell>
        </row>
        <row r="2097">
          <cell r="Q2097" t="str">
            <v>330-6190-10</v>
          </cell>
          <cell r="R2097">
            <v>1517.51</v>
          </cell>
        </row>
        <row r="2098">
          <cell r="Q2098" t="str">
            <v>330-6200-10</v>
          </cell>
          <cell r="R2098">
            <v>4932.9799999999996</v>
          </cell>
        </row>
        <row r="2099">
          <cell r="Q2099" t="str">
            <v>330-6210-10</v>
          </cell>
          <cell r="R2099">
            <v>2426.16</v>
          </cell>
        </row>
        <row r="2100">
          <cell r="Q2100" t="str">
            <v>330-6220-10</v>
          </cell>
          <cell r="R2100">
            <v>10840</v>
          </cell>
        </row>
        <row r="2101">
          <cell r="Q2101" t="str">
            <v>330-6225-10</v>
          </cell>
          <cell r="R2101">
            <v>0</v>
          </cell>
        </row>
        <row r="2102">
          <cell r="Q2102" t="str">
            <v>330-6230-10</v>
          </cell>
          <cell r="R2102">
            <v>0</v>
          </cell>
        </row>
        <row r="2103">
          <cell r="Q2103" t="str">
            <v>330-6240-10</v>
          </cell>
          <cell r="R2103">
            <v>0</v>
          </cell>
        </row>
        <row r="2104">
          <cell r="Q2104" t="str">
            <v>330-6250-10</v>
          </cell>
          <cell r="R2104">
            <v>0</v>
          </cell>
        </row>
        <row r="2105">
          <cell r="Q2105" t="str">
            <v>330-6260-10</v>
          </cell>
          <cell r="R2105">
            <v>0</v>
          </cell>
        </row>
        <row r="2106">
          <cell r="Q2106" t="str">
            <v>330-6310-10</v>
          </cell>
          <cell r="R2106">
            <v>0</v>
          </cell>
        </row>
        <row r="2107">
          <cell r="Q2107" t="str">
            <v>330-6320-10</v>
          </cell>
          <cell r="R2107">
            <v>240.72</v>
          </cell>
        </row>
        <row r="2108">
          <cell r="Q2108" t="str">
            <v>330-6330-10</v>
          </cell>
          <cell r="R2108">
            <v>0</v>
          </cell>
        </row>
        <row r="2109">
          <cell r="Q2109" t="str">
            <v>330-6340-10</v>
          </cell>
          <cell r="R2109">
            <v>0</v>
          </cell>
        </row>
        <row r="2110">
          <cell r="Q2110" t="str">
            <v>330-6342-10</v>
          </cell>
          <cell r="R2110">
            <v>24205.26</v>
          </cell>
        </row>
        <row r="2111">
          <cell r="Q2111" t="str">
            <v>330-6420-10</v>
          </cell>
          <cell r="R2111">
            <v>0</v>
          </cell>
        </row>
        <row r="2112">
          <cell r="Q2112" t="str">
            <v>330-6430-10</v>
          </cell>
          <cell r="R2112">
            <v>0</v>
          </cell>
        </row>
        <row r="2113">
          <cell r="Q2113" t="str">
            <v>330-6440-10</v>
          </cell>
          <cell r="R2113">
            <v>0</v>
          </cell>
        </row>
        <row r="2114">
          <cell r="Q2114" t="str">
            <v>330-6450-10</v>
          </cell>
          <cell r="R2114">
            <v>2853.56</v>
          </cell>
        </row>
        <row r="2115">
          <cell r="Q2115" t="str">
            <v>330-6460-10</v>
          </cell>
          <cell r="R2115">
            <v>905.27</v>
          </cell>
        </row>
        <row r="2116">
          <cell r="Q2116" t="str">
            <v>330-6462-10</v>
          </cell>
          <cell r="R2116">
            <v>10137.43</v>
          </cell>
        </row>
        <row r="2117">
          <cell r="Q2117" t="str">
            <v>330-6463-10</v>
          </cell>
          <cell r="R2117">
            <v>37672.050000000003</v>
          </cell>
        </row>
        <row r="2118">
          <cell r="Q2118" t="str">
            <v>330-6470-10</v>
          </cell>
          <cell r="R2118">
            <v>0</v>
          </cell>
        </row>
        <row r="2119">
          <cell r="Q2119" t="str">
            <v>330-6500-10</v>
          </cell>
          <cell r="R2119">
            <v>0</v>
          </cell>
        </row>
        <row r="2120">
          <cell r="Q2120" t="str">
            <v>330-6540-10</v>
          </cell>
          <cell r="R2120">
            <v>4096.49</v>
          </cell>
        </row>
        <row r="2121">
          <cell r="Q2121" t="str">
            <v>330-6550-10</v>
          </cell>
          <cell r="R2121">
            <v>0</v>
          </cell>
        </row>
        <row r="2122">
          <cell r="Q2122" t="str">
            <v>330-6560-10</v>
          </cell>
          <cell r="R2122">
            <v>0</v>
          </cell>
        </row>
        <row r="2123">
          <cell r="Q2123" t="str">
            <v>330-6570-10</v>
          </cell>
          <cell r="R2123">
            <v>0</v>
          </cell>
        </row>
        <row r="2124">
          <cell r="Q2124" t="str">
            <v>330-6580-10</v>
          </cell>
          <cell r="R2124">
            <v>0</v>
          </cell>
        </row>
        <row r="2125">
          <cell r="Q2125" t="str">
            <v>330-6590-10</v>
          </cell>
          <cell r="R2125">
            <v>0</v>
          </cell>
        </row>
        <row r="2126">
          <cell r="Q2126" t="str">
            <v>330-6600-10</v>
          </cell>
          <cell r="R2126">
            <v>0</v>
          </cell>
        </row>
        <row r="2127">
          <cell r="Q2127" t="str">
            <v>330-6610-10</v>
          </cell>
          <cell r="R2127">
            <v>0</v>
          </cell>
        </row>
        <row r="2128">
          <cell r="Q2128" t="str">
            <v>330-6620-10</v>
          </cell>
          <cell r="R2128">
            <v>31.77</v>
          </cell>
        </row>
        <row r="2129">
          <cell r="Q2129" t="str">
            <v>330-6630-10</v>
          </cell>
          <cell r="R2129">
            <v>0</v>
          </cell>
        </row>
        <row r="2130">
          <cell r="Q2130" t="str">
            <v>330-6640-10</v>
          </cell>
          <cell r="R2130">
            <v>0</v>
          </cell>
        </row>
        <row r="2131">
          <cell r="Q2131" t="str">
            <v>330-6650-10</v>
          </cell>
          <cell r="R2131">
            <v>0</v>
          </cell>
        </row>
        <row r="2132">
          <cell r="Q2132" t="str">
            <v>330-6660-10</v>
          </cell>
          <cell r="R2132">
            <v>47192</v>
          </cell>
        </row>
        <row r="2133">
          <cell r="Q2133" t="str">
            <v>330-6670-10</v>
          </cell>
          <cell r="R2133">
            <v>0</v>
          </cell>
        </row>
        <row r="2134">
          <cell r="Q2134" t="str">
            <v>330-6680-10</v>
          </cell>
          <cell r="R2134">
            <v>0</v>
          </cell>
        </row>
        <row r="2135">
          <cell r="Q2135" t="str">
            <v>330-6685-10</v>
          </cell>
          <cell r="R2135">
            <v>10810.12</v>
          </cell>
        </row>
        <row r="2136">
          <cell r="Q2136" t="str">
            <v>330-6690-10</v>
          </cell>
          <cell r="R2136">
            <v>0</v>
          </cell>
        </row>
        <row r="2137">
          <cell r="Q2137" t="str">
            <v>330-6700-10</v>
          </cell>
          <cell r="R2137">
            <v>1780.6</v>
          </cell>
        </row>
        <row r="2138">
          <cell r="Q2138" t="str">
            <v>330-6720-10</v>
          </cell>
          <cell r="R2138">
            <v>0</v>
          </cell>
        </row>
        <row r="2139">
          <cell r="Q2139" t="str">
            <v>330-6730-10</v>
          </cell>
          <cell r="R2139">
            <v>0</v>
          </cell>
        </row>
        <row r="2140">
          <cell r="Q2140" t="str">
            <v>330-6740-10</v>
          </cell>
          <cell r="R2140">
            <v>0</v>
          </cell>
        </row>
        <row r="2141">
          <cell r="Q2141" t="str">
            <v>330-6900-10</v>
          </cell>
          <cell r="R2141">
            <v>0</v>
          </cell>
        </row>
        <row r="2142">
          <cell r="Q2142" t="str">
            <v>330-6901-10</v>
          </cell>
          <cell r="R2142">
            <v>0</v>
          </cell>
        </row>
        <row r="2143">
          <cell r="Q2143" t="str">
            <v>330-6902-10</v>
          </cell>
          <cell r="R2143">
            <v>0</v>
          </cell>
        </row>
        <row r="2144">
          <cell r="Q2144" t="str">
            <v>330-6903-10</v>
          </cell>
          <cell r="R2144">
            <v>0</v>
          </cell>
        </row>
        <row r="2145">
          <cell r="Q2145" t="str">
            <v>330-6904-10</v>
          </cell>
          <cell r="R2145">
            <v>0</v>
          </cell>
        </row>
        <row r="2146">
          <cell r="Q2146" t="str">
            <v>330-6905-10</v>
          </cell>
          <cell r="R2146">
            <v>-20597</v>
          </cell>
        </row>
        <row r="2147">
          <cell r="Q2147" t="str">
            <v>340-6010-10</v>
          </cell>
          <cell r="R2147">
            <v>0</v>
          </cell>
        </row>
        <row r="2148">
          <cell r="Q2148" t="str">
            <v>340-6030-10</v>
          </cell>
          <cell r="R2148">
            <v>0</v>
          </cell>
        </row>
        <row r="2149">
          <cell r="Q2149" t="str">
            <v>340-6050-10</v>
          </cell>
          <cell r="R2149">
            <v>54299.94</v>
          </cell>
        </row>
        <row r="2150">
          <cell r="Q2150" t="str">
            <v>340-6070-10</v>
          </cell>
          <cell r="R2150">
            <v>0</v>
          </cell>
        </row>
        <row r="2151">
          <cell r="Q2151" t="str">
            <v>340-6120-10</v>
          </cell>
          <cell r="R2151">
            <v>0</v>
          </cell>
        </row>
        <row r="2152">
          <cell r="Q2152" t="str">
            <v>340-6122-10</v>
          </cell>
          <cell r="R2152">
            <v>0</v>
          </cell>
        </row>
        <row r="2153">
          <cell r="Q2153" t="str">
            <v>340-6145-10</v>
          </cell>
          <cell r="R2153">
            <v>0</v>
          </cell>
        </row>
        <row r="2154">
          <cell r="Q2154" t="str">
            <v>340-6160-10</v>
          </cell>
          <cell r="R2154">
            <v>0</v>
          </cell>
        </row>
        <row r="2155">
          <cell r="Q2155" t="str">
            <v>340-6170-10</v>
          </cell>
          <cell r="R2155">
            <v>0</v>
          </cell>
        </row>
        <row r="2156">
          <cell r="Q2156" t="str">
            <v>340-6180-10</v>
          </cell>
          <cell r="R2156">
            <v>0</v>
          </cell>
        </row>
        <row r="2157">
          <cell r="Q2157" t="str">
            <v>340-6190-10</v>
          </cell>
          <cell r="R2157">
            <v>0</v>
          </cell>
        </row>
        <row r="2158">
          <cell r="Q2158" t="str">
            <v>340-6200-10</v>
          </cell>
          <cell r="R2158">
            <v>0</v>
          </cell>
        </row>
        <row r="2159">
          <cell r="Q2159" t="str">
            <v>340-6210-10</v>
          </cell>
          <cell r="R2159">
            <v>0</v>
          </cell>
        </row>
        <row r="2160">
          <cell r="Q2160" t="str">
            <v>340-6220-10</v>
          </cell>
          <cell r="R2160">
            <v>0</v>
          </cell>
        </row>
        <row r="2161">
          <cell r="Q2161" t="str">
            <v>340-6660-10</v>
          </cell>
          <cell r="R2161">
            <v>0</v>
          </cell>
        </row>
        <row r="2162">
          <cell r="Q2162" t="str">
            <v>340-6700-10</v>
          </cell>
          <cell r="R2162">
            <v>0</v>
          </cell>
        </row>
        <row r="2163">
          <cell r="Q2163" t="str">
            <v>340-6720-10</v>
          </cell>
          <cell r="R2163">
            <v>0</v>
          </cell>
        </row>
        <row r="2164">
          <cell r="Q2164" t="str">
            <v>350-4350-10</v>
          </cell>
          <cell r="R2164">
            <v>0</v>
          </cell>
        </row>
        <row r="2165">
          <cell r="Q2165" t="str">
            <v>350-4500-10</v>
          </cell>
          <cell r="R2165">
            <v>0</v>
          </cell>
        </row>
        <row r="2166">
          <cell r="Q2166" t="str">
            <v>350-4530-10</v>
          </cell>
          <cell r="R2166">
            <v>0</v>
          </cell>
        </row>
        <row r="2167">
          <cell r="Q2167" t="str">
            <v>350-4800-10</v>
          </cell>
          <cell r="R2167">
            <v>0</v>
          </cell>
        </row>
        <row r="2168">
          <cell r="Q2168" t="str">
            <v>350-4801-10</v>
          </cell>
          <cell r="R2168">
            <v>0</v>
          </cell>
        </row>
        <row r="2169">
          <cell r="Q2169" t="str">
            <v>350-4802-10</v>
          </cell>
          <cell r="R2169">
            <v>0</v>
          </cell>
        </row>
        <row r="2170">
          <cell r="Q2170" t="str">
            <v>350-4810-10</v>
          </cell>
          <cell r="R2170">
            <v>0</v>
          </cell>
        </row>
        <row r="2171">
          <cell r="Q2171" t="str">
            <v>350-4811-10</v>
          </cell>
          <cell r="R2171">
            <v>0</v>
          </cell>
        </row>
        <row r="2172">
          <cell r="Q2172" t="str">
            <v>350-4812-10</v>
          </cell>
          <cell r="R2172">
            <v>0</v>
          </cell>
        </row>
        <row r="2173">
          <cell r="Q2173" t="str">
            <v>350-6050-10</v>
          </cell>
          <cell r="R2173">
            <v>0</v>
          </cell>
        </row>
        <row r="2174">
          <cell r="Q2174" t="str">
            <v>350-6230-10</v>
          </cell>
          <cell r="R2174">
            <v>0</v>
          </cell>
        </row>
        <row r="2175">
          <cell r="Q2175" t="str">
            <v>350-6310-10</v>
          </cell>
          <cell r="R2175">
            <v>0</v>
          </cell>
        </row>
        <row r="2176">
          <cell r="Q2176" t="str">
            <v>350-6400-10</v>
          </cell>
          <cell r="R2176">
            <v>0</v>
          </cell>
        </row>
        <row r="2177">
          <cell r="Q2177" t="str">
            <v>350-6450-10</v>
          </cell>
          <cell r="R2177">
            <v>0</v>
          </cell>
        </row>
        <row r="2178">
          <cell r="Q2178" t="str">
            <v>350-6460-10</v>
          </cell>
          <cell r="R2178">
            <v>0</v>
          </cell>
        </row>
        <row r="2179">
          <cell r="Q2179" t="str">
            <v>350-6600-10</v>
          </cell>
          <cell r="R2179">
            <v>0</v>
          </cell>
        </row>
        <row r="2180">
          <cell r="Q2180" t="str">
            <v>350-6650-10</v>
          </cell>
          <cell r="R2180">
            <v>0</v>
          </cell>
        </row>
        <row r="2181">
          <cell r="Q2181" t="str">
            <v>350-6700-10</v>
          </cell>
          <cell r="R2181">
            <v>0</v>
          </cell>
        </row>
        <row r="2182">
          <cell r="Q2182" t="str">
            <v>350-6740-10</v>
          </cell>
          <cell r="R2182">
            <v>0</v>
          </cell>
        </row>
        <row r="2183">
          <cell r="Q2183" t="str">
            <v>350-6750-10</v>
          </cell>
          <cell r="R2183">
            <v>0</v>
          </cell>
        </row>
        <row r="2184">
          <cell r="Q2184" t="str">
            <v>350-8025-10</v>
          </cell>
          <cell r="R2184">
            <v>0</v>
          </cell>
        </row>
        <row r="2185">
          <cell r="Q2185" t="str">
            <v>350-8071-10</v>
          </cell>
          <cell r="R2185">
            <v>0</v>
          </cell>
        </row>
        <row r="2186">
          <cell r="Q2186" t="str">
            <v>350-8090-10</v>
          </cell>
          <cell r="R2186">
            <v>0</v>
          </cell>
        </row>
        <row r="2187">
          <cell r="Q2187" t="str">
            <v>350-8145-10</v>
          </cell>
          <cell r="R2187">
            <v>0</v>
          </cell>
        </row>
        <row r="2188">
          <cell r="Q2188" t="str">
            <v>350-8146-10</v>
          </cell>
          <cell r="R2188">
            <v>0</v>
          </cell>
        </row>
        <row r="2189">
          <cell r="Q2189" t="str">
            <v>350-8147-10</v>
          </cell>
          <cell r="R2189">
            <v>0</v>
          </cell>
        </row>
        <row r="2190">
          <cell r="Q2190" t="str">
            <v>350-8300-10</v>
          </cell>
          <cell r="R2190">
            <v>0</v>
          </cell>
        </row>
        <row r="2191">
          <cell r="Q2191" t="str">
            <v>372-4912-10</v>
          </cell>
          <cell r="R2191">
            <v>4689.2299999999996</v>
          </cell>
        </row>
        <row r="2192">
          <cell r="Q2192" t="str">
            <v>372-4913-10</v>
          </cell>
          <cell r="R2192">
            <v>10013.31</v>
          </cell>
        </row>
        <row r="2193">
          <cell r="Q2193" t="str">
            <v>372-4914-10</v>
          </cell>
          <cell r="R2193">
            <v>0</v>
          </cell>
        </row>
        <row r="2194">
          <cell r="Q2194" t="str">
            <v>372-4915-10</v>
          </cell>
          <cell r="R2194">
            <v>0</v>
          </cell>
        </row>
        <row r="2195">
          <cell r="Q2195" t="str">
            <v>372-4916-10</v>
          </cell>
          <cell r="R2195">
            <v>1182.83</v>
          </cell>
        </row>
        <row r="2196">
          <cell r="Q2196" t="str">
            <v>372-4917-10</v>
          </cell>
          <cell r="R2196">
            <v>29630.21</v>
          </cell>
        </row>
        <row r="2197">
          <cell r="Q2197" t="str">
            <v>372-4918-10</v>
          </cell>
          <cell r="R2197">
            <v>4630.6000000000004</v>
          </cell>
        </row>
        <row r="2198">
          <cell r="Q2198" t="str">
            <v>372-4919-10</v>
          </cell>
          <cell r="R2198">
            <v>17000</v>
          </cell>
        </row>
        <row r="2199">
          <cell r="Q2199" t="str">
            <v>372-4920-10</v>
          </cell>
          <cell r="R2199">
            <v>0</v>
          </cell>
        </row>
        <row r="2200">
          <cell r="Q2200" t="str">
            <v>372-4921-10</v>
          </cell>
          <cell r="R2200">
            <v>0</v>
          </cell>
        </row>
        <row r="2201">
          <cell r="Q2201" t="str">
            <v>372-4922-10</v>
          </cell>
          <cell r="R2201">
            <v>5107.83</v>
          </cell>
        </row>
        <row r="2202">
          <cell r="Q2202" t="str">
            <v>372-4923-10</v>
          </cell>
          <cell r="R2202">
            <v>25504.21</v>
          </cell>
        </row>
        <row r="2203">
          <cell r="Q2203" t="str">
            <v>372-4924-10</v>
          </cell>
          <cell r="R2203">
            <v>1840.5</v>
          </cell>
        </row>
        <row r="2204">
          <cell r="Q2204" t="str">
            <v>372-4925-10</v>
          </cell>
          <cell r="R2204">
            <v>6109.21</v>
          </cell>
        </row>
        <row r="2205">
          <cell r="Q2205" t="str">
            <v>372-4926-10</v>
          </cell>
          <cell r="R2205">
            <v>0</v>
          </cell>
        </row>
        <row r="2206">
          <cell r="Q2206" t="str">
            <v>372-4927-10</v>
          </cell>
          <cell r="R2206">
            <v>0</v>
          </cell>
        </row>
        <row r="2207">
          <cell r="Q2207" t="str">
            <v>372-4928-10</v>
          </cell>
          <cell r="R2207">
            <v>0</v>
          </cell>
        </row>
        <row r="2208">
          <cell r="Q2208" t="str">
            <v>372-4929-10</v>
          </cell>
          <cell r="R2208">
            <v>10052.08</v>
          </cell>
        </row>
        <row r="2209">
          <cell r="Q2209" t="str">
            <v>372-4930-10</v>
          </cell>
          <cell r="R2209">
            <v>0</v>
          </cell>
        </row>
        <row r="2210">
          <cell r="Q2210" t="str">
            <v>372-4931-10</v>
          </cell>
          <cell r="R2210">
            <v>0</v>
          </cell>
        </row>
        <row r="2211">
          <cell r="Q2211" t="str">
            <v>372-4932-10</v>
          </cell>
          <cell r="R2211">
            <v>0</v>
          </cell>
        </row>
        <row r="2212">
          <cell r="Q2212" t="str">
            <v>372-4933-10</v>
          </cell>
          <cell r="R2212">
            <v>0</v>
          </cell>
        </row>
        <row r="2213">
          <cell r="Q2213" t="str">
            <v>372-4934-10</v>
          </cell>
          <cell r="R2213">
            <v>0</v>
          </cell>
        </row>
        <row r="2214">
          <cell r="Q2214" t="str">
            <v>372-4935-10</v>
          </cell>
          <cell r="R2214">
            <v>0</v>
          </cell>
        </row>
        <row r="2215">
          <cell r="Q2215" t="str">
            <v>372-4936-10</v>
          </cell>
          <cell r="R2215">
            <v>0</v>
          </cell>
        </row>
        <row r="2216">
          <cell r="Q2216" t="str">
            <v>372-4937-10</v>
          </cell>
          <cell r="R2216">
            <v>0</v>
          </cell>
        </row>
        <row r="2217">
          <cell r="Q2217" t="str">
            <v>372-4938-10</v>
          </cell>
          <cell r="R2217">
            <v>0</v>
          </cell>
        </row>
        <row r="2218">
          <cell r="Q2218" t="str">
            <v>372-4939-10</v>
          </cell>
          <cell r="R2218">
            <v>0</v>
          </cell>
        </row>
        <row r="2219">
          <cell r="Q2219" t="str">
            <v>372-4940-10</v>
          </cell>
          <cell r="R2219">
            <v>0</v>
          </cell>
        </row>
        <row r="2220">
          <cell r="Q2220" t="str">
            <v>372-4941-10</v>
          </cell>
          <cell r="R2220">
            <v>0</v>
          </cell>
        </row>
        <row r="2221">
          <cell r="Q2221" t="str">
            <v>372-4942-10</v>
          </cell>
          <cell r="R2221">
            <v>0</v>
          </cell>
        </row>
        <row r="2222">
          <cell r="Q2222" t="str">
            <v>372-4943-10</v>
          </cell>
          <cell r="R2222">
            <v>0</v>
          </cell>
        </row>
        <row r="2223">
          <cell r="Q2223" t="str">
            <v>372-4944-10</v>
          </cell>
          <cell r="R2223">
            <v>0</v>
          </cell>
        </row>
        <row r="2224">
          <cell r="Q2224" t="str">
            <v>372-4945-10</v>
          </cell>
          <cell r="R2224">
            <v>0</v>
          </cell>
        </row>
        <row r="2225">
          <cell r="Q2225" t="str">
            <v>372-4946-10</v>
          </cell>
          <cell r="R2225">
            <v>0</v>
          </cell>
        </row>
        <row r="2226">
          <cell r="Q2226" t="str">
            <v>372-4947-10</v>
          </cell>
          <cell r="R2226">
            <v>0</v>
          </cell>
        </row>
        <row r="2227">
          <cell r="Q2227" t="str">
            <v>372-4948-10</v>
          </cell>
          <cell r="R2227">
            <v>0</v>
          </cell>
        </row>
        <row r="2228">
          <cell r="Q2228" t="str">
            <v>372-4949-10</v>
          </cell>
          <cell r="R2228">
            <v>0</v>
          </cell>
        </row>
        <row r="2229">
          <cell r="Q2229" t="str">
            <v>372-4950-10</v>
          </cell>
          <cell r="R2229">
            <v>0</v>
          </cell>
        </row>
        <row r="2230">
          <cell r="Q2230" t="str">
            <v>372-4951-10</v>
          </cell>
          <cell r="R2230">
            <v>0</v>
          </cell>
        </row>
        <row r="2231">
          <cell r="Q2231" t="str">
            <v>372-4952-10</v>
          </cell>
          <cell r="R2231">
            <v>0</v>
          </cell>
        </row>
        <row r="2232">
          <cell r="Q2232" t="str">
            <v>372-4953-10</v>
          </cell>
          <cell r="R2232">
            <v>0</v>
          </cell>
        </row>
        <row r="2233">
          <cell r="Q2233" t="str">
            <v>372-4954-10</v>
          </cell>
          <cell r="R2233">
            <v>0</v>
          </cell>
        </row>
        <row r="2234">
          <cell r="Q2234" t="str">
            <v>372-4955-10</v>
          </cell>
          <cell r="R2234">
            <v>0</v>
          </cell>
        </row>
        <row r="2235">
          <cell r="Q2235" t="str">
            <v>372-4956-10</v>
          </cell>
          <cell r="R2235">
            <v>0</v>
          </cell>
        </row>
        <row r="2236">
          <cell r="Q2236" t="str">
            <v>372-4957-10</v>
          </cell>
          <cell r="R2236">
            <v>0</v>
          </cell>
        </row>
        <row r="2237">
          <cell r="Q2237" t="str">
            <v>372-4958-10</v>
          </cell>
          <cell r="R2237">
            <v>0</v>
          </cell>
        </row>
        <row r="2238">
          <cell r="Q2238" t="str">
            <v>372-4959-10</v>
          </cell>
          <cell r="R2238">
            <v>0</v>
          </cell>
        </row>
        <row r="2239">
          <cell r="Q2239" t="str">
            <v>372-4960-10</v>
          </cell>
          <cell r="R2239">
            <v>1840.5</v>
          </cell>
        </row>
        <row r="2240">
          <cell r="Q2240" t="str">
            <v>372-4961-10</v>
          </cell>
          <cell r="R2240">
            <v>0</v>
          </cell>
        </row>
        <row r="2241">
          <cell r="Q2241" t="str">
            <v>372-4962-10</v>
          </cell>
          <cell r="R2241">
            <v>0</v>
          </cell>
        </row>
        <row r="2242">
          <cell r="Q2242" t="str">
            <v>372-4963-10</v>
          </cell>
          <cell r="R2242">
            <v>0</v>
          </cell>
        </row>
        <row r="2243">
          <cell r="Q2243" t="str">
            <v>372-4964-10</v>
          </cell>
          <cell r="R2243">
            <v>0</v>
          </cell>
        </row>
        <row r="2244">
          <cell r="Q2244" t="str">
            <v>372-4965-10</v>
          </cell>
          <cell r="R2244">
            <v>10052.08</v>
          </cell>
        </row>
        <row r="2245">
          <cell r="Q2245" t="str">
            <v>372-4966-10</v>
          </cell>
          <cell r="R2245">
            <v>-235946</v>
          </cell>
        </row>
        <row r="2246">
          <cell r="Q2246" t="str">
            <v>372-4969-10</v>
          </cell>
          <cell r="R2246">
            <v>9667.34</v>
          </cell>
        </row>
        <row r="2247">
          <cell r="Q2247" t="str">
            <v>372-4970-10</v>
          </cell>
          <cell r="R2247">
            <v>0</v>
          </cell>
        </row>
        <row r="2248">
          <cell r="Q2248" t="str">
            <v>372-4971-10</v>
          </cell>
          <cell r="R2248">
            <v>0</v>
          </cell>
        </row>
        <row r="2249">
          <cell r="Q2249" t="str">
            <v>372-4972-10</v>
          </cell>
          <cell r="R2249">
            <v>0</v>
          </cell>
        </row>
        <row r="2250">
          <cell r="Q2250" t="str">
            <v>372-4973-10</v>
          </cell>
          <cell r="R2250">
            <v>0</v>
          </cell>
        </row>
        <row r="2251">
          <cell r="Q2251" t="str">
            <v>372-4974-10</v>
          </cell>
          <cell r="R2251">
            <v>0</v>
          </cell>
        </row>
        <row r="2252">
          <cell r="Q2252" t="str">
            <v>372-4975-10</v>
          </cell>
          <cell r="R2252">
            <v>0</v>
          </cell>
        </row>
        <row r="2253">
          <cell r="Q2253" t="str">
            <v>372-4976-10</v>
          </cell>
          <cell r="R2253">
            <v>0</v>
          </cell>
        </row>
        <row r="2254">
          <cell r="Q2254" t="str">
            <v>372-4977-10</v>
          </cell>
          <cell r="R2254">
            <v>0</v>
          </cell>
        </row>
        <row r="2255">
          <cell r="Q2255" t="str">
            <v>372-4979-10</v>
          </cell>
          <cell r="R2255">
            <v>6063.52</v>
          </cell>
        </row>
        <row r="2256">
          <cell r="Q2256" t="str">
            <v>372-4980-10</v>
          </cell>
          <cell r="R2256">
            <v>0</v>
          </cell>
        </row>
        <row r="2257">
          <cell r="Q2257" t="str">
            <v>372-4981-10</v>
          </cell>
          <cell r="R2257">
            <v>0</v>
          </cell>
        </row>
        <row r="2258">
          <cell r="Q2258" t="str">
            <v>372-4982-10</v>
          </cell>
          <cell r="R2258">
            <v>0</v>
          </cell>
        </row>
        <row r="2259">
          <cell r="Q2259" t="str">
            <v>372-4983-10</v>
          </cell>
          <cell r="R2259">
            <v>5414.67</v>
          </cell>
        </row>
        <row r="2260">
          <cell r="Q2260" t="str">
            <v>372-4984-10</v>
          </cell>
          <cell r="R2260">
            <v>0</v>
          </cell>
        </row>
        <row r="2261">
          <cell r="Q2261" t="str">
            <v>372-4985-10</v>
          </cell>
          <cell r="R2261">
            <v>0</v>
          </cell>
        </row>
        <row r="2262">
          <cell r="Q2262" t="str">
            <v>372-4997-10</v>
          </cell>
          <cell r="R2262">
            <v>87147.88</v>
          </cell>
        </row>
        <row r="2263">
          <cell r="Q2263" t="str">
            <v>372-4998-10</v>
          </cell>
          <cell r="R2263">
            <v>0</v>
          </cell>
        </row>
        <row r="2264">
          <cell r="Q2264" t="str">
            <v>372-4999-10</v>
          </cell>
          <cell r="R2264">
            <v>0</v>
          </cell>
        </row>
        <row r="2265">
          <cell r="Q2265" t="str">
            <v>373-4901-10</v>
          </cell>
          <cell r="R2265">
            <v>0</v>
          </cell>
        </row>
        <row r="2266">
          <cell r="Q2266" t="str">
            <v>373-4902-10</v>
          </cell>
          <cell r="R2266">
            <v>0</v>
          </cell>
        </row>
        <row r="2267">
          <cell r="Q2267" t="str">
            <v>373-4903-10</v>
          </cell>
          <cell r="R2267">
            <v>0</v>
          </cell>
        </row>
        <row r="2268">
          <cell r="Q2268" t="str">
            <v>373-4904-10</v>
          </cell>
          <cell r="R2268">
            <v>2000</v>
          </cell>
        </row>
        <row r="2269">
          <cell r="Q2269" t="str">
            <v>373-4905-10</v>
          </cell>
          <cell r="R2269">
            <v>3152.68</v>
          </cell>
        </row>
        <row r="2270">
          <cell r="Q2270" t="str">
            <v>373-4906-10</v>
          </cell>
          <cell r="R2270">
            <v>82805.37</v>
          </cell>
        </row>
        <row r="2271">
          <cell r="Q2271" t="str">
            <v>373-4907-10</v>
          </cell>
          <cell r="R2271">
            <v>0</v>
          </cell>
        </row>
        <row r="2272">
          <cell r="Q2272" t="str">
            <v>373-4908-10</v>
          </cell>
          <cell r="R2272">
            <v>-103200.7</v>
          </cell>
        </row>
        <row r="2273">
          <cell r="Q2273" t="str">
            <v>373-4909-10</v>
          </cell>
          <cell r="R2273">
            <v>97875.69</v>
          </cell>
        </row>
        <row r="2274">
          <cell r="Q2274" t="str">
            <v>373-4910-10</v>
          </cell>
          <cell r="R2274">
            <v>41736.83</v>
          </cell>
        </row>
        <row r="2275">
          <cell r="Q2275" t="str">
            <v>373-4911-10</v>
          </cell>
          <cell r="R2275">
            <v>15305.37</v>
          </cell>
        </row>
        <row r="2276">
          <cell r="Q2276" t="str">
            <v>373-4913-10</v>
          </cell>
          <cell r="R2276">
            <v>0</v>
          </cell>
        </row>
        <row r="2277">
          <cell r="Q2277" t="str">
            <v>373-4914-10</v>
          </cell>
          <cell r="R2277">
            <v>0</v>
          </cell>
        </row>
        <row r="2278">
          <cell r="Q2278" t="str">
            <v>373-4915-10</v>
          </cell>
          <cell r="R2278">
            <v>0</v>
          </cell>
        </row>
        <row r="2279">
          <cell r="Q2279" t="str">
            <v>373-4916-10</v>
          </cell>
          <cell r="R2279">
            <v>0</v>
          </cell>
        </row>
        <row r="2280">
          <cell r="Q2280" t="str">
            <v>373-4917-10</v>
          </cell>
          <cell r="R2280">
            <v>6229.03</v>
          </cell>
        </row>
        <row r="2281">
          <cell r="Q2281" t="str">
            <v>373-4918-10</v>
          </cell>
          <cell r="R2281">
            <v>26577.63</v>
          </cell>
        </row>
        <row r="2282">
          <cell r="Q2282" t="str">
            <v>373-4919-10</v>
          </cell>
          <cell r="R2282">
            <v>0</v>
          </cell>
        </row>
        <row r="2283">
          <cell r="Q2283" t="str">
            <v>373-4920-10</v>
          </cell>
          <cell r="R2283">
            <v>0</v>
          </cell>
        </row>
        <row r="2284">
          <cell r="Q2284" t="str">
            <v>373-4921-10</v>
          </cell>
          <cell r="R2284">
            <v>0</v>
          </cell>
        </row>
        <row r="2285">
          <cell r="Q2285" t="str">
            <v>373-4922-10</v>
          </cell>
          <cell r="R2285">
            <v>0</v>
          </cell>
        </row>
        <row r="2286">
          <cell r="Q2286" t="str">
            <v>373-4923-10</v>
          </cell>
          <cell r="R2286">
            <v>788.18</v>
          </cell>
        </row>
        <row r="2287">
          <cell r="Q2287" t="str">
            <v>373-4924-10</v>
          </cell>
          <cell r="R2287">
            <v>959.62</v>
          </cell>
        </row>
        <row r="2288">
          <cell r="Q2288" t="str">
            <v>373-4925-10</v>
          </cell>
          <cell r="R2288">
            <v>0</v>
          </cell>
        </row>
        <row r="2289">
          <cell r="Q2289" t="str">
            <v>373-4926-10</v>
          </cell>
          <cell r="R2289">
            <v>0</v>
          </cell>
        </row>
        <row r="2290">
          <cell r="Q2290" t="str">
            <v>373-4927-10</v>
          </cell>
          <cell r="R2290">
            <v>0</v>
          </cell>
        </row>
        <row r="2291">
          <cell r="Q2291" t="str">
            <v>373-4928-10</v>
          </cell>
          <cell r="R2291">
            <v>0</v>
          </cell>
        </row>
        <row r="2292">
          <cell r="Q2292" t="str">
            <v>373-4929-10</v>
          </cell>
          <cell r="R2292">
            <v>788.18</v>
          </cell>
        </row>
        <row r="2293">
          <cell r="Q2293" t="str">
            <v>373-4930-10</v>
          </cell>
          <cell r="R2293">
            <v>0</v>
          </cell>
        </row>
        <row r="2294">
          <cell r="Q2294" t="str">
            <v>373-4931-10</v>
          </cell>
          <cell r="R2294">
            <v>0</v>
          </cell>
        </row>
        <row r="2295">
          <cell r="Q2295" t="str">
            <v>373-4932-10</v>
          </cell>
          <cell r="R2295">
            <v>0</v>
          </cell>
        </row>
        <row r="2296">
          <cell r="Q2296" t="str">
            <v>373-4933-10</v>
          </cell>
          <cell r="R2296">
            <v>0</v>
          </cell>
        </row>
        <row r="2297">
          <cell r="Q2297" t="str">
            <v>373-4934-10</v>
          </cell>
          <cell r="R2297">
            <v>0</v>
          </cell>
        </row>
        <row r="2298">
          <cell r="Q2298" t="str">
            <v>373-4935-10</v>
          </cell>
          <cell r="R2298">
            <v>0</v>
          </cell>
        </row>
        <row r="2299">
          <cell r="Q2299" t="str">
            <v>373-4936-10</v>
          </cell>
          <cell r="R2299">
            <v>-525869</v>
          </cell>
        </row>
        <row r="2300">
          <cell r="Q2300" t="str">
            <v>373-4937-10</v>
          </cell>
          <cell r="R2300">
            <v>0</v>
          </cell>
        </row>
        <row r="2301">
          <cell r="Q2301" t="str">
            <v>373-4940-10</v>
          </cell>
          <cell r="R2301">
            <v>0</v>
          </cell>
        </row>
        <row r="2302">
          <cell r="Q2302" t="str">
            <v>373-4943-10</v>
          </cell>
          <cell r="R2302">
            <v>17270.5</v>
          </cell>
        </row>
        <row r="2303">
          <cell r="Q2303" t="str">
            <v>373-4955-10</v>
          </cell>
          <cell r="R2303">
            <v>0</v>
          </cell>
        </row>
        <row r="2304">
          <cell r="Q2304" t="str">
            <v>373-4956-10</v>
          </cell>
          <cell r="R2304">
            <v>0</v>
          </cell>
        </row>
        <row r="2305">
          <cell r="Q2305" t="str">
            <v>373-4957-10</v>
          </cell>
          <cell r="R2305">
            <v>0</v>
          </cell>
        </row>
        <row r="2306">
          <cell r="Q2306" t="str">
            <v>373-4958-10</v>
          </cell>
          <cell r="R2306">
            <v>0</v>
          </cell>
        </row>
        <row r="2307">
          <cell r="Q2307" t="str">
            <v>373-4959-10</v>
          </cell>
          <cell r="R2307">
            <v>0</v>
          </cell>
        </row>
        <row r="2308">
          <cell r="Q2308" t="str">
            <v>373-4960-10</v>
          </cell>
          <cell r="R2308">
            <v>0</v>
          </cell>
        </row>
        <row r="2309">
          <cell r="Q2309" t="str">
            <v>373-4961-10</v>
          </cell>
          <cell r="R2309">
            <v>0</v>
          </cell>
        </row>
        <row r="2310">
          <cell r="Q2310" t="str">
            <v>373-4962-10</v>
          </cell>
          <cell r="R2310">
            <v>14729.11</v>
          </cell>
        </row>
        <row r="2311">
          <cell r="Q2311" t="str">
            <v>373-4997-10</v>
          </cell>
          <cell r="R2311">
            <v>318851.51</v>
          </cell>
        </row>
        <row r="2312">
          <cell r="Q2312" t="str">
            <v>373-4999-10</v>
          </cell>
          <cell r="R2312">
            <v>0</v>
          </cell>
        </row>
        <row r="2313">
          <cell r="Q2313" t="str">
            <v>374-4900-10</v>
          </cell>
          <cell r="R2313">
            <v>1671</v>
          </cell>
        </row>
        <row r="2314">
          <cell r="Q2314" t="str">
            <v>374-4901-10</v>
          </cell>
          <cell r="R2314">
            <v>0</v>
          </cell>
        </row>
        <row r="2315">
          <cell r="Q2315" t="str">
            <v>374-4902-10</v>
          </cell>
          <cell r="R2315">
            <v>0</v>
          </cell>
        </row>
        <row r="2316">
          <cell r="Q2316" t="str">
            <v>374-4903-10</v>
          </cell>
          <cell r="R2316">
            <v>0</v>
          </cell>
        </row>
        <row r="2317">
          <cell r="Q2317" t="str">
            <v>374-4904-10</v>
          </cell>
          <cell r="R2317">
            <v>0</v>
          </cell>
        </row>
        <row r="2318">
          <cell r="Q2318" t="str">
            <v>374-4905-10</v>
          </cell>
          <cell r="R2318">
            <v>9705.83</v>
          </cell>
        </row>
        <row r="2319">
          <cell r="Q2319" t="str">
            <v>374-4906-10</v>
          </cell>
          <cell r="R2319">
            <v>1715.82</v>
          </cell>
        </row>
        <row r="2320">
          <cell r="Q2320" t="str">
            <v>374-4907-10</v>
          </cell>
          <cell r="R2320">
            <v>0</v>
          </cell>
        </row>
        <row r="2321">
          <cell r="Q2321" t="str">
            <v>374-4908-10</v>
          </cell>
          <cell r="R2321">
            <v>0</v>
          </cell>
        </row>
        <row r="2322">
          <cell r="Q2322" t="str">
            <v>374-4909-10</v>
          </cell>
          <cell r="R2322">
            <v>0</v>
          </cell>
        </row>
        <row r="2323">
          <cell r="Q2323" t="str">
            <v>374-4910-10</v>
          </cell>
          <cell r="R2323">
            <v>0</v>
          </cell>
        </row>
        <row r="2324">
          <cell r="Q2324" t="str">
            <v>374-4911-10</v>
          </cell>
          <cell r="R2324">
            <v>19643.830000000002</v>
          </cell>
        </row>
        <row r="2325">
          <cell r="Q2325" t="str">
            <v>374-4912-10</v>
          </cell>
          <cell r="R2325">
            <v>417.75</v>
          </cell>
        </row>
        <row r="2326">
          <cell r="Q2326" t="str">
            <v>374-4913-10</v>
          </cell>
          <cell r="R2326">
            <v>0</v>
          </cell>
        </row>
        <row r="2327">
          <cell r="Q2327" t="str">
            <v>374-4914-10</v>
          </cell>
          <cell r="R2327">
            <v>-401760</v>
          </cell>
        </row>
        <row r="2328">
          <cell r="Q2328" t="str">
            <v>374-4915-10</v>
          </cell>
          <cell r="R2328">
            <v>0</v>
          </cell>
        </row>
        <row r="2329">
          <cell r="Q2329" t="str">
            <v>374-4916-10</v>
          </cell>
          <cell r="R2329">
            <v>112.5</v>
          </cell>
        </row>
        <row r="2330">
          <cell r="Q2330" t="str">
            <v>374-4917-10</v>
          </cell>
          <cell r="R2330">
            <v>5614.45</v>
          </cell>
        </row>
        <row r="2331">
          <cell r="Q2331" t="str">
            <v>374-4918-10</v>
          </cell>
          <cell r="R2331">
            <v>417.75</v>
          </cell>
        </row>
        <row r="2332">
          <cell r="Q2332" t="str">
            <v>374-4919-10</v>
          </cell>
          <cell r="R2332">
            <v>0</v>
          </cell>
        </row>
        <row r="2333">
          <cell r="Q2333" t="str">
            <v>374-4920-10</v>
          </cell>
          <cell r="R2333">
            <v>0</v>
          </cell>
        </row>
        <row r="2334">
          <cell r="Q2334" t="str">
            <v>374-4921-10</v>
          </cell>
          <cell r="R2334">
            <v>0</v>
          </cell>
        </row>
        <row r="2335">
          <cell r="Q2335" t="str">
            <v>374-4922-10</v>
          </cell>
          <cell r="R2335">
            <v>0</v>
          </cell>
        </row>
        <row r="2336">
          <cell r="Q2336" t="str">
            <v>374-4923-10</v>
          </cell>
          <cell r="R2336">
            <v>2426.4499999999998</v>
          </cell>
        </row>
        <row r="2337">
          <cell r="Q2337" t="str">
            <v>374-4924-10</v>
          </cell>
          <cell r="R2337">
            <v>0</v>
          </cell>
        </row>
        <row r="2338">
          <cell r="Q2338" t="str">
            <v>374-4925-10</v>
          </cell>
          <cell r="R2338">
            <v>0</v>
          </cell>
        </row>
        <row r="2339">
          <cell r="Q2339" t="str">
            <v>374-4926-10</v>
          </cell>
          <cell r="R2339">
            <v>0</v>
          </cell>
        </row>
        <row r="2340">
          <cell r="Q2340" t="str">
            <v>374-4927-10</v>
          </cell>
          <cell r="R2340">
            <v>0</v>
          </cell>
        </row>
        <row r="2341">
          <cell r="Q2341" t="str">
            <v>374-4928-10</v>
          </cell>
          <cell r="R2341">
            <v>0</v>
          </cell>
        </row>
        <row r="2342">
          <cell r="Q2342" t="str">
            <v>374-4929-10</v>
          </cell>
          <cell r="R2342">
            <v>0</v>
          </cell>
        </row>
        <row r="2343">
          <cell r="Q2343" t="str">
            <v>374-4930-10</v>
          </cell>
          <cell r="R2343">
            <v>0</v>
          </cell>
        </row>
        <row r="2344">
          <cell r="Q2344" t="str">
            <v>374-4931-10</v>
          </cell>
          <cell r="R2344">
            <v>0</v>
          </cell>
        </row>
        <row r="2345">
          <cell r="Q2345" t="str">
            <v>374-4932-10</v>
          </cell>
          <cell r="R2345">
            <v>0</v>
          </cell>
        </row>
        <row r="2346">
          <cell r="Q2346" t="str">
            <v>374-4933-10</v>
          </cell>
          <cell r="R2346">
            <v>0</v>
          </cell>
        </row>
        <row r="2347">
          <cell r="Q2347" t="str">
            <v>374-4934-10</v>
          </cell>
          <cell r="R2347">
            <v>0</v>
          </cell>
        </row>
        <row r="2348">
          <cell r="Q2348" t="str">
            <v>374-4935-10</v>
          </cell>
          <cell r="R2348">
            <v>0</v>
          </cell>
        </row>
        <row r="2349">
          <cell r="Q2349" t="str">
            <v>374-4936-10</v>
          </cell>
          <cell r="R2349">
            <v>0</v>
          </cell>
        </row>
        <row r="2350">
          <cell r="Q2350" t="str">
            <v>374-4937-10</v>
          </cell>
          <cell r="R2350">
            <v>0</v>
          </cell>
        </row>
        <row r="2351">
          <cell r="Q2351" t="str">
            <v>374-4938-10</v>
          </cell>
          <cell r="R2351">
            <v>0</v>
          </cell>
        </row>
        <row r="2352">
          <cell r="Q2352" t="str">
            <v>374-4939-10</v>
          </cell>
          <cell r="R2352">
            <v>0</v>
          </cell>
        </row>
        <row r="2353">
          <cell r="Q2353" t="str">
            <v>374-4940-10</v>
          </cell>
          <cell r="R2353">
            <v>0</v>
          </cell>
        </row>
        <row r="2354">
          <cell r="Q2354" t="str">
            <v>374-4941-10</v>
          </cell>
          <cell r="R2354">
            <v>0</v>
          </cell>
        </row>
        <row r="2355">
          <cell r="Q2355" t="str">
            <v>374-4954-10</v>
          </cell>
          <cell r="R2355">
            <v>-46683</v>
          </cell>
        </row>
        <row r="2356">
          <cell r="Q2356" t="str">
            <v>374-4955-10</v>
          </cell>
          <cell r="R2356">
            <v>0</v>
          </cell>
        </row>
        <row r="2357">
          <cell r="Q2357" t="str">
            <v>374-4956-10</v>
          </cell>
          <cell r="R2357">
            <v>0</v>
          </cell>
        </row>
        <row r="2358">
          <cell r="Q2358" t="str">
            <v>374-4958-10</v>
          </cell>
          <cell r="R2358">
            <v>0</v>
          </cell>
        </row>
        <row r="2359">
          <cell r="Q2359" t="str">
            <v>374-4959-10</v>
          </cell>
          <cell r="R2359">
            <v>0</v>
          </cell>
        </row>
        <row r="2360">
          <cell r="Q2360" t="str">
            <v>374-4960-10</v>
          </cell>
          <cell r="R2360">
            <v>0</v>
          </cell>
        </row>
        <row r="2361">
          <cell r="Q2361" t="str">
            <v>374-4961-10</v>
          </cell>
          <cell r="R2361">
            <v>0</v>
          </cell>
        </row>
        <row r="2362">
          <cell r="Q2362" t="str">
            <v>374-4962-10</v>
          </cell>
          <cell r="R2362">
            <v>0</v>
          </cell>
        </row>
        <row r="2363">
          <cell r="Q2363" t="str">
            <v>374-4963-10</v>
          </cell>
          <cell r="R2363">
            <v>0</v>
          </cell>
        </row>
        <row r="2364">
          <cell r="Q2364" t="str">
            <v>374-4997-10</v>
          </cell>
          <cell r="R2364">
            <v>406738.63</v>
          </cell>
        </row>
        <row r="2365">
          <cell r="Q2365" t="str">
            <v>374-4999-10</v>
          </cell>
          <cell r="R2365">
            <v>0</v>
          </cell>
        </row>
        <row r="2366">
          <cell r="Q2366" t="str">
            <v>375-4900-10</v>
          </cell>
          <cell r="R2366">
            <v>-23890</v>
          </cell>
        </row>
        <row r="2367">
          <cell r="Q2367" t="str">
            <v>375-4910-10</v>
          </cell>
          <cell r="R2367">
            <v>-77065.22</v>
          </cell>
        </row>
        <row r="2368">
          <cell r="Q2368" t="str">
            <v>375-4920-10</v>
          </cell>
          <cell r="R2368">
            <v>8004</v>
          </cell>
        </row>
        <row r="2369">
          <cell r="Q2369" t="str">
            <v>375-4930-10</v>
          </cell>
          <cell r="R2369">
            <v>595.94000000000005</v>
          </cell>
        </row>
        <row r="2370">
          <cell r="Q2370" t="str">
            <v>375-4940-10</v>
          </cell>
          <cell r="R2370">
            <v>0</v>
          </cell>
        </row>
        <row r="2371">
          <cell r="Q2371" t="str">
            <v>375-4950-10</v>
          </cell>
          <cell r="R2371">
            <v>334.8</v>
          </cell>
        </row>
        <row r="2372">
          <cell r="Q2372" t="str">
            <v>375-4960-10</v>
          </cell>
          <cell r="R2372">
            <v>11739.36</v>
          </cell>
        </row>
        <row r="2373">
          <cell r="Q2373" t="str">
            <v>375-4970-10</v>
          </cell>
          <cell r="R2373">
            <v>72988.73</v>
          </cell>
        </row>
        <row r="2374">
          <cell r="Q2374" t="str">
            <v>375-4997-10</v>
          </cell>
          <cell r="R2374">
            <v>7292.39</v>
          </cell>
        </row>
        <row r="2375">
          <cell r="Q2375" t="str">
            <v>375-4999-10</v>
          </cell>
          <cell r="R2375">
            <v>0</v>
          </cell>
        </row>
        <row r="2376">
          <cell r="Q2376" t="str">
            <v>390-4803-10</v>
          </cell>
          <cell r="R2376">
            <v>0</v>
          </cell>
        </row>
        <row r="2377">
          <cell r="Q2377" t="str">
            <v>390-4813-10</v>
          </cell>
          <cell r="R2377">
            <v>0</v>
          </cell>
        </row>
        <row r="2378">
          <cell r="Q2378" t="str">
            <v>390-6010-10</v>
          </cell>
          <cell r="R2378">
            <v>59480.69</v>
          </cell>
        </row>
        <row r="2379">
          <cell r="Q2379" t="str">
            <v>390-6020-10</v>
          </cell>
          <cell r="R2379">
            <v>0</v>
          </cell>
        </row>
        <row r="2380">
          <cell r="Q2380" t="str">
            <v>390-6030-10</v>
          </cell>
          <cell r="R2380">
            <v>7922.74</v>
          </cell>
        </row>
        <row r="2381">
          <cell r="Q2381" t="str">
            <v>390-6040-10</v>
          </cell>
          <cell r="R2381">
            <v>401.98</v>
          </cell>
        </row>
        <row r="2382">
          <cell r="Q2382" t="str">
            <v>390-6050-10</v>
          </cell>
          <cell r="R2382">
            <v>0</v>
          </cell>
        </row>
        <row r="2383">
          <cell r="Q2383" t="str">
            <v>390-6060-10</v>
          </cell>
          <cell r="R2383">
            <v>9617.77</v>
          </cell>
        </row>
        <row r="2384">
          <cell r="Q2384" t="str">
            <v>390-6070-10</v>
          </cell>
          <cell r="R2384">
            <v>4067.5</v>
          </cell>
        </row>
        <row r="2385">
          <cell r="Q2385" t="str">
            <v>390-6120-10</v>
          </cell>
          <cell r="R2385">
            <v>910.23</v>
          </cell>
        </row>
        <row r="2386">
          <cell r="Q2386" t="str">
            <v>390-6122-10</v>
          </cell>
          <cell r="R2386">
            <v>0</v>
          </cell>
        </row>
        <row r="2387">
          <cell r="Q2387" t="str">
            <v>390-6145-10</v>
          </cell>
          <cell r="R2387">
            <v>0</v>
          </cell>
        </row>
        <row r="2388">
          <cell r="Q2388" t="str">
            <v>390-6160-10</v>
          </cell>
          <cell r="R2388">
            <v>0</v>
          </cell>
        </row>
        <row r="2389">
          <cell r="Q2389" t="str">
            <v>390-6170-10</v>
          </cell>
          <cell r="R2389">
            <v>7152.77</v>
          </cell>
        </row>
        <row r="2390">
          <cell r="Q2390" t="str">
            <v>390-6180-10</v>
          </cell>
          <cell r="R2390">
            <v>1662.32</v>
          </cell>
        </row>
        <row r="2391">
          <cell r="Q2391" t="str">
            <v>390-6190-10</v>
          </cell>
          <cell r="R2391">
            <v>850.53</v>
          </cell>
        </row>
        <row r="2392">
          <cell r="Q2392" t="str">
            <v>390-6200-10</v>
          </cell>
          <cell r="R2392">
            <v>2437.0300000000002</v>
          </cell>
        </row>
        <row r="2393">
          <cell r="Q2393" t="str">
            <v>390-6210-10</v>
          </cell>
          <cell r="R2393">
            <v>1249.42</v>
          </cell>
        </row>
        <row r="2394">
          <cell r="Q2394" t="str">
            <v>390-6220-10</v>
          </cell>
          <cell r="R2394">
            <v>4337</v>
          </cell>
        </row>
        <row r="2395">
          <cell r="Q2395" t="str">
            <v>390-6230-10</v>
          </cell>
          <cell r="R2395">
            <v>0</v>
          </cell>
        </row>
        <row r="2396">
          <cell r="Q2396" t="str">
            <v>390-6310-10</v>
          </cell>
          <cell r="R2396">
            <v>0</v>
          </cell>
        </row>
        <row r="2397">
          <cell r="Q2397" t="str">
            <v>390-6540-10</v>
          </cell>
          <cell r="R2397">
            <v>0</v>
          </cell>
        </row>
        <row r="2398">
          <cell r="Q2398" t="str">
            <v>390-6600-10</v>
          </cell>
          <cell r="R2398">
            <v>0</v>
          </cell>
        </row>
        <row r="2399">
          <cell r="Q2399" t="str">
            <v>390-6610-10</v>
          </cell>
          <cell r="R2399">
            <v>0</v>
          </cell>
        </row>
        <row r="2400">
          <cell r="Q2400" t="str">
            <v>390-6620-10</v>
          </cell>
          <cell r="R2400">
            <v>0</v>
          </cell>
        </row>
        <row r="2401">
          <cell r="Q2401" t="str">
            <v>390-6660-10</v>
          </cell>
          <cell r="R2401">
            <v>0</v>
          </cell>
        </row>
        <row r="2402">
          <cell r="Q2402" t="str">
            <v>390-6690-10</v>
          </cell>
          <cell r="R2402">
            <v>0</v>
          </cell>
        </row>
        <row r="2403">
          <cell r="Q2403" t="str">
            <v>390-6700-10</v>
          </cell>
          <cell r="R2403">
            <v>1164.33</v>
          </cell>
        </row>
        <row r="2404">
          <cell r="Q2404" t="str">
            <v>390-6710-10</v>
          </cell>
          <cell r="R2404">
            <v>0</v>
          </cell>
        </row>
        <row r="2405">
          <cell r="Q2405" t="str">
            <v>390-6740-10</v>
          </cell>
          <cell r="R2405">
            <v>0</v>
          </cell>
        </row>
        <row r="2406">
          <cell r="Q2406" t="str">
            <v>390-6804-10</v>
          </cell>
          <cell r="R2406">
            <v>0</v>
          </cell>
        </row>
        <row r="2407">
          <cell r="Q2407" t="str">
            <v>390-6900-10</v>
          </cell>
          <cell r="R2407">
            <v>0</v>
          </cell>
        </row>
        <row r="2408">
          <cell r="Q2408" t="str">
            <v>390-6901-10</v>
          </cell>
          <cell r="R2408">
            <v>-8245.8700000000008</v>
          </cell>
        </row>
        <row r="2409">
          <cell r="Q2409" t="str">
            <v>390-6902-10</v>
          </cell>
          <cell r="R2409">
            <v>-153.82</v>
          </cell>
        </row>
        <row r="2410">
          <cell r="Q2410" t="str">
            <v>410-6010-10</v>
          </cell>
          <cell r="R2410">
            <v>79862.84</v>
          </cell>
        </row>
        <row r="2411">
          <cell r="Q2411" t="str">
            <v>410-6020-10</v>
          </cell>
          <cell r="R2411">
            <v>0</v>
          </cell>
        </row>
        <row r="2412">
          <cell r="Q2412" t="str">
            <v>410-6030-10</v>
          </cell>
          <cell r="R2412">
            <v>0</v>
          </cell>
        </row>
        <row r="2413">
          <cell r="Q2413" t="str">
            <v>410-6040-10</v>
          </cell>
          <cell r="R2413">
            <v>0</v>
          </cell>
        </row>
        <row r="2414">
          <cell r="Q2414" t="str">
            <v>410-6050-10</v>
          </cell>
          <cell r="R2414">
            <v>0</v>
          </cell>
        </row>
        <row r="2415">
          <cell r="Q2415" t="str">
            <v>410-6060-10</v>
          </cell>
          <cell r="R2415">
            <v>0</v>
          </cell>
        </row>
        <row r="2416">
          <cell r="Q2416" t="str">
            <v>410-6070-10</v>
          </cell>
          <cell r="R2416">
            <v>8355.9599999999991</v>
          </cell>
        </row>
        <row r="2417">
          <cell r="Q2417" t="str">
            <v>410-6080-10</v>
          </cell>
          <cell r="R2417">
            <v>0</v>
          </cell>
        </row>
        <row r="2418">
          <cell r="Q2418" t="str">
            <v>410-6110-10</v>
          </cell>
          <cell r="R2418">
            <v>0</v>
          </cell>
        </row>
        <row r="2419">
          <cell r="Q2419" t="str">
            <v>410-6120-10</v>
          </cell>
          <cell r="R2419">
            <v>0</v>
          </cell>
        </row>
        <row r="2420">
          <cell r="Q2420" t="str">
            <v>410-6122-10</v>
          </cell>
          <cell r="R2420">
            <v>0</v>
          </cell>
        </row>
        <row r="2421">
          <cell r="Q2421" t="str">
            <v>410-6130-10</v>
          </cell>
          <cell r="R2421">
            <v>0</v>
          </cell>
        </row>
        <row r="2422">
          <cell r="Q2422" t="str">
            <v>410-6140-10</v>
          </cell>
          <cell r="R2422">
            <v>0</v>
          </cell>
        </row>
        <row r="2423">
          <cell r="Q2423" t="str">
            <v>410-6145-10</v>
          </cell>
          <cell r="R2423">
            <v>339.96</v>
          </cell>
        </row>
        <row r="2424">
          <cell r="Q2424" t="str">
            <v>410-6150-10</v>
          </cell>
          <cell r="R2424">
            <v>0</v>
          </cell>
        </row>
        <row r="2425">
          <cell r="Q2425" t="str">
            <v>410-6160-10</v>
          </cell>
          <cell r="R2425">
            <v>0</v>
          </cell>
        </row>
        <row r="2426">
          <cell r="Q2426" t="str">
            <v>410-6170-10</v>
          </cell>
          <cell r="R2426">
            <v>10314.49</v>
          </cell>
        </row>
        <row r="2427">
          <cell r="Q2427" t="str">
            <v>410-6180-10</v>
          </cell>
          <cell r="R2427">
            <v>1840.67</v>
          </cell>
        </row>
        <row r="2428">
          <cell r="Q2428" t="str">
            <v>410-6190-10</v>
          </cell>
          <cell r="R2428">
            <v>911.69</v>
          </cell>
        </row>
        <row r="2429">
          <cell r="Q2429" t="str">
            <v>410-6200-10</v>
          </cell>
          <cell r="R2429">
            <v>2479.9499999999998</v>
          </cell>
        </row>
        <row r="2430">
          <cell r="Q2430" t="str">
            <v>410-6210-10</v>
          </cell>
          <cell r="R2430">
            <v>1207.93</v>
          </cell>
        </row>
        <row r="2431">
          <cell r="Q2431" t="str">
            <v>410-6220-10</v>
          </cell>
          <cell r="R2431">
            <v>0</v>
          </cell>
        </row>
        <row r="2432">
          <cell r="Q2432" t="str">
            <v>410-6225-10</v>
          </cell>
          <cell r="R2432">
            <v>31.3</v>
          </cell>
        </row>
        <row r="2433">
          <cell r="Q2433" t="str">
            <v>410-6230-10</v>
          </cell>
          <cell r="R2433">
            <v>0</v>
          </cell>
        </row>
        <row r="2434">
          <cell r="Q2434" t="str">
            <v>410-6240-10</v>
          </cell>
          <cell r="R2434">
            <v>514.5</v>
          </cell>
        </row>
        <row r="2435">
          <cell r="Q2435" t="str">
            <v>410-6250-10</v>
          </cell>
          <cell r="R2435">
            <v>0</v>
          </cell>
        </row>
        <row r="2436">
          <cell r="Q2436" t="str">
            <v>410-6260-10</v>
          </cell>
          <cell r="R2436">
            <v>0</v>
          </cell>
        </row>
        <row r="2437">
          <cell r="Q2437" t="str">
            <v>410-6310-10</v>
          </cell>
          <cell r="R2437">
            <v>3093.87</v>
          </cell>
        </row>
        <row r="2438">
          <cell r="Q2438" t="str">
            <v>410-6320-10</v>
          </cell>
          <cell r="R2438">
            <v>0</v>
          </cell>
        </row>
        <row r="2439">
          <cell r="Q2439" t="str">
            <v>410-6330-10</v>
          </cell>
          <cell r="R2439">
            <v>0</v>
          </cell>
        </row>
        <row r="2440">
          <cell r="Q2440" t="str">
            <v>410-6340-10</v>
          </cell>
          <cell r="R2440">
            <v>576</v>
          </cell>
        </row>
        <row r="2441">
          <cell r="Q2441" t="str">
            <v>410-6460-10</v>
          </cell>
          <cell r="R2441">
            <v>7.5</v>
          </cell>
        </row>
        <row r="2442">
          <cell r="Q2442" t="str">
            <v>410-6500-10</v>
          </cell>
          <cell r="R2442">
            <v>0</v>
          </cell>
        </row>
        <row r="2443">
          <cell r="Q2443" t="str">
            <v>410-6540-10</v>
          </cell>
          <cell r="R2443">
            <v>5953.8</v>
          </cell>
        </row>
        <row r="2444">
          <cell r="Q2444" t="str">
            <v>410-6550-10</v>
          </cell>
          <cell r="R2444">
            <v>0</v>
          </cell>
        </row>
        <row r="2445">
          <cell r="Q2445" t="str">
            <v>410-6560-10</v>
          </cell>
          <cell r="R2445">
            <v>0</v>
          </cell>
        </row>
        <row r="2446">
          <cell r="Q2446" t="str">
            <v>410-6570-10</v>
          </cell>
          <cell r="R2446">
            <v>0</v>
          </cell>
        </row>
        <row r="2447">
          <cell r="Q2447" t="str">
            <v>410-6580-10</v>
          </cell>
          <cell r="R2447">
            <v>0</v>
          </cell>
        </row>
        <row r="2448">
          <cell r="Q2448" t="str">
            <v>410-6590-10</v>
          </cell>
          <cell r="R2448">
            <v>2351.77</v>
          </cell>
        </row>
        <row r="2449">
          <cell r="Q2449" t="str">
            <v>410-6600-10</v>
          </cell>
          <cell r="R2449">
            <v>715.93</v>
          </cell>
        </row>
        <row r="2450">
          <cell r="Q2450" t="str">
            <v>410-6610-10</v>
          </cell>
          <cell r="R2450">
            <v>0</v>
          </cell>
        </row>
        <row r="2451">
          <cell r="Q2451" t="str">
            <v>410-6620-10</v>
          </cell>
          <cell r="R2451">
            <v>19.53</v>
          </cell>
        </row>
        <row r="2452">
          <cell r="Q2452" t="str">
            <v>410-6640-10</v>
          </cell>
          <cell r="R2452">
            <v>1207.6300000000001</v>
          </cell>
        </row>
        <row r="2453">
          <cell r="Q2453" t="str">
            <v>410-6650-10</v>
          </cell>
          <cell r="R2453">
            <v>4.9000000000000004</v>
          </cell>
        </row>
        <row r="2454">
          <cell r="Q2454" t="str">
            <v>410-6660-10</v>
          </cell>
          <cell r="R2454">
            <v>0</v>
          </cell>
        </row>
        <row r="2455">
          <cell r="Q2455" t="str">
            <v>410-6670-10</v>
          </cell>
          <cell r="R2455">
            <v>0</v>
          </cell>
        </row>
        <row r="2456">
          <cell r="Q2456" t="str">
            <v>410-6680-10</v>
          </cell>
          <cell r="R2456">
            <v>0</v>
          </cell>
        </row>
        <row r="2457">
          <cell r="Q2457" t="str">
            <v>410-6690-10</v>
          </cell>
          <cell r="R2457">
            <v>0</v>
          </cell>
        </row>
        <row r="2458">
          <cell r="Q2458" t="str">
            <v>410-6700-10</v>
          </cell>
          <cell r="R2458">
            <v>1501.23</v>
          </cell>
        </row>
        <row r="2459">
          <cell r="Q2459" t="str">
            <v>410-6710-10</v>
          </cell>
          <cell r="R2459">
            <v>0</v>
          </cell>
        </row>
        <row r="2460">
          <cell r="Q2460" t="str">
            <v>410-6720-10</v>
          </cell>
          <cell r="R2460">
            <v>119</v>
          </cell>
        </row>
        <row r="2461">
          <cell r="Q2461" t="str">
            <v>410-6730-10</v>
          </cell>
          <cell r="R2461">
            <v>0</v>
          </cell>
        </row>
        <row r="2462">
          <cell r="Q2462" t="str">
            <v>410-6740-10</v>
          </cell>
          <cell r="R2462">
            <v>0</v>
          </cell>
        </row>
        <row r="2463">
          <cell r="Q2463" t="str">
            <v>410-6760-10</v>
          </cell>
          <cell r="R2463">
            <v>0</v>
          </cell>
        </row>
        <row r="2464">
          <cell r="Q2464" t="str">
            <v>410-6770-10</v>
          </cell>
          <cell r="R2464">
            <v>0</v>
          </cell>
        </row>
        <row r="2465">
          <cell r="Q2465" t="str">
            <v>410-6780-10</v>
          </cell>
          <cell r="R2465">
            <v>0</v>
          </cell>
        </row>
        <row r="2466">
          <cell r="Q2466" t="str">
            <v>410-6790-10</v>
          </cell>
          <cell r="R2466">
            <v>0</v>
          </cell>
        </row>
        <row r="2467">
          <cell r="Q2467" t="str">
            <v>410-6800-10</v>
          </cell>
          <cell r="R2467">
            <v>0</v>
          </cell>
        </row>
        <row r="2468">
          <cell r="Q2468" t="str">
            <v>410-6810-10</v>
          </cell>
          <cell r="R2468">
            <v>0</v>
          </cell>
        </row>
        <row r="2469">
          <cell r="Q2469" t="str">
            <v>410-6900-10</v>
          </cell>
          <cell r="R2469">
            <v>20827.759999999998</v>
          </cell>
        </row>
        <row r="2470">
          <cell r="Q2470" t="str">
            <v>410-6901-10</v>
          </cell>
          <cell r="R2470">
            <v>-1462.64</v>
          </cell>
        </row>
        <row r="2471">
          <cell r="Q2471" t="str">
            <v>420-6010-10</v>
          </cell>
          <cell r="R2471">
            <v>0</v>
          </cell>
        </row>
        <row r="2472">
          <cell r="Q2472" t="str">
            <v>420-6020-10</v>
          </cell>
          <cell r="R2472">
            <v>442428.14</v>
          </cell>
        </row>
        <row r="2473">
          <cell r="Q2473" t="str">
            <v>420-6030-10</v>
          </cell>
          <cell r="R2473">
            <v>5683.68</v>
          </cell>
        </row>
        <row r="2474">
          <cell r="Q2474" t="str">
            <v>420-6040-10</v>
          </cell>
          <cell r="R2474">
            <v>25939.98</v>
          </cell>
        </row>
        <row r="2475">
          <cell r="Q2475" t="str">
            <v>420-6050-10</v>
          </cell>
          <cell r="R2475">
            <v>0</v>
          </cell>
        </row>
        <row r="2476">
          <cell r="Q2476" t="str">
            <v>420-6060-10</v>
          </cell>
          <cell r="R2476">
            <v>2379.4899999999998</v>
          </cell>
        </row>
        <row r="2477">
          <cell r="Q2477" t="str">
            <v>420-6070-10</v>
          </cell>
          <cell r="R2477">
            <v>34913.699999999997</v>
          </cell>
        </row>
        <row r="2478">
          <cell r="Q2478" t="str">
            <v>420-6080-10</v>
          </cell>
          <cell r="R2478">
            <v>0</v>
          </cell>
        </row>
        <row r="2479">
          <cell r="Q2479" t="str">
            <v>420-6110-10</v>
          </cell>
          <cell r="R2479">
            <v>0</v>
          </cell>
        </row>
        <row r="2480">
          <cell r="Q2480" t="str">
            <v>420-6120-10</v>
          </cell>
          <cell r="R2480">
            <v>15913.12</v>
          </cell>
        </row>
        <row r="2481">
          <cell r="Q2481" t="str">
            <v>420-6122-10</v>
          </cell>
          <cell r="R2481">
            <v>4559.88</v>
          </cell>
        </row>
        <row r="2482">
          <cell r="Q2482" t="str">
            <v>420-6140-10</v>
          </cell>
          <cell r="R2482">
            <v>0</v>
          </cell>
        </row>
        <row r="2483">
          <cell r="Q2483" t="str">
            <v>420-6145-10</v>
          </cell>
          <cell r="R2483">
            <v>1972.89</v>
          </cell>
        </row>
        <row r="2484">
          <cell r="Q2484" t="str">
            <v>420-6150-10</v>
          </cell>
          <cell r="R2484">
            <v>0</v>
          </cell>
        </row>
        <row r="2485">
          <cell r="Q2485" t="str">
            <v>420-6160-10</v>
          </cell>
          <cell r="R2485">
            <v>0</v>
          </cell>
        </row>
        <row r="2486">
          <cell r="Q2486" t="str">
            <v>420-6170-10</v>
          </cell>
          <cell r="R2486">
            <v>47564.7</v>
          </cell>
        </row>
        <row r="2487">
          <cell r="Q2487" t="str">
            <v>420-6180-10</v>
          </cell>
          <cell r="R2487">
            <v>10521.79</v>
          </cell>
        </row>
        <row r="2488">
          <cell r="Q2488" t="str">
            <v>420-6190-10</v>
          </cell>
          <cell r="R2488">
            <v>5784.43</v>
          </cell>
        </row>
        <row r="2489">
          <cell r="Q2489" t="str">
            <v>420-6200-10</v>
          </cell>
          <cell r="R2489">
            <v>20802.09</v>
          </cell>
        </row>
        <row r="2490">
          <cell r="Q2490" t="str">
            <v>420-6210-10</v>
          </cell>
          <cell r="R2490">
            <v>10422.74</v>
          </cell>
        </row>
        <row r="2491">
          <cell r="Q2491" t="str">
            <v>420-6220-10</v>
          </cell>
          <cell r="R2491">
            <v>32520</v>
          </cell>
        </row>
        <row r="2492">
          <cell r="Q2492" t="str">
            <v>420-6225-10</v>
          </cell>
          <cell r="R2492">
            <v>0</v>
          </cell>
        </row>
        <row r="2493">
          <cell r="Q2493" t="str">
            <v>420-6230-10</v>
          </cell>
          <cell r="R2493">
            <v>0</v>
          </cell>
        </row>
        <row r="2494">
          <cell r="Q2494" t="str">
            <v>420-6240-10</v>
          </cell>
          <cell r="R2494">
            <v>0</v>
          </cell>
        </row>
        <row r="2495">
          <cell r="Q2495" t="str">
            <v>420-6250-10</v>
          </cell>
          <cell r="R2495">
            <v>0</v>
          </cell>
        </row>
        <row r="2496">
          <cell r="Q2496" t="str">
            <v>420-6260-10</v>
          </cell>
          <cell r="R2496">
            <v>0</v>
          </cell>
        </row>
        <row r="2497">
          <cell r="Q2497" t="str">
            <v>420-6310-10</v>
          </cell>
          <cell r="R2497">
            <v>139.66999999999999</v>
          </cell>
        </row>
        <row r="2498">
          <cell r="Q2498" t="str">
            <v>420-6320-10</v>
          </cell>
          <cell r="R2498">
            <v>0</v>
          </cell>
        </row>
        <row r="2499">
          <cell r="Q2499" t="str">
            <v>420-6330-10</v>
          </cell>
          <cell r="R2499">
            <v>0</v>
          </cell>
        </row>
        <row r="2500">
          <cell r="Q2500" t="str">
            <v>420-6340-10</v>
          </cell>
          <cell r="R2500">
            <v>0</v>
          </cell>
        </row>
        <row r="2501">
          <cell r="Q2501" t="str">
            <v>420-6342-10</v>
          </cell>
          <cell r="R2501">
            <v>0</v>
          </cell>
        </row>
        <row r="2502">
          <cell r="Q2502" t="str">
            <v>420-6460-10</v>
          </cell>
          <cell r="R2502">
            <v>0</v>
          </cell>
        </row>
        <row r="2503">
          <cell r="Q2503" t="str">
            <v>420-6470-10</v>
          </cell>
          <cell r="R2503">
            <v>0</v>
          </cell>
        </row>
        <row r="2504">
          <cell r="Q2504" t="str">
            <v>420-6500-10</v>
          </cell>
          <cell r="R2504">
            <v>0</v>
          </cell>
        </row>
        <row r="2505">
          <cell r="Q2505" t="str">
            <v>420-6530-10</v>
          </cell>
          <cell r="R2505">
            <v>0</v>
          </cell>
        </row>
        <row r="2506">
          <cell r="Q2506" t="str">
            <v>420-6540-10</v>
          </cell>
          <cell r="R2506">
            <v>0</v>
          </cell>
        </row>
        <row r="2507">
          <cell r="Q2507" t="str">
            <v>420-6550-10</v>
          </cell>
          <cell r="R2507">
            <v>0</v>
          </cell>
        </row>
        <row r="2508">
          <cell r="Q2508" t="str">
            <v>420-6560-10</v>
          </cell>
          <cell r="R2508">
            <v>0</v>
          </cell>
        </row>
        <row r="2509">
          <cell r="Q2509" t="str">
            <v>420-6570-10</v>
          </cell>
          <cell r="R2509">
            <v>0</v>
          </cell>
        </row>
        <row r="2510">
          <cell r="Q2510" t="str">
            <v>420-6580-10</v>
          </cell>
          <cell r="R2510">
            <v>0</v>
          </cell>
        </row>
        <row r="2511">
          <cell r="Q2511" t="str">
            <v>420-6590-10</v>
          </cell>
          <cell r="R2511">
            <v>0</v>
          </cell>
        </row>
        <row r="2512">
          <cell r="Q2512" t="str">
            <v>420-6600-10</v>
          </cell>
          <cell r="R2512">
            <v>571.44000000000005</v>
          </cell>
        </row>
        <row r="2513">
          <cell r="Q2513" t="str">
            <v>420-6620-10</v>
          </cell>
          <cell r="R2513">
            <v>885.42</v>
          </cell>
        </row>
        <row r="2514">
          <cell r="Q2514" t="str">
            <v>420-6650-10</v>
          </cell>
          <cell r="R2514">
            <v>9.23</v>
          </cell>
        </row>
        <row r="2515">
          <cell r="Q2515" t="str">
            <v>420-6660-10</v>
          </cell>
          <cell r="R2515">
            <v>2381.5100000000002</v>
          </cell>
        </row>
        <row r="2516">
          <cell r="Q2516" t="str">
            <v>420-6670-10</v>
          </cell>
          <cell r="R2516">
            <v>21067.94</v>
          </cell>
        </row>
        <row r="2517">
          <cell r="Q2517" t="str">
            <v>420-6680-10</v>
          </cell>
          <cell r="R2517">
            <v>0</v>
          </cell>
        </row>
        <row r="2518">
          <cell r="Q2518" t="str">
            <v>420-6690-10</v>
          </cell>
          <cell r="R2518">
            <v>0</v>
          </cell>
        </row>
        <row r="2519">
          <cell r="Q2519" t="str">
            <v>420-6700-10</v>
          </cell>
          <cell r="R2519">
            <v>8956.49</v>
          </cell>
        </row>
        <row r="2520">
          <cell r="Q2520" t="str">
            <v>420-6730-10</v>
          </cell>
          <cell r="R2520">
            <v>0</v>
          </cell>
        </row>
        <row r="2521">
          <cell r="Q2521" t="str">
            <v>420-6770-10</v>
          </cell>
          <cell r="R2521">
            <v>0</v>
          </cell>
        </row>
        <row r="2522">
          <cell r="Q2522" t="str">
            <v>420-6780-10</v>
          </cell>
          <cell r="R2522">
            <v>0</v>
          </cell>
        </row>
        <row r="2523">
          <cell r="Q2523" t="str">
            <v>420-6790-10</v>
          </cell>
          <cell r="R2523">
            <v>0</v>
          </cell>
        </row>
        <row r="2524">
          <cell r="Q2524" t="str">
            <v>420-6800-10</v>
          </cell>
          <cell r="R2524">
            <v>0</v>
          </cell>
        </row>
        <row r="2525">
          <cell r="Q2525" t="str">
            <v>420-6903-10</v>
          </cell>
          <cell r="R2525">
            <v>0</v>
          </cell>
        </row>
        <row r="2526">
          <cell r="Q2526" t="str">
            <v>430-6010-10</v>
          </cell>
          <cell r="R2526">
            <v>0</v>
          </cell>
        </row>
        <row r="2527">
          <cell r="Q2527" t="str">
            <v>430-6020-10</v>
          </cell>
          <cell r="R2527">
            <v>0</v>
          </cell>
        </row>
        <row r="2528">
          <cell r="Q2528" t="str">
            <v>430-6030-10</v>
          </cell>
          <cell r="R2528">
            <v>0</v>
          </cell>
        </row>
        <row r="2529">
          <cell r="Q2529" t="str">
            <v>430-6040-10</v>
          </cell>
          <cell r="R2529">
            <v>0</v>
          </cell>
        </row>
        <row r="2530">
          <cell r="Q2530" t="str">
            <v>430-6050-10</v>
          </cell>
          <cell r="R2530">
            <v>0</v>
          </cell>
        </row>
        <row r="2531">
          <cell r="Q2531" t="str">
            <v>430-6060-10</v>
          </cell>
          <cell r="R2531">
            <v>0</v>
          </cell>
        </row>
        <row r="2532">
          <cell r="Q2532" t="str">
            <v>430-6070-10</v>
          </cell>
          <cell r="R2532">
            <v>0</v>
          </cell>
        </row>
        <row r="2533">
          <cell r="Q2533" t="str">
            <v>430-6080-10</v>
          </cell>
          <cell r="R2533">
            <v>0</v>
          </cell>
        </row>
        <row r="2534">
          <cell r="Q2534" t="str">
            <v>430-6090-10</v>
          </cell>
          <cell r="R2534">
            <v>0</v>
          </cell>
        </row>
        <row r="2535">
          <cell r="Q2535" t="str">
            <v>430-6110-10</v>
          </cell>
          <cell r="R2535">
            <v>0</v>
          </cell>
        </row>
        <row r="2536">
          <cell r="Q2536" t="str">
            <v>430-6120-10</v>
          </cell>
          <cell r="R2536">
            <v>0</v>
          </cell>
        </row>
        <row r="2537">
          <cell r="Q2537" t="str">
            <v>430-6140-10</v>
          </cell>
          <cell r="R2537">
            <v>0</v>
          </cell>
        </row>
        <row r="2538">
          <cell r="Q2538" t="str">
            <v>430-6150-10</v>
          </cell>
          <cell r="R2538">
            <v>0</v>
          </cell>
        </row>
        <row r="2539">
          <cell r="Q2539" t="str">
            <v>430-6160-10</v>
          </cell>
          <cell r="R2539">
            <v>0</v>
          </cell>
        </row>
        <row r="2540">
          <cell r="Q2540" t="str">
            <v>430-6170-10</v>
          </cell>
          <cell r="R2540">
            <v>0</v>
          </cell>
        </row>
        <row r="2541">
          <cell r="Q2541" t="str">
            <v>430-6180-10</v>
          </cell>
          <cell r="R2541">
            <v>0</v>
          </cell>
        </row>
        <row r="2542">
          <cell r="Q2542" t="str">
            <v>430-6190-10</v>
          </cell>
          <cell r="R2542">
            <v>0</v>
          </cell>
        </row>
        <row r="2543">
          <cell r="Q2543" t="str">
            <v>430-6200-10</v>
          </cell>
          <cell r="R2543">
            <v>0</v>
          </cell>
        </row>
        <row r="2544">
          <cell r="Q2544" t="str">
            <v>430-6210-10</v>
          </cell>
          <cell r="R2544">
            <v>0</v>
          </cell>
        </row>
        <row r="2545">
          <cell r="Q2545" t="str">
            <v>430-6220-10</v>
          </cell>
          <cell r="R2545">
            <v>0</v>
          </cell>
        </row>
        <row r="2546">
          <cell r="Q2546" t="str">
            <v>430-6225-10</v>
          </cell>
          <cell r="R2546">
            <v>0</v>
          </cell>
        </row>
        <row r="2547">
          <cell r="Q2547" t="str">
            <v>430-6230-10</v>
          </cell>
          <cell r="R2547">
            <v>0</v>
          </cell>
        </row>
        <row r="2548">
          <cell r="Q2548" t="str">
            <v>430-6240-10</v>
          </cell>
          <cell r="R2548">
            <v>0</v>
          </cell>
        </row>
        <row r="2549">
          <cell r="Q2549" t="str">
            <v>430-6250-10</v>
          </cell>
          <cell r="R2549">
            <v>0</v>
          </cell>
        </row>
        <row r="2550">
          <cell r="Q2550" t="str">
            <v>430-6260-10</v>
          </cell>
          <cell r="R2550">
            <v>0</v>
          </cell>
        </row>
        <row r="2551">
          <cell r="Q2551" t="str">
            <v>430-6310-10</v>
          </cell>
          <cell r="R2551">
            <v>0</v>
          </cell>
        </row>
        <row r="2552">
          <cell r="Q2552" t="str">
            <v>430-6320-10</v>
          </cell>
          <cell r="R2552">
            <v>0</v>
          </cell>
        </row>
        <row r="2553">
          <cell r="Q2553" t="str">
            <v>430-6330-10</v>
          </cell>
          <cell r="R2553">
            <v>0</v>
          </cell>
        </row>
        <row r="2554">
          <cell r="Q2554" t="str">
            <v>430-6340-10</v>
          </cell>
          <cell r="R2554">
            <v>0</v>
          </cell>
        </row>
        <row r="2555">
          <cell r="Q2555" t="str">
            <v>430-6420-10</v>
          </cell>
          <cell r="R2555">
            <v>0</v>
          </cell>
        </row>
        <row r="2556">
          <cell r="Q2556" t="str">
            <v>430-6430-10</v>
          </cell>
          <cell r="R2556">
            <v>0</v>
          </cell>
        </row>
        <row r="2557">
          <cell r="Q2557" t="str">
            <v>430-6450-10</v>
          </cell>
          <cell r="R2557">
            <v>0</v>
          </cell>
        </row>
        <row r="2558">
          <cell r="Q2558" t="str">
            <v>430-6460-10</v>
          </cell>
          <cell r="R2558">
            <v>0</v>
          </cell>
        </row>
        <row r="2559">
          <cell r="Q2559" t="str">
            <v>430-6500-10</v>
          </cell>
          <cell r="R2559">
            <v>0</v>
          </cell>
        </row>
        <row r="2560">
          <cell r="Q2560" t="str">
            <v>430-6540-10</v>
          </cell>
          <cell r="R2560">
            <v>0</v>
          </cell>
        </row>
        <row r="2561">
          <cell r="Q2561" t="str">
            <v>430-6550-10</v>
          </cell>
          <cell r="R2561">
            <v>0</v>
          </cell>
        </row>
        <row r="2562">
          <cell r="Q2562" t="str">
            <v>430-6560-10</v>
          </cell>
          <cell r="R2562">
            <v>0</v>
          </cell>
        </row>
        <row r="2563">
          <cell r="Q2563" t="str">
            <v>430-6570-10</v>
          </cell>
          <cell r="R2563">
            <v>0</v>
          </cell>
        </row>
        <row r="2564">
          <cell r="Q2564" t="str">
            <v>430-6580-10</v>
          </cell>
          <cell r="R2564">
            <v>0</v>
          </cell>
        </row>
        <row r="2565">
          <cell r="Q2565" t="str">
            <v>430-6600-10</v>
          </cell>
          <cell r="R2565">
            <v>0</v>
          </cell>
        </row>
        <row r="2566">
          <cell r="Q2566" t="str">
            <v>430-6650-10</v>
          </cell>
          <cell r="R2566">
            <v>0</v>
          </cell>
        </row>
        <row r="2567">
          <cell r="Q2567" t="str">
            <v>430-6660-10</v>
          </cell>
          <cell r="R2567">
            <v>0</v>
          </cell>
        </row>
        <row r="2568">
          <cell r="Q2568" t="str">
            <v>430-6670-10</v>
          </cell>
          <cell r="R2568">
            <v>0</v>
          </cell>
        </row>
        <row r="2569">
          <cell r="Q2569" t="str">
            <v>430-6680-10</v>
          </cell>
          <cell r="R2569">
            <v>0</v>
          </cell>
        </row>
        <row r="2570">
          <cell r="Q2570" t="str">
            <v>430-6690-10</v>
          </cell>
          <cell r="R2570">
            <v>0</v>
          </cell>
        </row>
        <row r="2571">
          <cell r="Q2571" t="str">
            <v>430-6700-10</v>
          </cell>
          <cell r="R2571">
            <v>0</v>
          </cell>
        </row>
        <row r="2572">
          <cell r="Q2572" t="str">
            <v>430-6710-10</v>
          </cell>
          <cell r="R2572">
            <v>0</v>
          </cell>
        </row>
        <row r="2573">
          <cell r="Q2573" t="str">
            <v>430-6720-10</v>
          </cell>
          <cell r="R2573">
            <v>0</v>
          </cell>
        </row>
        <row r="2574">
          <cell r="Q2574" t="str">
            <v>430-6730-10</v>
          </cell>
          <cell r="R2574">
            <v>0</v>
          </cell>
        </row>
        <row r="2575">
          <cell r="Q2575" t="str">
            <v>440-6010-10</v>
          </cell>
          <cell r="R2575">
            <v>0</v>
          </cell>
        </row>
        <row r="2576">
          <cell r="Q2576" t="str">
            <v>440-6020-10</v>
          </cell>
          <cell r="R2576">
            <v>62528.45</v>
          </cell>
        </row>
        <row r="2577">
          <cell r="Q2577" t="str">
            <v>440-6030-10</v>
          </cell>
          <cell r="R2577">
            <v>466.8</v>
          </cell>
        </row>
        <row r="2578">
          <cell r="Q2578" t="str">
            <v>440-6040-10</v>
          </cell>
          <cell r="R2578">
            <v>0</v>
          </cell>
        </row>
        <row r="2579">
          <cell r="Q2579" t="str">
            <v>440-6050-10</v>
          </cell>
          <cell r="R2579">
            <v>108281.9</v>
          </cell>
        </row>
        <row r="2580">
          <cell r="Q2580" t="str">
            <v>440-6060-10</v>
          </cell>
          <cell r="R2580">
            <v>0</v>
          </cell>
        </row>
        <row r="2581">
          <cell r="Q2581" t="str">
            <v>440-6070-10</v>
          </cell>
          <cell r="R2581">
            <v>7247.49</v>
          </cell>
        </row>
        <row r="2582">
          <cell r="Q2582" t="str">
            <v>440-6080-10</v>
          </cell>
          <cell r="R2582">
            <v>0</v>
          </cell>
        </row>
        <row r="2583">
          <cell r="Q2583" t="str">
            <v>440-6120-10</v>
          </cell>
          <cell r="R2583">
            <v>3547.44</v>
          </cell>
        </row>
        <row r="2584">
          <cell r="Q2584" t="str">
            <v>440-6122-10</v>
          </cell>
          <cell r="R2584">
            <v>97.25</v>
          </cell>
        </row>
        <row r="2585">
          <cell r="Q2585" t="str">
            <v>440-6140-10</v>
          </cell>
          <cell r="R2585">
            <v>0</v>
          </cell>
        </row>
        <row r="2586">
          <cell r="Q2586" t="str">
            <v>440-6145-10</v>
          </cell>
          <cell r="R2586">
            <v>0</v>
          </cell>
        </row>
        <row r="2587">
          <cell r="Q2587" t="str">
            <v>440-6160-10</v>
          </cell>
          <cell r="R2587">
            <v>0</v>
          </cell>
        </row>
        <row r="2588">
          <cell r="Q2588" t="str">
            <v>440-6170-10</v>
          </cell>
          <cell r="R2588">
            <v>8985.74</v>
          </cell>
        </row>
        <row r="2589">
          <cell r="Q2589" t="str">
            <v>440-6180-10</v>
          </cell>
          <cell r="R2589">
            <v>1528</v>
          </cell>
        </row>
        <row r="2590">
          <cell r="Q2590" t="str">
            <v>440-6190-10</v>
          </cell>
          <cell r="R2590">
            <v>838.5</v>
          </cell>
        </row>
        <row r="2591">
          <cell r="Q2591" t="str">
            <v>440-6200-10</v>
          </cell>
          <cell r="R2591">
            <v>2592.17</v>
          </cell>
        </row>
        <row r="2592">
          <cell r="Q2592" t="str">
            <v>440-6210-10</v>
          </cell>
          <cell r="R2592">
            <v>1256.96</v>
          </cell>
        </row>
        <row r="2593">
          <cell r="Q2593" t="str">
            <v>440-6220-10</v>
          </cell>
          <cell r="R2593">
            <v>16262</v>
          </cell>
        </row>
        <row r="2594">
          <cell r="Q2594" t="str">
            <v>440-6225-10</v>
          </cell>
          <cell r="R2594">
            <v>0</v>
          </cell>
        </row>
        <row r="2595">
          <cell r="Q2595" t="str">
            <v>440-6230-10</v>
          </cell>
          <cell r="R2595">
            <v>0</v>
          </cell>
        </row>
        <row r="2596">
          <cell r="Q2596" t="str">
            <v>440-6240-10</v>
          </cell>
          <cell r="R2596">
            <v>0</v>
          </cell>
        </row>
        <row r="2597">
          <cell r="Q2597" t="str">
            <v>440-6250-10</v>
          </cell>
          <cell r="R2597">
            <v>0</v>
          </cell>
        </row>
        <row r="2598">
          <cell r="Q2598" t="str">
            <v>440-6310-10</v>
          </cell>
          <cell r="R2598">
            <v>0</v>
          </cell>
        </row>
        <row r="2599">
          <cell r="Q2599" t="str">
            <v>440-6320-10</v>
          </cell>
          <cell r="R2599">
            <v>0</v>
          </cell>
        </row>
        <row r="2600">
          <cell r="Q2600" t="str">
            <v>440-6330-10</v>
          </cell>
          <cell r="R2600">
            <v>0</v>
          </cell>
        </row>
        <row r="2601">
          <cell r="Q2601" t="str">
            <v>440-6340-10</v>
          </cell>
          <cell r="R2601">
            <v>0</v>
          </cell>
        </row>
        <row r="2602">
          <cell r="Q2602" t="str">
            <v>440-6460-10</v>
          </cell>
          <cell r="R2602">
            <v>0</v>
          </cell>
        </row>
        <row r="2603">
          <cell r="Q2603" t="str">
            <v>440-6470-10</v>
          </cell>
          <cell r="R2603">
            <v>0</v>
          </cell>
        </row>
        <row r="2604">
          <cell r="Q2604" t="str">
            <v>440-6490-10</v>
          </cell>
          <cell r="R2604">
            <v>0</v>
          </cell>
        </row>
        <row r="2605">
          <cell r="Q2605" t="str">
            <v>440-6500-10</v>
          </cell>
          <cell r="R2605">
            <v>0</v>
          </cell>
        </row>
        <row r="2606">
          <cell r="Q2606" t="str">
            <v>440-6540-10</v>
          </cell>
          <cell r="R2606">
            <v>0</v>
          </cell>
        </row>
        <row r="2607">
          <cell r="Q2607" t="str">
            <v>440-6550-10</v>
          </cell>
          <cell r="R2607">
            <v>0</v>
          </cell>
        </row>
        <row r="2608">
          <cell r="Q2608" t="str">
            <v>440-6560-10</v>
          </cell>
          <cell r="R2608">
            <v>0</v>
          </cell>
        </row>
        <row r="2609">
          <cell r="Q2609" t="str">
            <v>440-6570-10</v>
          </cell>
          <cell r="R2609">
            <v>0</v>
          </cell>
        </row>
        <row r="2610">
          <cell r="Q2610" t="str">
            <v>440-6580-10</v>
          </cell>
          <cell r="R2610">
            <v>0</v>
          </cell>
        </row>
        <row r="2611">
          <cell r="Q2611" t="str">
            <v>440-6590-10</v>
          </cell>
          <cell r="R2611">
            <v>0</v>
          </cell>
        </row>
        <row r="2612">
          <cell r="Q2612" t="str">
            <v>440-6600-10</v>
          </cell>
          <cell r="R2612">
            <v>0</v>
          </cell>
        </row>
        <row r="2613">
          <cell r="Q2613" t="str">
            <v>440-6620-10</v>
          </cell>
          <cell r="R2613">
            <v>0</v>
          </cell>
        </row>
        <row r="2614">
          <cell r="Q2614" t="str">
            <v>440-6650-10</v>
          </cell>
          <cell r="R2614">
            <v>0</v>
          </cell>
        </row>
        <row r="2615">
          <cell r="Q2615" t="str">
            <v>440-6660-10</v>
          </cell>
          <cell r="R2615">
            <v>2200</v>
          </cell>
        </row>
        <row r="2616">
          <cell r="Q2616" t="str">
            <v>440-6670-10</v>
          </cell>
          <cell r="R2616">
            <v>0</v>
          </cell>
        </row>
        <row r="2617">
          <cell r="Q2617" t="str">
            <v>440-6680-10</v>
          </cell>
          <cell r="R2617">
            <v>0</v>
          </cell>
        </row>
        <row r="2618">
          <cell r="Q2618" t="str">
            <v>440-6700-10</v>
          </cell>
          <cell r="R2618">
            <v>0</v>
          </cell>
        </row>
        <row r="2619">
          <cell r="Q2619" t="str">
            <v>440-6705-10</v>
          </cell>
          <cell r="R2619">
            <v>0</v>
          </cell>
        </row>
        <row r="2620">
          <cell r="Q2620" t="str">
            <v>440-6710-10</v>
          </cell>
          <cell r="R2620">
            <v>0</v>
          </cell>
        </row>
        <row r="2621">
          <cell r="Q2621" t="str">
            <v>440-6720-10</v>
          </cell>
          <cell r="R2621">
            <v>0</v>
          </cell>
        </row>
        <row r="2622">
          <cell r="Q2622" t="str">
            <v>440-6730-10</v>
          </cell>
          <cell r="R2622">
            <v>0</v>
          </cell>
        </row>
        <row r="2623">
          <cell r="Q2623" t="str">
            <v>440-6760-10</v>
          </cell>
          <cell r="R2623">
            <v>0</v>
          </cell>
        </row>
        <row r="2624">
          <cell r="Q2624" t="str">
            <v>440-6770-10</v>
          </cell>
          <cell r="R2624">
            <v>53865.599999999999</v>
          </cell>
        </row>
        <row r="2625">
          <cell r="Q2625" t="str">
            <v>440-6780-10</v>
          </cell>
          <cell r="R2625">
            <v>0</v>
          </cell>
        </row>
        <row r="2626">
          <cell r="Q2626" t="str">
            <v>440-6785-10</v>
          </cell>
          <cell r="R2626">
            <v>0</v>
          </cell>
        </row>
        <row r="2627">
          <cell r="Q2627" t="str">
            <v>440-6790-10</v>
          </cell>
          <cell r="R2627">
            <v>9527.08</v>
          </cell>
        </row>
        <row r="2628">
          <cell r="Q2628" t="str">
            <v>440-6800-10</v>
          </cell>
          <cell r="R2628">
            <v>0</v>
          </cell>
        </row>
        <row r="2629">
          <cell r="Q2629" t="str">
            <v>440-6810-10</v>
          </cell>
          <cell r="R2629">
            <v>374444</v>
          </cell>
        </row>
        <row r="2630">
          <cell r="Q2630" t="str">
            <v>440-6900-10</v>
          </cell>
          <cell r="R2630">
            <v>0</v>
          </cell>
        </row>
        <row r="2631">
          <cell r="Q2631" t="str">
            <v>440-6901-10</v>
          </cell>
          <cell r="R2631">
            <v>0</v>
          </cell>
        </row>
        <row r="2632">
          <cell r="Q2632" t="str">
            <v>440-6903-10</v>
          </cell>
          <cell r="R2632">
            <v>0</v>
          </cell>
        </row>
        <row r="2633">
          <cell r="Q2633" t="str">
            <v>450-6010-10</v>
          </cell>
          <cell r="R2633">
            <v>0</v>
          </cell>
        </row>
        <row r="2634">
          <cell r="Q2634" t="str">
            <v>450-6020-10</v>
          </cell>
          <cell r="R2634">
            <v>64183.55</v>
          </cell>
        </row>
        <row r="2635">
          <cell r="Q2635" t="str">
            <v>450-6030-10</v>
          </cell>
          <cell r="R2635">
            <v>1082.98</v>
          </cell>
        </row>
        <row r="2636">
          <cell r="Q2636" t="str">
            <v>450-6040-10</v>
          </cell>
          <cell r="R2636">
            <v>0</v>
          </cell>
        </row>
        <row r="2637">
          <cell r="Q2637" t="str">
            <v>450-6050-10</v>
          </cell>
          <cell r="R2637">
            <v>473598.12</v>
          </cell>
        </row>
        <row r="2638">
          <cell r="Q2638" t="str">
            <v>450-6060-10</v>
          </cell>
          <cell r="R2638">
            <v>0</v>
          </cell>
        </row>
        <row r="2639">
          <cell r="Q2639" t="str">
            <v>450-6070-10</v>
          </cell>
          <cell r="R2639">
            <v>6717.96</v>
          </cell>
        </row>
        <row r="2640">
          <cell r="Q2640" t="str">
            <v>450-6080-10</v>
          </cell>
          <cell r="R2640">
            <v>0</v>
          </cell>
        </row>
        <row r="2641">
          <cell r="Q2641" t="str">
            <v>450-6110-10</v>
          </cell>
          <cell r="R2641">
            <v>0</v>
          </cell>
        </row>
        <row r="2642">
          <cell r="Q2642" t="str">
            <v>450-6120-10</v>
          </cell>
          <cell r="R2642">
            <v>2149.13</v>
          </cell>
        </row>
        <row r="2643">
          <cell r="Q2643" t="str">
            <v>450-6122-10</v>
          </cell>
          <cell r="R2643">
            <v>282.02999999999997</v>
          </cell>
        </row>
        <row r="2644">
          <cell r="Q2644" t="str">
            <v>450-6140-10</v>
          </cell>
          <cell r="R2644">
            <v>0</v>
          </cell>
        </row>
        <row r="2645">
          <cell r="Q2645" t="str">
            <v>450-6145-10</v>
          </cell>
          <cell r="R2645">
            <v>0</v>
          </cell>
        </row>
        <row r="2646">
          <cell r="Q2646" t="str">
            <v>450-6150-10</v>
          </cell>
          <cell r="R2646">
            <v>0</v>
          </cell>
        </row>
        <row r="2647">
          <cell r="Q2647" t="str">
            <v>450-6160-10</v>
          </cell>
          <cell r="R2647">
            <v>0</v>
          </cell>
        </row>
        <row r="2648">
          <cell r="Q2648" t="str">
            <v>450-6170-10</v>
          </cell>
          <cell r="R2648">
            <v>7767.46</v>
          </cell>
        </row>
        <row r="2649">
          <cell r="Q2649" t="str">
            <v>450-6180-10</v>
          </cell>
          <cell r="R2649">
            <v>1495.92</v>
          </cell>
        </row>
        <row r="2650">
          <cell r="Q2650" t="str">
            <v>450-6190-10</v>
          </cell>
          <cell r="R2650">
            <v>820.88</v>
          </cell>
        </row>
        <row r="2651">
          <cell r="Q2651" t="str">
            <v>450-6200-10</v>
          </cell>
          <cell r="R2651">
            <v>2479.9499999999998</v>
          </cell>
        </row>
        <row r="2652">
          <cell r="Q2652" t="str">
            <v>450-6210-10</v>
          </cell>
          <cell r="R2652">
            <v>1207.92</v>
          </cell>
        </row>
        <row r="2653">
          <cell r="Q2653" t="str">
            <v>450-6220-10</v>
          </cell>
          <cell r="R2653">
            <v>5422</v>
          </cell>
        </row>
        <row r="2654">
          <cell r="Q2654" t="str">
            <v>450-6225-10</v>
          </cell>
          <cell r="R2654">
            <v>0</v>
          </cell>
        </row>
        <row r="2655">
          <cell r="Q2655" t="str">
            <v>450-6230-10</v>
          </cell>
          <cell r="R2655">
            <v>0</v>
          </cell>
        </row>
        <row r="2656">
          <cell r="Q2656" t="str">
            <v>450-6240-10</v>
          </cell>
          <cell r="R2656">
            <v>0</v>
          </cell>
        </row>
        <row r="2657">
          <cell r="Q2657" t="str">
            <v>450-6250-10</v>
          </cell>
          <cell r="R2657">
            <v>0</v>
          </cell>
        </row>
        <row r="2658">
          <cell r="Q2658" t="str">
            <v>450-6260-10</v>
          </cell>
          <cell r="R2658">
            <v>0</v>
          </cell>
        </row>
        <row r="2659">
          <cell r="Q2659" t="str">
            <v>450-6310-10</v>
          </cell>
          <cell r="R2659">
            <v>0</v>
          </cell>
        </row>
        <row r="2660">
          <cell r="Q2660" t="str">
            <v>450-6320-10</v>
          </cell>
          <cell r="R2660">
            <v>500</v>
          </cell>
        </row>
        <row r="2661">
          <cell r="Q2661" t="str">
            <v>450-6330-10</v>
          </cell>
          <cell r="R2661">
            <v>0</v>
          </cell>
        </row>
        <row r="2662">
          <cell r="Q2662" t="str">
            <v>450-6340-10</v>
          </cell>
          <cell r="R2662">
            <v>0</v>
          </cell>
        </row>
        <row r="2663">
          <cell r="Q2663" t="str">
            <v>450-6342-10</v>
          </cell>
          <cell r="R2663">
            <v>18347.37</v>
          </cell>
        </row>
        <row r="2664">
          <cell r="Q2664" t="str">
            <v>450-6430-10</v>
          </cell>
          <cell r="R2664">
            <v>0</v>
          </cell>
        </row>
        <row r="2665">
          <cell r="Q2665" t="str">
            <v>450-6440-10</v>
          </cell>
          <cell r="R2665">
            <v>0</v>
          </cell>
        </row>
        <row r="2666">
          <cell r="Q2666" t="str">
            <v>450-6450-10</v>
          </cell>
          <cell r="R2666">
            <v>0</v>
          </cell>
        </row>
        <row r="2667">
          <cell r="Q2667" t="str">
            <v>450-6460-10</v>
          </cell>
          <cell r="R2667">
            <v>0</v>
          </cell>
        </row>
        <row r="2668">
          <cell r="Q2668" t="str">
            <v>450-6470-10</v>
          </cell>
          <cell r="R2668">
            <v>0</v>
          </cell>
        </row>
        <row r="2669">
          <cell r="Q2669" t="str">
            <v>450-6500-10</v>
          </cell>
          <cell r="R2669">
            <v>0</v>
          </cell>
        </row>
        <row r="2670">
          <cell r="Q2670" t="str">
            <v>450-6530-10</v>
          </cell>
          <cell r="R2670">
            <v>0</v>
          </cell>
        </row>
        <row r="2671">
          <cell r="Q2671" t="str">
            <v>450-6540-10</v>
          </cell>
          <cell r="R2671">
            <v>0</v>
          </cell>
        </row>
        <row r="2672">
          <cell r="Q2672" t="str">
            <v>450-6550-10</v>
          </cell>
          <cell r="R2672">
            <v>0</v>
          </cell>
        </row>
        <row r="2673">
          <cell r="Q2673" t="str">
            <v>450-6560-10</v>
          </cell>
          <cell r="R2673">
            <v>0</v>
          </cell>
        </row>
        <row r="2674">
          <cell r="Q2674" t="str">
            <v>450-6570-10</v>
          </cell>
          <cell r="R2674">
            <v>0</v>
          </cell>
        </row>
        <row r="2675">
          <cell r="Q2675" t="str">
            <v>450-6580-10</v>
          </cell>
          <cell r="R2675">
            <v>0</v>
          </cell>
        </row>
        <row r="2676">
          <cell r="Q2676" t="str">
            <v>450-6590-10</v>
          </cell>
          <cell r="R2676">
            <v>0</v>
          </cell>
        </row>
        <row r="2677">
          <cell r="Q2677" t="str">
            <v>450-6600-10</v>
          </cell>
          <cell r="R2677">
            <v>0</v>
          </cell>
        </row>
        <row r="2678">
          <cell r="Q2678" t="str">
            <v>450-6610-10</v>
          </cell>
          <cell r="R2678">
            <v>0</v>
          </cell>
        </row>
        <row r="2679">
          <cell r="Q2679" t="str">
            <v>450-6620-10</v>
          </cell>
          <cell r="R2679">
            <v>0</v>
          </cell>
        </row>
        <row r="2680">
          <cell r="Q2680" t="str">
            <v>450-6650-10</v>
          </cell>
          <cell r="R2680">
            <v>0</v>
          </cell>
        </row>
        <row r="2681">
          <cell r="Q2681" t="str">
            <v>450-6660-10</v>
          </cell>
          <cell r="R2681">
            <v>2935</v>
          </cell>
        </row>
        <row r="2682">
          <cell r="Q2682" t="str">
            <v>450-6670-10</v>
          </cell>
          <cell r="R2682">
            <v>0</v>
          </cell>
        </row>
        <row r="2683">
          <cell r="Q2683" t="str">
            <v>450-6680-10</v>
          </cell>
          <cell r="R2683">
            <v>371681.26</v>
          </cell>
        </row>
        <row r="2684">
          <cell r="Q2684" t="str">
            <v>450-6690-10</v>
          </cell>
          <cell r="R2684">
            <v>80000.429999999993</v>
          </cell>
        </row>
        <row r="2685">
          <cell r="Q2685" t="str">
            <v>450-6700-10</v>
          </cell>
          <cell r="R2685">
            <v>0</v>
          </cell>
        </row>
        <row r="2686">
          <cell r="Q2686" t="str">
            <v>450-6710-10</v>
          </cell>
          <cell r="R2686">
            <v>0</v>
          </cell>
        </row>
        <row r="2687">
          <cell r="Q2687" t="str">
            <v>450-6720-10</v>
          </cell>
          <cell r="R2687">
            <v>0</v>
          </cell>
        </row>
        <row r="2688">
          <cell r="Q2688" t="str">
            <v>450-6730-10</v>
          </cell>
          <cell r="R2688">
            <v>0</v>
          </cell>
        </row>
        <row r="2689">
          <cell r="Q2689" t="str">
            <v>450-6740-10</v>
          </cell>
          <cell r="R2689">
            <v>0</v>
          </cell>
        </row>
        <row r="2690">
          <cell r="Q2690" t="str">
            <v>450-6770-10</v>
          </cell>
          <cell r="R2690">
            <v>0</v>
          </cell>
        </row>
        <row r="2691">
          <cell r="Q2691" t="str">
            <v>450-6780-10</v>
          </cell>
          <cell r="R2691">
            <v>0</v>
          </cell>
        </row>
        <row r="2692">
          <cell r="Q2692" t="str">
            <v>450-6790-10</v>
          </cell>
          <cell r="R2692">
            <v>0</v>
          </cell>
        </row>
        <row r="2693">
          <cell r="Q2693" t="str">
            <v>450-6800-10</v>
          </cell>
          <cell r="R2693">
            <v>0</v>
          </cell>
        </row>
        <row r="2694">
          <cell r="Q2694" t="str">
            <v>450-6901-10</v>
          </cell>
          <cell r="R2694">
            <v>-6282.78</v>
          </cell>
        </row>
        <row r="2695">
          <cell r="Q2695" t="str">
            <v>450-6902-10</v>
          </cell>
          <cell r="R2695">
            <v>-377.44</v>
          </cell>
        </row>
        <row r="2696">
          <cell r="Q2696" t="str">
            <v>450-6903-10</v>
          </cell>
          <cell r="R2696">
            <v>0</v>
          </cell>
        </row>
        <row r="2697">
          <cell r="Q2697" t="str">
            <v>460-6010-10</v>
          </cell>
          <cell r="R2697">
            <v>100936.63</v>
          </cell>
        </row>
        <row r="2698">
          <cell r="Q2698" t="str">
            <v>460-6020-10</v>
          </cell>
          <cell r="R2698">
            <v>0</v>
          </cell>
        </row>
        <row r="2699">
          <cell r="Q2699" t="str">
            <v>460-6030-10</v>
          </cell>
          <cell r="R2699">
            <v>0</v>
          </cell>
        </row>
        <row r="2700">
          <cell r="Q2700" t="str">
            <v>460-6040-10</v>
          </cell>
          <cell r="R2700">
            <v>0</v>
          </cell>
        </row>
        <row r="2701">
          <cell r="Q2701" t="str">
            <v>460-6050-10</v>
          </cell>
          <cell r="R2701">
            <v>0</v>
          </cell>
        </row>
        <row r="2702">
          <cell r="Q2702" t="str">
            <v>460-6060-10</v>
          </cell>
          <cell r="R2702">
            <v>0</v>
          </cell>
        </row>
        <row r="2703">
          <cell r="Q2703" t="str">
            <v>460-6070-10</v>
          </cell>
          <cell r="R2703">
            <v>11476.83</v>
          </cell>
        </row>
        <row r="2704">
          <cell r="Q2704" t="str">
            <v>460-6080-10</v>
          </cell>
          <cell r="R2704">
            <v>0</v>
          </cell>
        </row>
        <row r="2705">
          <cell r="Q2705" t="str">
            <v>460-6110-10</v>
          </cell>
          <cell r="R2705">
            <v>0</v>
          </cell>
        </row>
        <row r="2706">
          <cell r="Q2706" t="str">
            <v>460-6120-10</v>
          </cell>
          <cell r="R2706">
            <v>1529.74</v>
          </cell>
        </row>
        <row r="2707">
          <cell r="Q2707" t="str">
            <v>460-6122-10</v>
          </cell>
          <cell r="R2707">
            <v>1061.52</v>
          </cell>
        </row>
        <row r="2708">
          <cell r="Q2708" t="str">
            <v>460-6140-10</v>
          </cell>
          <cell r="R2708">
            <v>0</v>
          </cell>
        </row>
        <row r="2709">
          <cell r="Q2709" t="str">
            <v>460-6145-10</v>
          </cell>
          <cell r="R2709">
            <v>443.18</v>
          </cell>
        </row>
        <row r="2710">
          <cell r="Q2710" t="str">
            <v>460-6150-10</v>
          </cell>
          <cell r="R2710">
            <v>0</v>
          </cell>
        </row>
        <row r="2711">
          <cell r="Q2711" t="str">
            <v>460-6160-10</v>
          </cell>
          <cell r="R2711">
            <v>0</v>
          </cell>
        </row>
        <row r="2712">
          <cell r="Q2712" t="str">
            <v>460-6170-10</v>
          </cell>
          <cell r="R2712">
            <v>14667.61</v>
          </cell>
        </row>
        <row r="2713">
          <cell r="Q2713" t="str">
            <v>460-6180-10</v>
          </cell>
          <cell r="R2713">
            <v>2433.1999999999998</v>
          </cell>
        </row>
        <row r="2714">
          <cell r="Q2714" t="str">
            <v>460-6190-10</v>
          </cell>
          <cell r="R2714">
            <v>911.61</v>
          </cell>
        </row>
        <row r="2715">
          <cell r="Q2715" t="str">
            <v>460-6200-10</v>
          </cell>
          <cell r="R2715">
            <v>2479.9499999999998</v>
          </cell>
        </row>
        <row r="2716">
          <cell r="Q2716" t="str">
            <v>460-6210-10</v>
          </cell>
          <cell r="R2716">
            <v>1207.92</v>
          </cell>
        </row>
        <row r="2717">
          <cell r="Q2717" t="str">
            <v>460-6220-10</v>
          </cell>
          <cell r="R2717">
            <v>5422</v>
          </cell>
        </row>
        <row r="2718">
          <cell r="Q2718" t="str">
            <v>460-6225-10</v>
          </cell>
          <cell r="R2718">
            <v>0</v>
          </cell>
        </row>
        <row r="2719">
          <cell r="Q2719" t="str">
            <v>460-6230-10</v>
          </cell>
          <cell r="R2719">
            <v>0</v>
          </cell>
        </row>
        <row r="2720">
          <cell r="Q2720" t="str">
            <v>460-6240-10</v>
          </cell>
          <cell r="R2720">
            <v>0</v>
          </cell>
        </row>
        <row r="2721">
          <cell r="Q2721" t="str">
            <v>460-6250-10</v>
          </cell>
          <cell r="R2721">
            <v>0</v>
          </cell>
        </row>
        <row r="2722">
          <cell r="Q2722" t="str">
            <v>460-6260-10</v>
          </cell>
          <cell r="R2722">
            <v>0</v>
          </cell>
        </row>
        <row r="2723">
          <cell r="Q2723" t="str">
            <v>460-6310-10</v>
          </cell>
          <cell r="R2723">
            <v>0</v>
          </cell>
        </row>
        <row r="2724">
          <cell r="Q2724" t="str">
            <v>460-6320-10</v>
          </cell>
          <cell r="R2724">
            <v>0</v>
          </cell>
        </row>
        <row r="2725">
          <cell r="Q2725" t="str">
            <v>460-6330-10</v>
          </cell>
          <cell r="R2725">
            <v>0</v>
          </cell>
        </row>
        <row r="2726">
          <cell r="Q2726" t="str">
            <v>460-6340-10</v>
          </cell>
          <cell r="R2726">
            <v>0</v>
          </cell>
        </row>
        <row r="2727">
          <cell r="Q2727" t="str">
            <v>460-6450-10</v>
          </cell>
          <cell r="R2727">
            <v>0</v>
          </cell>
        </row>
        <row r="2728">
          <cell r="Q2728" t="str">
            <v>460-6460-10</v>
          </cell>
          <cell r="R2728">
            <v>0</v>
          </cell>
        </row>
        <row r="2729">
          <cell r="Q2729" t="str">
            <v>460-6470-10</v>
          </cell>
          <cell r="R2729">
            <v>0</v>
          </cell>
        </row>
        <row r="2730">
          <cell r="Q2730" t="str">
            <v>460-6500-10</v>
          </cell>
          <cell r="R2730">
            <v>0</v>
          </cell>
        </row>
        <row r="2731">
          <cell r="Q2731" t="str">
            <v>460-6540-10</v>
          </cell>
          <cell r="R2731">
            <v>0</v>
          </cell>
        </row>
        <row r="2732">
          <cell r="Q2732" t="str">
            <v>460-6550-10</v>
          </cell>
          <cell r="R2732">
            <v>0</v>
          </cell>
        </row>
        <row r="2733">
          <cell r="Q2733" t="str">
            <v>460-6560-10</v>
          </cell>
          <cell r="R2733">
            <v>0</v>
          </cell>
        </row>
        <row r="2734">
          <cell r="Q2734" t="str">
            <v>460-6570-10</v>
          </cell>
          <cell r="R2734">
            <v>0</v>
          </cell>
        </row>
        <row r="2735">
          <cell r="Q2735" t="str">
            <v>460-6580-10</v>
          </cell>
          <cell r="R2735">
            <v>0</v>
          </cell>
        </row>
        <row r="2736">
          <cell r="Q2736" t="str">
            <v>460-6590-10</v>
          </cell>
          <cell r="R2736">
            <v>472</v>
          </cell>
        </row>
        <row r="2737">
          <cell r="Q2737" t="str">
            <v>460-6600-10</v>
          </cell>
          <cell r="R2737">
            <v>77.27</v>
          </cell>
        </row>
        <row r="2738">
          <cell r="Q2738" t="str">
            <v>460-6610-10</v>
          </cell>
          <cell r="R2738">
            <v>0</v>
          </cell>
        </row>
        <row r="2739">
          <cell r="Q2739" t="str">
            <v>460-6620-10</v>
          </cell>
          <cell r="R2739">
            <v>115.92</v>
          </cell>
        </row>
        <row r="2740">
          <cell r="Q2740" t="str">
            <v>460-6630-10</v>
          </cell>
          <cell r="R2740">
            <v>0</v>
          </cell>
        </row>
        <row r="2741">
          <cell r="Q2741" t="str">
            <v>460-6640-10</v>
          </cell>
          <cell r="R2741">
            <v>0</v>
          </cell>
        </row>
        <row r="2742">
          <cell r="Q2742" t="str">
            <v>460-6650-10</v>
          </cell>
          <cell r="R2742">
            <v>0</v>
          </cell>
        </row>
        <row r="2743">
          <cell r="Q2743" t="str">
            <v>460-6660-10</v>
          </cell>
          <cell r="R2743">
            <v>0</v>
          </cell>
        </row>
        <row r="2744">
          <cell r="Q2744" t="str">
            <v>460-6670-10</v>
          </cell>
          <cell r="R2744">
            <v>0</v>
          </cell>
        </row>
        <row r="2745">
          <cell r="Q2745" t="str">
            <v>460-6680-10</v>
          </cell>
          <cell r="R2745">
            <v>0</v>
          </cell>
        </row>
        <row r="2746">
          <cell r="Q2746" t="str">
            <v>460-6690-10</v>
          </cell>
          <cell r="R2746">
            <v>0</v>
          </cell>
        </row>
        <row r="2747">
          <cell r="Q2747" t="str">
            <v>460-6700-10</v>
          </cell>
          <cell r="R2747">
            <v>1630.15</v>
          </cell>
        </row>
        <row r="2748">
          <cell r="Q2748" t="str">
            <v>460-6710-10</v>
          </cell>
          <cell r="R2748">
            <v>0</v>
          </cell>
        </row>
        <row r="2749">
          <cell r="Q2749" t="str">
            <v>460-6720-10</v>
          </cell>
          <cell r="R2749">
            <v>0</v>
          </cell>
        </row>
        <row r="2750">
          <cell r="Q2750" t="str">
            <v>460-6730-10</v>
          </cell>
          <cell r="R2750">
            <v>0</v>
          </cell>
        </row>
        <row r="2751">
          <cell r="Q2751" t="str">
            <v>460-6740-10</v>
          </cell>
          <cell r="R2751">
            <v>0</v>
          </cell>
        </row>
        <row r="2752">
          <cell r="Q2752" t="str">
            <v>460-6760-10</v>
          </cell>
          <cell r="R2752">
            <v>0</v>
          </cell>
        </row>
        <row r="2753">
          <cell r="Q2753" t="str">
            <v>460-6770-10</v>
          </cell>
          <cell r="R2753">
            <v>0</v>
          </cell>
        </row>
        <row r="2754">
          <cell r="Q2754" t="str">
            <v>460-6780-10</v>
          </cell>
          <cell r="R2754">
            <v>0</v>
          </cell>
        </row>
        <row r="2755">
          <cell r="Q2755" t="str">
            <v>460-6790-10</v>
          </cell>
          <cell r="R2755">
            <v>0</v>
          </cell>
        </row>
        <row r="2756">
          <cell r="Q2756" t="str">
            <v>460-6800-10</v>
          </cell>
          <cell r="R2756">
            <v>0</v>
          </cell>
        </row>
        <row r="2757">
          <cell r="Q2757" t="str">
            <v>460-6810-10</v>
          </cell>
          <cell r="R2757">
            <v>0</v>
          </cell>
        </row>
        <row r="2758">
          <cell r="Q2758" t="str">
            <v>471-4910-10</v>
          </cell>
          <cell r="R2758">
            <v>0</v>
          </cell>
        </row>
        <row r="2759">
          <cell r="Q2759" t="str">
            <v>471-4997-10</v>
          </cell>
          <cell r="R2759">
            <v>0</v>
          </cell>
        </row>
        <row r="2760">
          <cell r="Q2760" t="str">
            <v>472-4912-10</v>
          </cell>
          <cell r="R2760">
            <v>0</v>
          </cell>
        </row>
        <row r="2761">
          <cell r="Q2761" t="str">
            <v>472-4913-10</v>
          </cell>
          <cell r="R2761">
            <v>0</v>
          </cell>
        </row>
        <row r="2762">
          <cell r="Q2762" t="str">
            <v>472-4914-10</v>
          </cell>
          <cell r="R2762">
            <v>0</v>
          </cell>
        </row>
        <row r="2763">
          <cell r="Q2763" t="str">
            <v>472-4915-10</v>
          </cell>
          <cell r="R2763">
            <v>0</v>
          </cell>
        </row>
        <row r="2764">
          <cell r="Q2764" t="str">
            <v>472-4916-10</v>
          </cell>
          <cell r="R2764">
            <v>0</v>
          </cell>
        </row>
        <row r="2765">
          <cell r="Q2765" t="str">
            <v>472-4917-10</v>
          </cell>
          <cell r="R2765">
            <v>0</v>
          </cell>
        </row>
        <row r="2766">
          <cell r="Q2766" t="str">
            <v>472-4918-10</v>
          </cell>
          <cell r="R2766">
            <v>0</v>
          </cell>
        </row>
        <row r="2767">
          <cell r="Q2767" t="str">
            <v>472-4919-10</v>
          </cell>
          <cell r="R2767">
            <v>0</v>
          </cell>
        </row>
        <row r="2768">
          <cell r="Q2768" t="str">
            <v>472-4920-10</v>
          </cell>
          <cell r="R2768">
            <v>0</v>
          </cell>
        </row>
        <row r="2769">
          <cell r="Q2769" t="str">
            <v>472-4921-10</v>
          </cell>
          <cell r="R2769">
            <v>0</v>
          </cell>
        </row>
        <row r="2770">
          <cell r="Q2770" t="str">
            <v>472-4922-10</v>
          </cell>
          <cell r="R2770">
            <v>0</v>
          </cell>
        </row>
        <row r="2771">
          <cell r="Q2771" t="str">
            <v>472-4923-10</v>
          </cell>
          <cell r="R2771">
            <v>0</v>
          </cell>
        </row>
        <row r="2772">
          <cell r="Q2772" t="str">
            <v>472-4960-10</v>
          </cell>
          <cell r="R2772">
            <v>0</v>
          </cell>
        </row>
        <row r="2773">
          <cell r="Q2773" t="str">
            <v>472-4961-10</v>
          </cell>
          <cell r="R2773">
            <v>0</v>
          </cell>
        </row>
        <row r="2774">
          <cell r="Q2774" t="str">
            <v>472-4962-10</v>
          </cell>
          <cell r="R2774">
            <v>0</v>
          </cell>
        </row>
        <row r="2775">
          <cell r="Q2775" t="str">
            <v>472-4963-10</v>
          </cell>
          <cell r="R2775">
            <v>0</v>
          </cell>
        </row>
        <row r="2776">
          <cell r="Q2776" t="str">
            <v>472-4964-10</v>
          </cell>
          <cell r="R2776">
            <v>0</v>
          </cell>
        </row>
        <row r="2777">
          <cell r="Q2777" t="str">
            <v>472-4965-10</v>
          </cell>
          <cell r="R2777">
            <v>0</v>
          </cell>
        </row>
        <row r="2778">
          <cell r="Q2778" t="str">
            <v>472-4966-10</v>
          </cell>
          <cell r="R2778">
            <v>0</v>
          </cell>
        </row>
        <row r="2779">
          <cell r="Q2779" t="str">
            <v>472-4997-10</v>
          </cell>
          <cell r="R2779">
            <v>0</v>
          </cell>
        </row>
        <row r="2780">
          <cell r="Q2780" t="str">
            <v>473-4901-10</v>
          </cell>
          <cell r="R2780">
            <v>0</v>
          </cell>
        </row>
        <row r="2781">
          <cell r="Q2781" t="str">
            <v>473-4902-10</v>
          </cell>
          <cell r="R2781">
            <v>0</v>
          </cell>
        </row>
        <row r="2782">
          <cell r="Q2782" t="str">
            <v>473-4903-10</v>
          </cell>
          <cell r="R2782">
            <v>0</v>
          </cell>
        </row>
        <row r="2783">
          <cell r="Q2783" t="str">
            <v>473-4904-10</v>
          </cell>
          <cell r="R2783">
            <v>0</v>
          </cell>
        </row>
        <row r="2784">
          <cell r="Q2784" t="str">
            <v>473-4905-10</v>
          </cell>
          <cell r="R2784">
            <v>0</v>
          </cell>
        </row>
        <row r="2785">
          <cell r="Q2785" t="str">
            <v>473-4906-10</v>
          </cell>
          <cell r="R2785">
            <v>0</v>
          </cell>
        </row>
        <row r="2786">
          <cell r="Q2786" t="str">
            <v>473-4907-10</v>
          </cell>
          <cell r="R2786">
            <v>0</v>
          </cell>
        </row>
        <row r="2787">
          <cell r="Q2787" t="str">
            <v>473-4908-10</v>
          </cell>
          <cell r="R2787">
            <v>0</v>
          </cell>
        </row>
        <row r="2788">
          <cell r="Q2788" t="str">
            <v>473-4909-10</v>
          </cell>
          <cell r="R2788">
            <v>0</v>
          </cell>
        </row>
        <row r="2789">
          <cell r="Q2789" t="str">
            <v>473-4910-10</v>
          </cell>
          <cell r="R2789">
            <v>0</v>
          </cell>
        </row>
        <row r="2790">
          <cell r="Q2790" t="str">
            <v>473-4911-10</v>
          </cell>
          <cell r="R2790">
            <v>0</v>
          </cell>
        </row>
        <row r="2791">
          <cell r="Q2791" t="str">
            <v>473-4918-10</v>
          </cell>
          <cell r="R2791">
            <v>0</v>
          </cell>
        </row>
        <row r="2792">
          <cell r="Q2792" t="str">
            <v>473-4919-10</v>
          </cell>
          <cell r="R2792">
            <v>0</v>
          </cell>
        </row>
        <row r="2793">
          <cell r="Q2793" t="str">
            <v>473-4920-10</v>
          </cell>
          <cell r="R2793">
            <v>0</v>
          </cell>
        </row>
        <row r="2794">
          <cell r="Q2794" t="str">
            <v>473-4921-10</v>
          </cell>
          <cell r="R2794">
            <v>0</v>
          </cell>
        </row>
        <row r="2795">
          <cell r="Q2795" t="str">
            <v>473-4922-10</v>
          </cell>
          <cell r="R2795">
            <v>0</v>
          </cell>
        </row>
        <row r="2796">
          <cell r="Q2796" t="str">
            <v>473-4923-10</v>
          </cell>
          <cell r="R2796">
            <v>0</v>
          </cell>
        </row>
        <row r="2797">
          <cell r="Q2797" t="str">
            <v>473-4936-10</v>
          </cell>
          <cell r="R2797">
            <v>0</v>
          </cell>
        </row>
        <row r="2798">
          <cell r="Q2798" t="str">
            <v>473-4943-10</v>
          </cell>
          <cell r="R2798">
            <v>0</v>
          </cell>
        </row>
        <row r="2799">
          <cell r="Q2799" t="str">
            <v>473-4970-10</v>
          </cell>
          <cell r="R2799">
            <v>0</v>
          </cell>
        </row>
        <row r="2800">
          <cell r="Q2800" t="str">
            <v>473-4971-10</v>
          </cell>
          <cell r="R2800">
            <v>0</v>
          </cell>
        </row>
        <row r="2801">
          <cell r="Q2801" t="str">
            <v>473-4972-10</v>
          </cell>
          <cell r="R2801">
            <v>0</v>
          </cell>
        </row>
        <row r="2802">
          <cell r="Q2802" t="str">
            <v>473-4973-10</v>
          </cell>
          <cell r="R2802">
            <v>0</v>
          </cell>
        </row>
        <row r="2803">
          <cell r="Q2803" t="str">
            <v>473-4974-10</v>
          </cell>
          <cell r="R2803">
            <v>0</v>
          </cell>
        </row>
        <row r="2804">
          <cell r="Q2804" t="str">
            <v>473-4975-10</v>
          </cell>
          <cell r="R2804">
            <v>0</v>
          </cell>
        </row>
        <row r="2805">
          <cell r="Q2805" t="str">
            <v>473-4997-10</v>
          </cell>
          <cell r="R2805">
            <v>0</v>
          </cell>
        </row>
        <row r="2806">
          <cell r="Q2806" t="str">
            <v>474-4900-10</v>
          </cell>
          <cell r="R2806">
            <v>0</v>
          </cell>
        </row>
        <row r="2807">
          <cell r="Q2807" t="str">
            <v>474-4901-10</v>
          </cell>
          <cell r="R2807">
            <v>0</v>
          </cell>
        </row>
        <row r="2808">
          <cell r="Q2808" t="str">
            <v>474-4902-10</v>
          </cell>
          <cell r="R2808">
            <v>0</v>
          </cell>
        </row>
        <row r="2809">
          <cell r="Q2809" t="str">
            <v>474-4903-10</v>
          </cell>
          <cell r="R2809">
            <v>0</v>
          </cell>
        </row>
        <row r="2810">
          <cell r="Q2810" t="str">
            <v>474-4904-10</v>
          </cell>
          <cell r="R2810">
            <v>0</v>
          </cell>
        </row>
        <row r="2811">
          <cell r="Q2811" t="str">
            <v>474-4905-10</v>
          </cell>
          <cell r="R2811">
            <v>0</v>
          </cell>
        </row>
        <row r="2812">
          <cell r="Q2812" t="str">
            <v>474-4906-10</v>
          </cell>
          <cell r="R2812">
            <v>0</v>
          </cell>
        </row>
        <row r="2813">
          <cell r="Q2813" t="str">
            <v>474-4907-10</v>
          </cell>
          <cell r="R2813">
            <v>0</v>
          </cell>
        </row>
        <row r="2814">
          <cell r="Q2814" t="str">
            <v>474-4908-10</v>
          </cell>
          <cell r="R2814">
            <v>0</v>
          </cell>
        </row>
        <row r="2815">
          <cell r="Q2815" t="str">
            <v>474-4909-10</v>
          </cell>
          <cell r="R2815">
            <v>0</v>
          </cell>
        </row>
        <row r="2816">
          <cell r="Q2816" t="str">
            <v>474-4910-10</v>
          </cell>
          <cell r="R2816">
            <v>0</v>
          </cell>
        </row>
        <row r="2817">
          <cell r="Q2817" t="str">
            <v>474-4911-10</v>
          </cell>
          <cell r="R2817">
            <v>0</v>
          </cell>
        </row>
        <row r="2818">
          <cell r="Q2818" t="str">
            <v>474-4912-10</v>
          </cell>
          <cell r="R2818">
            <v>0</v>
          </cell>
        </row>
        <row r="2819">
          <cell r="Q2819" t="str">
            <v>474-4913-10</v>
          </cell>
          <cell r="R2819">
            <v>0</v>
          </cell>
        </row>
        <row r="2820">
          <cell r="Q2820" t="str">
            <v>474-4914-10</v>
          </cell>
          <cell r="R2820">
            <v>0</v>
          </cell>
        </row>
        <row r="2821">
          <cell r="Q2821" t="str">
            <v>474-4915-10</v>
          </cell>
          <cell r="R2821">
            <v>0</v>
          </cell>
        </row>
        <row r="2822">
          <cell r="Q2822" t="str">
            <v>474-4916-10</v>
          </cell>
          <cell r="R2822">
            <v>0</v>
          </cell>
        </row>
        <row r="2823">
          <cell r="Q2823" t="str">
            <v>474-4917-10</v>
          </cell>
          <cell r="R2823">
            <v>0</v>
          </cell>
        </row>
        <row r="2824">
          <cell r="Q2824" t="str">
            <v>474-4954-10</v>
          </cell>
          <cell r="R2824">
            <v>0</v>
          </cell>
        </row>
        <row r="2825">
          <cell r="Q2825" t="str">
            <v>474-4997-10</v>
          </cell>
          <cell r="R2825">
            <v>0</v>
          </cell>
        </row>
        <row r="2826">
          <cell r="Q2826" t="str">
            <v>475-4900-10</v>
          </cell>
          <cell r="R2826">
            <v>0</v>
          </cell>
        </row>
        <row r="2827">
          <cell r="Q2827" t="str">
            <v>475-4910-10</v>
          </cell>
          <cell r="R2827">
            <v>0</v>
          </cell>
        </row>
        <row r="2828">
          <cell r="Q2828" t="str">
            <v>475-4920-10</v>
          </cell>
          <cell r="R2828">
            <v>0</v>
          </cell>
        </row>
        <row r="2829">
          <cell r="Q2829" t="str">
            <v>475-4930-10</v>
          </cell>
          <cell r="R2829">
            <v>0</v>
          </cell>
        </row>
        <row r="2830">
          <cell r="Q2830" t="str">
            <v>475-4940-10</v>
          </cell>
          <cell r="R2830">
            <v>0</v>
          </cell>
        </row>
        <row r="2831">
          <cell r="Q2831" t="str">
            <v>475-4960-10</v>
          </cell>
          <cell r="R2831">
            <v>0</v>
          </cell>
        </row>
        <row r="2832">
          <cell r="Q2832" t="str">
            <v>475-4970-10</v>
          </cell>
          <cell r="R2832">
            <v>0</v>
          </cell>
        </row>
        <row r="2833">
          <cell r="Q2833" t="str">
            <v>475-4997-10</v>
          </cell>
          <cell r="R2833">
            <v>0</v>
          </cell>
        </row>
        <row r="2834">
          <cell r="Q2834" t="str">
            <v>510-6160-10</v>
          </cell>
          <cell r="R2834">
            <v>0</v>
          </cell>
        </row>
        <row r="2835">
          <cell r="Q2835" t="str">
            <v>510-6180-10</v>
          </cell>
          <cell r="R2835">
            <v>0</v>
          </cell>
        </row>
        <row r="2836">
          <cell r="Q2836" t="str">
            <v>510-6200-10</v>
          </cell>
          <cell r="R2836">
            <v>0</v>
          </cell>
        </row>
        <row r="2837">
          <cell r="Q2837" t="str">
            <v>510-6210-10</v>
          </cell>
          <cell r="R2837">
            <v>0</v>
          </cell>
        </row>
        <row r="2838">
          <cell r="Q2838" t="str">
            <v>510-6220-10</v>
          </cell>
          <cell r="R2838">
            <v>438212.41</v>
          </cell>
        </row>
        <row r="2839">
          <cell r="Q2839" t="str">
            <v>510-6230-10</v>
          </cell>
          <cell r="R2839">
            <v>68348.100000000006</v>
          </cell>
        </row>
        <row r="2840">
          <cell r="Q2840" t="str">
            <v>510-6235-10</v>
          </cell>
          <cell r="R2840">
            <v>0</v>
          </cell>
        </row>
        <row r="2841">
          <cell r="Q2841" t="str">
            <v>520-6010-10</v>
          </cell>
          <cell r="R2841">
            <v>92705.71</v>
          </cell>
        </row>
        <row r="2842">
          <cell r="Q2842" t="str">
            <v>520-6020-10</v>
          </cell>
          <cell r="R2842">
            <v>0</v>
          </cell>
        </row>
        <row r="2843">
          <cell r="Q2843" t="str">
            <v>520-6030-10</v>
          </cell>
          <cell r="R2843">
            <v>1999.77</v>
          </cell>
        </row>
        <row r="2844">
          <cell r="Q2844" t="str">
            <v>520-6040-10</v>
          </cell>
          <cell r="R2844">
            <v>4163.1400000000003</v>
          </cell>
        </row>
        <row r="2845">
          <cell r="Q2845" t="str">
            <v>520-6050-10</v>
          </cell>
          <cell r="R2845">
            <v>0</v>
          </cell>
        </row>
        <row r="2846">
          <cell r="Q2846" t="str">
            <v>520-6060-10</v>
          </cell>
          <cell r="R2846">
            <v>0</v>
          </cell>
        </row>
        <row r="2847">
          <cell r="Q2847" t="str">
            <v>520-6070-10</v>
          </cell>
          <cell r="R2847">
            <v>13227.43</v>
          </cell>
        </row>
        <row r="2848">
          <cell r="Q2848" t="str">
            <v>520-6080-10</v>
          </cell>
          <cell r="R2848">
            <v>0</v>
          </cell>
        </row>
        <row r="2849">
          <cell r="Q2849" t="str">
            <v>520-6110-10</v>
          </cell>
          <cell r="R2849">
            <v>0</v>
          </cell>
        </row>
        <row r="2850">
          <cell r="Q2850" t="str">
            <v>520-6120-10</v>
          </cell>
          <cell r="R2850">
            <v>399.77</v>
          </cell>
        </row>
        <row r="2851">
          <cell r="Q2851" t="str">
            <v>520-6122-10</v>
          </cell>
          <cell r="R2851">
            <v>0</v>
          </cell>
        </row>
        <row r="2852">
          <cell r="Q2852" t="str">
            <v>520-6140-10</v>
          </cell>
          <cell r="R2852">
            <v>0</v>
          </cell>
        </row>
        <row r="2853">
          <cell r="Q2853" t="str">
            <v>520-6145-10</v>
          </cell>
          <cell r="R2853">
            <v>0</v>
          </cell>
        </row>
        <row r="2854">
          <cell r="Q2854" t="str">
            <v>520-6150-10</v>
          </cell>
          <cell r="R2854">
            <v>0</v>
          </cell>
        </row>
        <row r="2855">
          <cell r="Q2855" t="str">
            <v>520-6160-10</v>
          </cell>
          <cell r="R2855">
            <v>0</v>
          </cell>
        </row>
        <row r="2856">
          <cell r="Q2856" t="str">
            <v>520-6170-10</v>
          </cell>
          <cell r="R2856">
            <v>13303.76</v>
          </cell>
        </row>
        <row r="2857">
          <cell r="Q2857" t="str">
            <v>520-6180-10</v>
          </cell>
          <cell r="R2857">
            <v>2389.61</v>
          </cell>
        </row>
        <row r="2858">
          <cell r="Q2858" t="str">
            <v>520-6190-10</v>
          </cell>
          <cell r="R2858">
            <v>2406.59</v>
          </cell>
        </row>
        <row r="2859">
          <cell r="Q2859" t="str">
            <v>520-6200-10</v>
          </cell>
          <cell r="R2859">
            <v>2656.03</v>
          </cell>
        </row>
        <row r="2860">
          <cell r="Q2860" t="str">
            <v>520-6210-10</v>
          </cell>
          <cell r="R2860">
            <v>1321.93</v>
          </cell>
        </row>
        <row r="2861">
          <cell r="Q2861" t="str">
            <v>520-6220-10</v>
          </cell>
          <cell r="R2861">
            <v>5422</v>
          </cell>
        </row>
        <row r="2862">
          <cell r="Q2862" t="str">
            <v>520-6225-10</v>
          </cell>
          <cell r="R2862">
            <v>134</v>
          </cell>
        </row>
        <row r="2863">
          <cell r="Q2863" t="str">
            <v>520-6230-10</v>
          </cell>
          <cell r="R2863">
            <v>0</v>
          </cell>
        </row>
        <row r="2864">
          <cell r="Q2864" t="str">
            <v>520-6240-10</v>
          </cell>
          <cell r="R2864">
            <v>0</v>
          </cell>
        </row>
        <row r="2865">
          <cell r="Q2865" t="str">
            <v>520-6250-10</v>
          </cell>
          <cell r="R2865">
            <v>465.71</v>
          </cell>
        </row>
        <row r="2866">
          <cell r="Q2866" t="str">
            <v>520-6260-10</v>
          </cell>
          <cell r="R2866">
            <v>0</v>
          </cell>
        </row>
        <row r="2867">
          <cell r="Q2867" t="str">
            <v>520-6270-10</v>
          </cell>
          <cell r="R2867">
            <v>0</v>
          </cell>
        </row>
        <row r="2868">
          <cell r="Q2868" t="str">
            <v>520-6280-10</v>
          </cell>
          <cell r="R2868">
            <v>0</v>
          </cell>
        </row>
        <row r="2869">
          <cell r="Q2869" t="str">
            <v>520-6290-10</v>
          </cell>
          <cell r="R2869">
            <v>0</v>
          </cell>
        </row>
        <row r="2870">
          <cell r="Q2870" t="str">
            <v>520-6310-10</v>
          </cell>
          <cell r="R2870">
            <v>82.78</v>
          </cell>
        </row>
        <row r="2871">
          <cell r="Q2871" t="str">
            <v>520-6320-10</v>
          </cell>
          <cell r="R2871">
            <v>0</v>
          </cell>
        </row>
        <row r="2872">
          <cell r="Q2872" t="str">
            <v>520-6330-10</v>
          </cell>
          <cell r="R2872">
            <v>7419.23</v>
          </cell>
        </row>
        <row r="2873">
          <cell r="Q2873" t="str">
            <v>520-6340-10</v>
          </cell>
          <cell r="R2873">
            <v>0</v>
          </cell>
        </row>
        <row r="2874">
          <cell r="Q2874" t="str">
            <v>520-6342-10</v>
          </cell>
          <cell r="R2874">
            <v>92.24</v>
          </cell>
        </row>
        <row r="2875">
          <cell r="Q2875" t="str">
            <v>520-6420-10</v>
          </cell>
          <cell r="R2875">
            <v>0</v>
          </cell>
        </row>
        <row r="2876">
          <cell r="Q2876" t="str">
            <v>520-6430-10</v>
          </cell>
          <cell r="R2876">
            <v>0</v>
          </cell>
        </row>
        <row r="2877">
          <cell r="Q2877" t="str">
            <v>520-6440-10</v>
          </cell>
          <cell r="R2877">
            <v>0</v>
          </cell>
        </row>
        <row r="2878">
          <cell r="Q2878" t="str">
            <v>520-6450-10</v>
          </cell>
          <cell r="R2878">
            <v>0</v>
          </cell>
        </row>
        <row r="2879">
          <cell r="Q2879" t="str">
            <v>520-6460-10</v>
          </cell>
          <cell r="R2879">
            <v>125</v>
          </cell>
        </row>
        <row r="2880">
          <cell r="Q2880" t="str">
            <v>520-6463-10</v>
          </cell>
          <cell r="R2880">
            <v>200</v>
          </cell>
        </row>
        <row r="2881">
          <cell r="Q2881" t="str">
            <v>520-6470-10</v>
          </cell>
          <cell r="R2881">
            <v>0</v>
          </cell>
        </row>
        <row r="2882">
          <cell r="Q2882" t="str">
            <v>520-6490-10</v>
          </cell>
          <cell r="R2882">
            <v>0</v>
          </cell>
        </row>
        <row r="2883">
          <cell r="Q2883" t="str">
            <v>520-6500-10</v>
          </cell>
          <cell r="R2883">
            <v>1114.8</v>
          </cell>
        </row>
        <row r="2884">
          <cell r="Q2884" t="str">
            <v>520-6540-10</v>
          </cell>
          <cell r="R2884">
            <v>26006.42</v>
          </cell>
        </row>
        <row r="2885">
          <cell r="Q2885" t="str">
            <v>520-6550-10</v>
          </cell>
          <cell r="R2885">
            <v>0</v>
          </cell>
        </row>
        <row r="2886">
          <cell r="Q2886" t="str">
            <v>520-6560-10</v>
          </cell>
          <cell r="R2886">
            <v>0</v>
          </cell>
        </row>
        <row r="2887">
          <cell r="Q2887" t="str">
            <v>520-6570-10</v>
          </cell>
          <cell r="R2887">
            <v>0</v>
          </cell>
        </row>
        <row r="2888">
          <cell r="Q2888" t="str">
            <v>520-6580-10</v>
          </cell>
          <cell r="R2888">
            <v>0</v>
          </cell>
        </row>
        <row r="2889">
          <cell r="Q2889" t="str">
            <v>520-6590-10</v>
          </cell>
          <cell r="R2889">
            <v>1381.06</v>
          </cell>
        </row>
        <row r="2890">
          <cell r="Q2890" t="str">
            <v>520-6600-10</v>
          </cell>
          <cell r="R2890">
            <v>362.83</v>
          </cell>
        </row>
        <row r="2891">
          <cell r="Q2891" t="str">
            <v>520-6610-10</v>
          </cell>
          <cell r="R2891">
            <v>875</v>
          </cell>
        </row>
        <row r="2892">
          <cell r="Q2892" t="str">
            <v>520-6620-10</v>
          </cell>
          <cell r="R2892">
            <v>7282.81</v>
          </cell>
        </row>
        <row r="2893">
          <cell r="Q2893" t="str">
            <v>520-6630-10</v>
          </cell>
          <cell r="R2893">
            <v>0</v>
          </cell>
        </row>
        <row r="2894">
          <cell r="Q2894" t="str">
            <v>520-6640-10</v>
          </cell>
          <cell r="R2894">
            <v>0</v>
          </cell>
        </row>
        <row r="2895">
          <cell r="Q2895" t="str">
            <v>520-6650-10</v>
          </cell>
          <cell r="R2895">
            <v>48.73</v>
          </cell>
        </row>
        <row r="2896">
          <cell r="Q2896" t="str">
            <v>520-6660-10</v>
          </cell>
          <cell r="R2896">
            <v>0</v>
          </cell>
        </row>
        <row r="2897">
          <cell r="Q2897" t="str">
            <v>520-6670-10</v>
          </cell>
          <cell r="R2897">
            <v>0</v>
          </cell>
        </row>
        <row r="2898">
          <cell r="Q2898" t="str">
            <v>520-6680-10</v>
          </cell>
          <cell r="R2898">
            <v>0</v>
          </cell>
        </row>
        <row r="2899">
          <cell r="Q2899" t="str">
            <v>520-6690-10</v>
          </cell>
          <cell r="R2899">
            <v>0</v>
          </cell>
        </row>
        <row r="2900">
          <cell r="Q2900" t="str">
            <v>520-6700-10</v>
          </cell>
          <cell r="R2900">
            <v>1294.1099999999999</v>
          </cell>
        </row>
        <row r="2901">
          <cell r="Q2901" t="str">
            <v>520-6710-10</v>
          </cell>
          <cell r="R2901">
            <v>0</v>
          </cell>
        </row>
        <row r="2902">
          <cell r="Q2902" t="str">
            <v>520-6720-10</v>
          </cell>
          <cell r="R2902">
            <v>234.49</v>
          </cell>
        </row>
        <row r="2903">
          <cell r="Q2903" t="str">
            <v>520-6730-10</v>
          </cell>
          <cell r="R2903">
            <v>1178.07</v>
          </cell>
        </row>
        <row r="2904">
          <cell r="Q2904" t="str">
            <v>520-6735-10</v>
          </cell>
          <cell r="R2904">
            <v>0</v>
          </cell>
        </row>
        <row r="2905">
          <cell r="Q2905" t="str">
            <v>520-6740-10</v>
          </cell>
          <cell r="R2905">
            <v>3150</v>
          </cell>
        </row>
        <row r="2906">
          <cell r="Q2906" t="str">
            <v>520-6750-10</v>
          </cell>
          <cell r="R2906">
            <v>0</v>
          </cell>
        </row>
        <row r="2907">
          <cell r="Q2907" t="str">
            <v>520-6760-10</v>
          </cell>
          <cell r="R2907">
            <v>0</v>
          </cell>
        </row>
        <row r="2908">
          <cell r="Q2908" t="str">
            <v>520-6900-10</v>
          </cell>
          <cell r="R2908">
            <v>3235.45</v>
          </cell>
        </row>
        <row r="2909">
          <cell r="Q2909" t="str">
            <v>520-6901-10</v>
          </cell>
          <cell r="R2909">
            <v>-2020.28</v>
          </cell>
        </row>
        <row r="2910">
          <cell r="Q2910" t="str">
            <v>520-6902-10</v>
          </cell>
          <cell r="R2910">
            <v>-153.82</v>
          </cell>
        </row>
        <row r="2911">
          <cell r="Q2911" t="str">
            <v>520-6903-10</v>
          </cell>
          <cell r="R2911">
            <v>-203.39</v>
          </cell>
        </row>
        <row r="2912">
          <cell r="Q2912" t="str">
            <v>520-6904-10</v>
          </cell>
          <cell r="R2912">
            <v>0</v>
          </cell>
        </row>
        <row r="2913">
          <cell r="Q2913" t="str">
            <v>520-6910-10</v>
          </cell>
          <cell r="R2913">
            <v>0</v>
          </cell>
        </row>
        <row r="2914">
          <cell r="Q2914" t="str">
            <v>520-6911-10</v>
          </cell>
          <cell r="R2914">
            <v>0</v>
          </cell>
        </row>
        <row r="2915">
          <cell r="Q2915" t="str">
            <v>525-6010-10</v>
          </cell>
          <cell r="R2915">
            <v>0</v>
          </cell>
        </row>
        <row r="2916">
          <cell r="Q2916" t="str">
            <v>525-6020-10</v>
          </cell>
          <cell r="R2916">
            <v>0</v>
          </cell>
        </row>
        <row r="2917">
          <cell r="Q2917" t="str">
            <v>525-6030-10</v>
          </cell>
          <cell r="R2917">
            <v>0</v>
          </cell>
        </row>
        <row r="2918">
          <cell r="Q2918" t="str">
            <v>525-6050-10</v>
          </cell>
          <cell r="R2918">
            <v>0</v>
          </cell>
        </row>
        <row r="2919">
          <cell r="Q2919" t="str">
            <v>525-6070-10</v>
          </cell>
          <cell r="R2919">
            <v>0</v>
          </cell>
        </row>
        <row r="2920">
          <cell r="Q2920" t="str">
            <v>525-6120-10</v>
          </cell>
          <cell r="R2920">
            <v>0</v>
          </cell>
        </row>
        <row r="2921">
          <cell r="Q2921" t="str">
            <v>525-6160-10</v>
          </cell>
          <cell r="R2921">
            <v>0</v>
          </cell>
        </row>
        <row r="2922">
          <cell r="Q2922" t="str">
            <v>525-6170-10</v>
          </cell>
          <cell r="R2922">
            <v>0</v>
          </cell>
        </row>
        <row r="2923">
          <cell r="Q2923" t="str">
            <v>525-6180-10</v>
          </cell>
          <cell r="R2923">
            <v>0</v>
          </cell>
        </row>
        <row r="2924">
          <cell r="Q2924" t="str">
            <v>525-6190-10</v>
          </cell>
          <cell r="R2924">
            <v>0</v>
          </cell>
        </row>
        <row r="2925">
          <cell r="Q2925" t="str">
            <v>525-6200-10</v>
          </cell>
          <cell r="R2925">
            <v>0</v>
          </cell>
        </row>
        <row r="2926">
          <cell r="Q2926" t="str">
            <v>525-6210-10</v>
          </cell>
          <cell r="R2926">
            <v>0</v>
          </cell>
        </row>
        <row r="2927">
          <cell r="Q2927" t="str">
            <v>525-6220-10</v>
          </cell>
          <cell r="R2927">
            <v>0</v>
          </cell>
        </row>
        <row r="2928">
          <cell r="Q2928" t="str">
            <v>525-6230-10</v>
          </cell>
          <cell r="R2928">
            <v>0</v>
          </cell>
        </row>
        <row r="2929">
          <cell r="Q2929" t="str">
            <v>525-6310-10</v>
          </cell>
          <cell r="R2929">
            <v>0</v>
          </cell>
        </row>
        <row r="2930">
          <cell r="Q2930" t="str">
            <v>525-6340-10</v>
          </cell>
          <cell r="R2930">
            <v>0</v>
          </cell>
        </row>
        <row r="2931">
          <cell r="Q2931" t="str">
            <v>525-6342-10</v>
          </cell>
          <cell r="R2931">
            <v>0</v>
          </cell>
        </row>
        <row r="2932">
          <cell r="Q2932" t="str">
            <v>525-6500-10</v>
          </cell>
          <cell r="R2932">
            <v>0</v>
          </cell>
        </row>
        <row r="2933">
          <cell r="Q2933" t="str">
            <v>525-6520-10</v>
          </cell>
          <cell r="R2933">
            <v>0</v>
          </cell>
        </row>
        <row r="2934">
          <cell r="Q2934" t="str">
            <v>525-6540-10</v>
          </cell>
          <cell r="R2934">
            <v>0</v>
          </cell>
        </row>
        <row r="2935">
          <cell r="Q2935" t="str">
            <v>525-6570-10</v>
          </cell>
          <cell r="R2935">
            <v>0</v>
          </cell>
        </row>
        <row r="2936">
          <cell r="Q2936" t="str">
            <v>525-6590-10</v>
          </cell>
          <cell r="R2936">
            <v>0</v>
          </cell>
        </row>
        <row r="2937">
          <cell r="Q2937" t="str">
            <v>525-6600-10</v>
          </cell>
          <cell r="R2937">
            <v>0</v>
          </cell>
        </row>
        <row r="2938">
          <cell r="Q2938" t="str">
            <v>525-6610-10</v>
          </cell>
          <cell r="R2938">
            <v>0</v>
          </cell>
        </row>
        <row r="2939">
          <cell r="Q2939" t="str">
            <v>525-6620-10</v>
          </cell>
          <cell r="R2939">
            <v>0</v>
          </cell>
        </row>
        <row r="2940">
          <cell r="Q2940" t="str">
            <v>525-6720-10</v>
          </cell>
          <cell r="R2940">
            <v>0</v>
          </cell>
        </row>
        <row r="2941">
          <cell r="Q2941" t="str">
            <v>525-6730-10</v>
          </cell>
          <cell r="R2941">
            <v>0</v>
          </cell>
        </row>
        <row r="2942">
          <cell r="Q2942" t="str">
            <v>525-6740-10</v>
          </cell>
          <cell r="R2942">
            <v>0</v>
          </cell>
        </row>
        <row r="2943">
          <cell r="Q2943" t="str">
            <v>525-6760-10</v>
          </cell>
          <cell r="R2943">
            <v>0</v>
          </cell>
        </row>
        <row r="2944">
          <cell r="Q2944" t="str">
            <v>530-6010-10</v>
          </cell>
          <cell r="R2944">
            <v>91133.57</v>
          </cell>
        </row>
        <row r="2945">
          <cell r="Q2945" t="str">
            <v>530-6020-10</v>
          </cell>
          <cell r="R2945">
            <v>0</v>
          </cell>
        </row>
        <row r="2946">
          <cell r="Q2946" t="str">
            <v>530-6030-10</v>
          </cell>
          <cell r="R2946">
            <v>0</v>
          </cell>
        </row>
        <row r="2947">
          <cell r="Q2947" t="str">
            <v>530-6040-10</v>
          </cell>
          <cell r="R2947">
            <v>4163.0600000000004</v>
          </cell>
        </row>
        <row r="2948">
          <cell r="Q2948" t="str">
            <v>530-6050-10</v>
          </cell>
          <cell r="R2948">
            <v>1000</v>
          </cell>
        </row>
        <row r="2949">
          <cell r="Q2949" t="str">
            <v>530-6060-10</v>
          </cell>
          <cell r="R2949">
            <v>0</v>
          </cell>
        </row>
        <row r="2950">
          <cell r="Q2950" t="str">
            <v>530-6070-10</v>
          </cell>
          <cell r="R2950">
            <v>7365.16</v>
          </cell>
        </row>
        <row r="2951">
          <cell r="Q2951" t="str">
            <v>530-6080-10</v>
          </cell>
          <cell r="R2951">
            <v>0</v>
          </cell>
        </row>
        <row r="2952">
          <cell r="Q2952" t="str">
            <v>530-6110-10</v>
          </cell>
          <cell r="R2952">
            <v>0</v>
          </cell>
        </row>
        <row r="2953">
          <cell r="Q2953" t="str">
            <v>530-6120-10</v>
          </cell>
          <cell r="R2953">
            <v>381.13</v>
          </cell>
        </row>
        <row r="2954">
          <cell r="Q2954" t="str">
            <v>530-6122-10</v>
          </cell>
          <cell r="R2954">
            <v>762.26</v>
          </cell>
        </row>
        <row r="2955">
          <cell r="Q2955" t="str">
            <v>530-6140-10</v>
          </cell>
          <cell r="R2955">
            <v>0</v>
          </cell>
        </row>
        <row r="2956">
          <cell r="Q2956" t="str">
            <v>530-6145-10</v>
          </cell>
          <cell r="R2956">
            <v>0</v>
          </cell>
        </row>
        <row r="2957">
          <cell r="Q2957" t="str">
            <v>530-6150-10</v>
          </cell>
          <cell r="R2957">
            <v>0</v>
          </cell>
        </row>
        <row r="2958">
          <cell r="Q2958" t="str">
            <v>530-6160-10</v>
          </cell>
          <cell r="R2958">
            <v>0</v>
          </cell>
        </row>
        <row r="2959">
          <cell r="Q2959" t="str">
            <v>530-6170-10</v>
          </cell>
          <cell r="R2959">
            <v>12241.91</v>
          </cell>
        </row>
        <row r="2960">
          <cell r="Q2960" t="str">
            <v>530-6180-10</v>
          </cell>
          <cell r="R2960">
            <v>2135.9499999999998</v>
          </cell>
        </row>
        <row r="2961">
          <cell r="Q2961" t="str">
            <v>530-6190-10</v>
          </cell>
          <cell r="R2961">
            <v>956.15</v>
          </cell>
        </row>
        <row r="2962">
          <cell r="Q2962" t="str">
            <v>530-6200-10</v>
          </cell>
          <cell r="R2962">
            <v>2655.99</v>
          </cell>
        </row>
        <row r="2963">
          <cell r="Q2963" t="str">
            <v>530-6210-10</v>
          </cell>
          <cell r="R2963">
            <v>1321.86</v>
          </cell>
        </row>
        <row r="2964">
          <cell r="Q2964" t="str">
            <v>530-6220-10</v>
          </cell>
          <cell r="R2964">
            <v>5422</v>
          </cell>
        </row>
        <row r="2965">
          <cell r="Q2965" t="str">
            <v>530-6225-10</v>
          </cell>
          <cell r="R2965">
            <v>0</v>
          </cell>
        </row>
        <row r="2966">
          <cell r="Q2966" t="str">
            <v>530-6230-10</v>
          </cell>
          <cell r="R2966">
            <v>12482.01</v>
          </cell>
        </row>
        <row r="2967">
          <cell r="Q2967" t="str">
            <v>530-6240-10</v>
          </cell>
          <cell r="R2967">
            <v>0</v>
          </cell>
        </row>
        <row r="2968">
          <cell r="Q2968" t="str">
            <v>530-6250-10</v>
          </cell>
          <cell r="R2968">
            <v>0</v>
          </cell>
        </row>
        <row r="2969">
          <cell r="Q2969" t="str">
            <v>530-6260-10</v>
          </cell>
          <cell r="R2969">
            <v>0</v>
          </cell>
        </row>
        <row r="2970">
          <cell r="Q2970" t="str">
            <v>530-6310-10</v>
          </cell>
          <cell r="R2970">
            <v>310.08</v>
          </cell>
        </row>
        <row r="2971">
          <cell r="Q2971" t="str">
            <v>530-6320-10</v>
          </cell>
          <cell r="R2971">
            <v>0</v>
          </cell>
        </row>
        <row r="2972">
          <cell r="Q2972" t="str">
            <v>530-6330-10</v>
          </cell>
          <cell r="R2972">
            <v>0</v>
          </cell>
        </row>
        <row r="2973">
          <cell r="Q2973" t="str">
            <v>530-6340-10</v>
          </cell>
          <cell r="R2973">
            <v>0</v>
          </cell>
        </row>
        <row r="2974">
          <cell r="Q2974" t="str">
            <v>530-6342-10</v>
          </cell>
          <cell r="R2974">
            <v>0</v>
          </cell>
        </row>
        <row r="2975">
          <cell r="Q2975" t="str">
            <v>530-6420-10</v>
          </cell>
          <cell r="R2975">
            <v>0</v>
          </cell>
        </row>
        <row r="2976">
          <cell r="Q2976" t="str">
            <v>530-6430-10</v>
          </cell>
          <cell r="R2976">
            <v>0</v>
          </cell>
        </row>
        <row r="2977">
          <cell r="Q2977" t="str">
            <v>530-6450-10</v>
          </cell>
          <cell r="R2977">
            <v>0</v>
          </cell>
        </row>
        <row r="2978">
          <cell r="Q2978" t="str">
            <v>530-6460-10</v>
          </cell>
          <cell r="R2978">
            <v>245</v>
          </cell>
        </row>
        <row r="2979">
          <cell r="Q2979" t="str">
            <v>530-6500-10</v>
          </cell>
          <cell r="R2979">
            <v>1600</v>
          </cell>
        </row>
        <row r="2980">
          <cell r="Q2980" t="str">
            <v>530-6510-10</v>
          </cell>
          <cell r="R2980">
            <v>0</v>
          </cell>
        </row>
        <row r="2981">
          <cell r="Q2981" t="str">
            <v>530-6520-10</v>
          </cell>
          <cell r="R2981">
            <v>3676.25</v>
          </cell>
        </row>
        <row r="2982">
          <cell r="Q2982" t="str">
            <v>530-6530-10</v>
          </cell>
          <cell r="R2982">
            <v>0</v>
          </cell>
        </row>
        <row r="2983">
          <cell r="Q2983" t="str">
            <v>530-6540-10</v>
          </cell>
          <cell r="R2983">
            <v>1382.3</v>
          </cell>
        </row>
        <row r="2984">
          <cell r="Q2984" t="str">
            <v>530-6550-10</v>
          </cell>
          <cell r="R2984">
            <v>0</v>
          </cell>
        </row>
        <row r="2985">
          <cell r="Q2985" t="str">
            <v>530-6560-10</v>
          </cell>
          <cell r="R2985">
            <v>0</v>
          </cell>
        </row>
        <row r="2986">
          <cell r="Q2986" t="str">
            <v>530-6570-10</v>
          </cell>
          <cell r="R2986">
            <v>0</v>
          </cell>
        </row>
        <row r="2987">
          <cell r="Q2987" t="str">
            <v>530-6580-10</v>
          </cell>
          <cell r="R2987">
            <v>0</v>
          </cell>
        </row>
        <row r="2988">
          <cell r="Q2988" t="str">
            <v>530-6590-10</v>
          </cell>
          <cell r="R2988">
            <v>465.82</v>
          </cell>
        </row>
        <row r="2989">
          <cell r="Q2989" t="str">
            <v>530-6600-10</v>
          </cell>
          <cell r="R2989">
            <v>597.20000000000005</v>
          </cell>
        </row>
        <row r="2990">
          <cell r="Q2990" t="str">
            <v>530-6610-10</v>
          </cell>
          <cell r="R2990">
            <v>1105</v>
          </cell>
        </row>
        <row r="2991">
          <cell r="Q2991" t="str">
            <v>530-6620-10</v>
          </cell>
          <cell r="R2991">
            <v>523.5</v>
          </cell>
        </row>
        <row r="2992">
          <cell r="Q2992" t="str">
            <v>530-6630-10</v>
          </cell>
          <cell r="R2992">
            <v>0</v>
          </cell>
        </row>
        <row r="2993">
          <cell r="Q2993" t="str">
            <v>530-6640-10</v>
          </cell>
          <cell r="R2993">
            <v>0</v>
          </cell>
        </row>
        <row r="2994">
          <cell r="Q2994" t="str">
            <v>530-6650-10</v>
          </cell>
          <cell r="R2994">
            <v>26</v>
          </cell>
        </row>
        <row r="2995">
          <cell r="Q2995" t="str">
            <v>530-6660-10</v>
          </cell>
          <cell r="R2995">
            <v>0</v>
          </cell>
        </row>
        <row r="2996">
          <cell r="Q2996" t="str">
            <v>530-6670-10</v>
          </cell>
          <cell r="R2996">
            <v>0</v>
          </cell>
        </row>
        <row r="2997">
          <cell r="Q2997" t="str">
            <v>530-6690-10</v>
          </cell>
          <cell r="R2997">
            <v>0</v>
          </cell>
        </row>
        <row r="2998">
          <cell r="Q2998" t="str">
            <v>530-6700-10</v>
          </cell>
          <cell r="R2998">
            <v>867.97</v>
          </cell>
        </row>
        <row r="2999">
          <cell r="Q2999" t="str">
            <v>530-6705-10</v>
          </cell>
          <cell r="R2999">
            <v>198.44</v>
          </cell>
        </row>
        <row r="3000">
          <cell r="Q3000" t="str">
            <v>530-6710-10</v>
          </cell>
          <cell r="R3000">
            <v>0</v>
          </cell>
        </row>
        <row r="3001">
          <cell r="Q3001" t="str">
            <v>530-6720-10</v>
          </cell>
          <cell r="R3001">
            <v>0</v>
          </cell>
        </row>
        <row r="3002">
          <cell r="Q3002" t="str">
            <v>530-6730-10</v>
          </cell>
          <cell r="R3002">
            <v>0</v>
          </cell>
        </row>
        <row r="3003">
          <cell r="Q3003" t="str">
            <v>530-6732-10</v>
          </cell>
          <cell r="R3003">
            <v>0</v>
          </cell>
        </row>
        <row r="3004">
          <cell r="Q3004" t="str">
            <v>530-6740-10</v>
          </cell>
          <cell r="R3004">
            <v>0</v>
          </cell>
        </row>
        <row r="3005">
          <cell r="Q3005" t="str">
            <v>530-6750-10</v>
          </cell>
          <cell r="R3005">
            <v>0</v>
          </cell>
        </row>
        <row r="3006">
          <cell r="Q3006" t="str">
            <v>530-6760-10</v>
          </cell>
          <cell r="R3006">
            <v>0</v>
          </cell>
        </row>
        <row r="3007">
          <cell r="Q3007" t="str">
            <v>530-6901-10</v>
          </cell>
          <cell r="R3007">
            <v>0</v>
          </cell>
        </row>
        <row r="3008">
          <cell r="Q3008" t="str">
            <v>530-6903-10</v>
          </cell>
          <cell r="R3008">
            <v>0</v>
          </cell>
        </row>
        <row r="3009">
          <cell r="Q3009" t="str">
            <v>530-6904-10</v>
          </cell>
          <cell r="R3009">
            <v>0</v>
          </cell>
        </row>
        <row r="3010">
          <cell r="Q3010" t="str">
            <v>610-4720-10</v>
          </cell>
          <cell r="R3010">
            <v>0</v>
          </cell>
        </row>
        <row r="3011">
          <cell r="Q3011" t="str">
            <v>610-6010-10</v>
          </cell>
          <cell r="R3011">
            <v>0</v>
          </cell>
        </row>
        <row r="3012">
          <cell r="Q3012" t="str">
            <v>610-6020-10</v>
          </cell>
          <cell r="R3012">
            <v>6242.74</v>
          </cell>
        </row>
        <row r="3013">
          <cell r="Q3013" t="str">
            <v>610-6030-10</v>
          </cell>
          <cell r="R3013">
            <v>1178.6400000000001</v>
          </cell>
        </row>
        <row r="3014">
          <cell r="Q3014" t="str">
            <v>610-6040-10</v>
          </cell>
          <cell r="R3014">
            <v>0</v>
          </cell>
        </row>
        <row r="3015">
          <cell r="Q3015" t="str">
            <v>610-6050-10</v>
          </cell>
          <cell r="R3015">
            <v>50543.4</v>
          </cell>
        </row>
        <row r="3016">
          <cell r="Q3016" t="str">
            <v>610-6060-10</v>
          </cell>
          <cell r="R3016">
            <v>6741.57</v>
          </cell>
        </row>
        <row r="3017">
          <cell r="Q3017" t="str">
            <v>610-6070-10</v>
          </cell>
          <cell r="R3017">
            <v>8036.32</v>
          </cell>
        </row>
        <row r="3018">
          <cell r="Q3018" t="str">
            <v>610-6080-10</v>
          </cell>
          <cell r="R3018">
            <v>0</v>
          </cell>
        </row>
        <row r="3019">
          <cell r="Q3019" t="str">
            <v>610-6090-10</v>
          </cell>
          <cell r="R3019">
            <v>0</v>
          </cell>
        </row>
        <row r="3020">
          <cell r="Q3020" t="str">
            <v>610-6100-10</v>
          </cell>
          <cell r="R3020">
            <v>0</v>
          </cell>
        </row>
        <row r="3021">
          <cell r="Q3021" t="str">
            <v>610-6110-10</v>
          </cell>
          <cell r="R3021">
            <v>0</v>
          </cell>
        </row>
        <row r="3022">
          <cell r="Q3022" t="str">
            <v>610-6120-10</v>
          </cell>
          <cell r="R3022">
            <v>9434.32</v>
          </cell>
        </row>
        <row r="3023">
          <cell r="Q3023" t="str">
            <v>610-6122-10</v>
          </cell>
          <cell r="R3023">
            <v>0</v>
          </cell>
        </row>
        <row r="3024">
          <cell r="Q3024" t="str">
            <v>610-6130-10</v>
          </cell>
          <cell r="R3024">
            <v>0</v>
          </cell>
        </row>
        <row r="3025">
          <cell r="Q3025" t="str">
            <v>610-6140-10</v>
          </cell>
          <cell r="R3025">
            <v>0</v>
          </cell>
        </row>
        <row r="3026">
          <cell r="Q3026" t="str">
            <v>610-6145-10</v>
          </cell>
          <cell r="R3026">
            <v>0</v>
          </cell>
        </row>
        <row r="3027">
          <cell r="Q3027" t="str">
            <v>610-6150-10</v>
          </cell>
          <cell r="R3027">
            <v>0</v>
          </cell>
        </row>
        <row r="3028">
          <cell r="Q3028" t="str">
            <v>610-6160-10</v>
          </cell>
          <cell r="R3028">
            <v>0</v>
          </cell>
        </row>
        <row r="3029">
          <cell r="Q3029" t="str">
            <v>610-6170-10</v>
          </cell>
          <cell r="R3029">
            <v>2081.7800000000002</v>
          </cell>
        </row>
        <row r="3030">
          <cell r="Q3030" t="str">
            <v>610-6180-10</v>
          </cell>
          <cell r="R3030">
            <v>617.04</v>
          </cell>
        </row>
        <row r="3031">
          <cell r="Q3031" t="str">
            <v>610-6190-10</v>
          </cell>
          <cell r="R3031">
            <v>338.59</v>
          </cell>
        </row>
        <row r="3032">
          <cell r="Q3032" t="str">
            <v>610-6200-10</v>
          </cell>
          <cell r="R3032">
            <v>1504.9</v>
          </cell>
        </row>
        <row r="3033">
          <cell r="Q3033" t="str">
            <v>610-6210-10</v>
          </cell>
          <cell r="R3033">
            <v>802.03</v>
          </cell>
        </row>
        <row r="3034">
          <cell r="Q3034" t="str">
            <v>610-6220-10</v>
          </cell>
          <cell r="R3034">
            <v>4607</v>
          </cell>
        </row>
        <row r="3035">
          <cell r="Q3035" t="str">
            <v>610-6225-10</v>
          </cell>
          <cell r="R3035">
            <v>1339.23</v>
          </cell>
        </row>
        <row r="3036">
          <cell r="Q3036" t="str">
            <v>610-6230-10</v>
          </cell>
          <cell r="R3036">
            <v>0</v>
          </cell>
        </row>
        <row r="3037">
          <cell r="Q3037" t="str">
            <v>610-6240-10</v>
          </cell>
          <cell r="R3037">
            <v>12561.66</v>
          </cell>
        </row>
        <row r="3038">
          <cell r="Q3038" t="str">
            <v>610-6250-10</v>
          </cell>
          <cell r="R3038">
            <v>5508.73</v>
          </cell>
        </row>
        <row r="3039">
          <cell r="Q3039" t="str">
            <v>610-6260-10</v>
          </cell>
          <cell r="R3039">
            <v>959.98</v>
          </cell>
        </row>
        <row r="3040">
          <cell r="Q3040" t="str">
            <v>610-6270-10</v>
          </cell>
          <cell r="R3040">
            <v>102777.51</v>
          </cell>
        </row>
        <row r="3041">
          <cell r="Q3041" t="str">
            <v>610-6280-10</v>
          </cell>
          <cell r="R3041">
            <v>24006</v>
          </cell>
        </row>
        <row r="3042">
          <cell r="Q3042" t="str">
            <v>610-6285-10</v>
          </cell>
          <cell r="R3042">
            <v>10138.58</v>
          </cell>
        </row>
        <row r="3043">
          <cell r="Q3043" t="str">
            <v>610-6290-10</v>
          </cell>
          <cell r="R3043">
            <v>191425.67</v>
          </cell>
        </row>
        <row r="3044">
          <cell r="Q3044" t="str">
            <v>610-6310-10</v>
          </cell>
          <cell r="R3044">
            <v>28477.81</v>
          </cell>
        </row>
        <row r="3045">
          <cell r="Q3045" t="str">
            <v>610-6320-10</v>
          </cell>
          <cell r="R3045">
            <v>0</v>
          </cell>
        </row>
        <row r="3046">
          <cell r="Q3046" t="str">
            <v>610-6330-10</v>
          </cell>
          <cell r="R3046">
            <v>600</v>
          </cell>
        </row>
        <row r="3047">
          <cell r="Q3047" t="str">
            <v>610-6340-10</v>
          </cell>
          <cell r="R3047">
            <v>22.07</v>
          </cell>
        </row>
        <row r="3048">
          <cell r="Q3048" t="str">
            <v>610-6350-10</v>
          </cell>
          <cell r="R3048">
            <v>0</v>
          </cell>
        </row>
        <row r="3049">
          <cell r="Q3049" t="str">
            <v>610-6360-10</v>
          </cell>
          <cell r="R3049">
            <v>75323.58</v>
          </cell>
        </row>
        <row r="3050">
          <cell r="Q3050" t="str">
            <v>610-6370-10</v>
          </cell>
          <cell r="R3050">
            <v>24836.79</v>
          </cell>
        </row>
        <row r="3051">
          <cell r="Q3051" t="str">
            <v>610-6380-10</v>
          </cell>
          <cell r="R3051">
            <v>0</v>
          </cell>
        </row>
        <row r="3052">
          <cell r="Q3052" t="str">
            <v>610-6390-10</v>
          </cell>
          <cell r="R3052">
            <v>5674.5</v>
          </cell>
        </row>
        <row r="3053">
          <cell r="Q3053" t="str">
            <v>610-6400-10</v>
          </cell>
          <cell r="R3053">
            <v>0</v>
          </cell>
        </row>
        <row r="3054">
          <cell r="Q3054" t="str">
            <v>610-6405-10</v>
          </cell>
          <cell r="R3054">
            <v>0</v>
          </cell>
        </row>
        <row r="3055">
          <cell r="Q3055" t="str">
            <v>610-6410-10</v>
          </cell>
          <cell r="R3055">
            <v>0</v>
          </cell>
        </row>
        <row r="3056">
          <cell r="Q3056" t="str">
            <v>610-6420-10</v>
          </cell>
          <cell r="R3056">
            <v>0</v>
          </cell>
        </row>
        <row r="3057">
          <cell r="Q3057" t="str">
            <v>610-6430-10</v>
          </cell>
          <cell r="R3057">
            <v>0</v>
          </cell>
        </row>
        <row r="3058">
          <cell r="Q3058" t="str">
            <v>610-6440-10</v>
          </cell>
          <cell r="R3058">
            <v>2190.9</v>
          </cell>
        </row>
        <row r="3059">
          <cell r="Q3059" t="str">
            <v>610-6450-10</v>
          </cell>
          <cell r="R3059">
            <v>0</v>
          </cell>
        </row>
        <row r="3060">
          <cell r="Q3060" t="str">
            <v>610-6460-10</v>
          </cell>
          <cell r="R3060">
            <v>48739.69</v>
          </cell>
        </row>
        <row r="3061">
          <cell r="Q3061" t="str">
            <v>610-6470-10</v>
          </cell>
          <cell r="R3061">
            <v>64163.77</v>
          </cell>
        </row>
        <row r="3062">
          <cell r="Q3062" t="str">
            <v>610-6480-10</v>
          </cell>
          <cell r="R3062">
            <v>26376.61</v>
          </cell>
        </row>
        <row r="3063">
          <cell r="Q3063" t="str">
            <v>610-6490-10</v>
          </cell>
          <cell r="R3063">
            <v>0</v>
          </cell>
        </row>
        <row r="3064">
          <cell r="Q3064" t="str">
            <v>610-6540-10</v>
          </cell>
          <cell r="R3064">
            <v>0</v>
          </cell>
        </row>
        <row r="3065">
          <cell r="Q3065" t="str">
            <v>610-6550-10</v>
          </cell>
          <cell r="R3065">
            <v>0</v>
          </cell>
        </row>
        <row r="3066">
          <cell r="Q3066" t="str">
            <v>610-6600-10</v>
          </cell>
          <cell r="R3066">
            <v>23.71</v>
          </cell>
        </row>
        <row r="3067">
          <cell r="Q3067" t="str">
            <v>610-6650-10</v>
          </cell>
          <cell r="R3067">
            <v>268.70999999999998</v>
          </cell>
        </row>
        <row r="3068">
          <cell r="Q3068" t="str">
            <v>610-6660-10</v>
          </cell>
          <cell r="R3068">
            <v>0</v>
          </cell>
        </row>
        <row r="3069">
          <cell r="Q3069" t="str">
            <v>610-6670-10</v>
          </cell>
          <cell r="R3069">
            <v>0</v>
          </cell>
        </row>
        <row r="3070">
          <cell r="Q3070" t="str">
            <v>610-6680-10</v>
          </cell>
          <cell r="R3070">
            <v>0</v>
          </cell>
        </row>
        <row r="3071">
          <cell r="Q3071" t="str">
            <v>610-6690-10</v>
          </cell>
          <cell r="R3071">
            <v>9765.77</v>
          </cell>
        </row>
        <row r="3072">
          <cell r="Q3072" t="str">
            <v>610-6700-10</v>
          </cell>
          <cell r="R3072">
            <v>40529.93</v>
          </cell>
        </row>
        <row r="3073">
          <cell r="Q3073" t="str">
            <v>610-6730-10</v>
          </cell>
          <cell r="R3073">
            <v>0</v>
          </cell>
        </row>
        <row r="3074">
          <cell r="Q3074" t="str">
            <v>610-6740-10</v>
          </cell>
          <cell r="R3074">
            <v>0</v>
          </cell>
        </row>
        <row r="3075">
          <cell r="Q3075" t="str">
            <v>610-6900-10</v>
          </cell>
          <cell r="R3075">
            <v>77094.02</v>
          </cell>
        </row>
        <row r="3076">
          <cell r="Q3076" t="str">
            <v>610-6901-10</v>
          </cell>
          <cell r="R3076">
            <v>-23272.13</v>
          </cell>
        </row>
        <row r="3077">
          <cell r="Q3077" t="str">
            <v>610-6902-10</v>
          </cell>
          <cell r="R3077">
            <v>-13816.6</v>
          </cell>
        </row>
        <row r="3078">
          <cell r="Q3078" t="str">
            <v>610-6903-10</v>
          </cell>
          <cell r="R3078">
            <v>-70.33</v>
          </cell>
        </row>
        <row r="3079">
          <cell r="Q3079" t="str">
            <v>610-6904-10</v>
          </cell>
          <cell r="R3079">
            <v>0</v>
          </cell>
        </row>
        <row r="3080">
          <cell r="Q3080" t="str">
            <v>610-6905-10</v>
          </cell>
          <cell r="R3080">
            <v>-34126</v>
          </cell>
        </row>
        <row r="3081">
          <cell r="Q3081" t="str">
            <v>610-6910-10</v>
          </cell>
          <cell r="R3081">
            <v>0</v>
          </cell>
        </row>
        <row r="3082">
          <cell r="Q3082" t="str">
            <v>610-6911-10</v>
          </cell>
          <cell r="R3082">
            <v>0</v>
          </cell>
        </row>
        <row r="3083">
          <cell r="Q3083" t="str">
            <v>620-6010-10</v>
          </cell>
          <cell r="R3083">
            <v>45612.5</v>
          </cell>
        </row>
        <row r="3084">
          <cell r="Q3084" t="str">
            <v>620-6020-10</v>
          </cell>
          <cell r="R3084">
            <v>0</v>
          </cell>
        </row>
        <row r="3085">
          <cell r="Q3085" t="str">
            <v>620-6030-10</v>
          </cell>
          <cell r="R3085">
            <v>4088.33</v>
          </cell>
        </row>
        <row r="3086">
          <cell r="Q3086" t="str">
            <v>620-6040-10</v>
          </cell>
          <cell r="R3086">
            <v>0</v>
          </cell>
        </row>
        <row r="3087">
          <cell r="Q3087" t="str">
            <v>620-6050-10</v>
          </cell>
          <cell r="R3087">
            <v>0</v>
          </cell>
        </row>
        <row r="3088">
          <cell r="Q3088" t="str">
            <v>620-6060-10</v>
          </cell>
          <cell r="R3088">
            <v>0</v>
          </cell>
        </row>
        <row r="3089">
          <cell r="Q3089" t="str">
            <v>620-6070-10</v>
          </cell>
          <cell r="R3089">
            <v>0</v>
          </cell>
        </row>
        <row r="3090">
          <cell r="Q3090" t="str">
            <v>620-6080-10</v>
          </cell>
          <cell r="R3090">
            <v>0</v>
          </cell>
        </row>
        <row r="3091">
          <cell r="Q3091" t="str">
            <v>620-6090-10</v>
          </cell>
          <cell r="R3091">
            <v>0</v>
          </cell>
        </row>
        <row r="3092">
          <cell r="Q3092" t="str">
            <v>620-6100-10</v>
          </cell>
          <cell r="R3092">
            <v>0</v>
          </cell>
        </row>
        <row r="3093">
          <cell r="Q3093" t="str">
            <v>620-6110-10</v>
          </cell>
          <cell r="R3093">
            <v>0</v>
          </cell>
        </row>
        <row r="3094">
          <cell r="Q3094" t="str">
            <v>620-6120-10</v>
          </cell>
          <cell r="R3094">
            <v>0</v>
          </cell>
        </row>
        <row r="3095">
          <cell r="Q3095" t="str">
            <v>620-6122-10</v>
          </cell>
          <cell r="R3095">
            <v>203.63</v>
          </cell>
        </row>
        <row r="3096">
          <cell r="Q3096" t="str">
            <v>620-6140-10</v>
          </cell>
          <cell r="R3096">
            <v>0</v>
          </cell>
        </row>
        <row r="3097">
          <cell r="Q3097" t="str">
            <v>620-6145-10</v>
          </cell>
          <cell r="R3097">
            <v>203.63</v>
          </cell>
        </row>
        <row r="3098">
          <cell r="Q3098" t="str">
            <v>620-6150-10</v>
          </cell>
          <cell r="R3098">
            <v>0</v>
          </cell>
        </row>
        <row r="3099">
          <cell r="Q3099" t="str">
            <v>620-6160-10</v>
          </cell>
          <cell r="R3099">
            <v>0</v>
          </cell>
        </row>
        <row r="3100">
          <cell r="Q3100" t="str">
            <v>620-6170-10</v>
          </cell>
          <cell r="R3100">
            <v>6876.97</v>
          </cell>
        </row>
        <row r="3101">
          <cell r="Q3101" t="str">
            <v>620-6180-10</v>
          </cell>
          <cell r="R3101">
            <v>1088.02</v>
          </cell>
        </row>
        <row r="3102">
          <cell r="Q3102" t="str">
            <v>620-6190-10</v>
          </cell>
          <cell r="R3102">
            <v>386.77</v>
          </cell>
        </row>
        <row r="3103">
          <cell r="Q3103" t="str">
            <v>620-6200-10</v>
          </cell>
          <cell r="R3103">
            <v>1082.74</v>
          </cell>
        </row>
        <row r="3104">
          <cell r="Q3104" t="str">
            <v>620-6210-10</v>
          </cell>
          <cell r="R3104">
            <v>533.52</v>
          </cell>
        </row>
        <row r="3105">
          <cell r="Q3105" t="str">
            <v>620-6220-10</v>
          </cell>
          <cell r="R3105">
            <v>0</v>
          </cell>
        </row>
        <row r="3106">
          <cell r="Q3106" t="str">
            <v>620-6225-10</v>
          </cell>
          <cell r="R3106">
            <v>0</v>
          </cell>
        </row>
        <row r="3107">
          <cell r="Q3107" t="str">
            <v>620-6230-10</v>
          </cell>
          <cell r="R3107">
            <v>0</v>
          </cell>
        </row>
        <row r="3108">
          <cell r="Q3108" t="str">
            <v>620-6240-10</v>
          </cell>
          <cell r="R3108">
            <v>0</v>
          </cell>
        </row>
        <row r="3109">
          <cell r="Q3109" t="str">
            <v>620-6250-10</v>
          </cell>
          <cell r="R3109">
            <v>0</v>
          </cell>
        </row>
        <row r="3110">
          <cell r="Q3110" t="str">
            <v>620-6260-10</v>
          </cell>
          <cell r="R3110">
            <v>0</v>
          </cell>
        </row>
        <row r="3111">
          <cell r="Q3111" t="str">
            <v>620-6270-10</v>
          </cell>
          <cell r="R3111">
            <v>0</v>
          </cell>
        </row>
        <row r="3112">
          <cell r="Q3112" t="str">
            <v>620-6280-10</v>
          </cell>
          <cell r="R3112">
            <v>0</v>
          </cell>
        </row>
        <row r="3113">
          <cell r="Q3113" t="str">
            <v>620-6290-10</v>
          </cell>
          <cell r="R3113">
            <v>0</v>
          </cell>
        </row>
        <row r="3114">
          <cell r="Q3114" t="str">
            <v>620-6310-10</v>
          </cell>
          <cell r="R3114">
            <v>0</v>
          </cell>
        </row>
        <row r="3115">
          <cell r="Q3115" t="str">
            <v>620-6320-10</v>
          </cell>
          <cell r="R3115">
            <v>0</v>
          </cell>
        </row>
        <row r="3116">
          <cell r="Q3116" t="str">
            <v>620-6330-10</v>
          </cell>
          <cell r="R3116">
            <v>0</v>
          </cell>
        </row>
        <row r="3117">
          <cell r="Q3117" t="str">
            <v>620-6340-10</v>
          </cell>
          <cell r="R3117">
            <v>0</v>
          </cell>
        </row>
        <row r="3118">
          <cell r="Q3118" t="str">
            <v>620-6350-10</v>
          </cell>
          <cell r="R3118">
            <v>0</v>
          </cell>
        </row>
        <row r="3119">
          <cell r="Q3119" t="str">
            <v>620-6360-10</v>
          </cell>
          <cell r="R3119">
            <v>0</v>
          </cell>
        </row>
        <row r="3120">
          <cell r="Q3120" t="str">
            <v>620-6370-10</v>
          </cell>
          <cell r="R3120">
            <v>0</v>
          </cell>
        </row>
        <row r="3121">
          <cell r="Q3121" t="str">
            <v>620-6380-10</v>
          </cell>
          <cell r="R3121">
            <v>0</v>
          </cell>
        </row>
        <row r="3122">
          <cell r="Q3122" t="str">
            <v>620-6390-10</v>
          </cell>
          <cell r="R3122">
            <v>0</v>
          </cell>
        </row>
        <row r="3123">
          <cell r="Q3123" t="str">
            <v>620-6400-10</v>
          </cell>
          <cell r="R3123">
            <v>0</v>
          </cell>
        </row>
        <row r="3124">
          <cell r="Q3124" t="str">
            <v>620-6410-10</v>
          </cell>
          <cell r="R3124">
            <v>0</v>
          </cell>
        </row>
        <row r="3125">
          <cell r="Q3125" t="str">
            <v>620-6420-10</v>
          </cell>
          <cell r="R3125">
            <v>0</v>
          </cell>
        </row>
        <row r="3126">
          <cell r="Q3126" t="str">
            <v>620-6430-10</v>
          </cell>
          <cell r="R3126">
            <v>0</v>
          </cell>
        </row>
        <row r="3127">
          <cell r="Q3127" t="str">
            <v>620-6440-10</v>
          </cell>
          <cell r="R3127">
            <v>0</v>
          </cell>
        </row>
        <row r="3128">
          <cell r="Q3128" t="str">
            <v>620-6450-10</v>
          </cell>
          <cell r="R3128">
            <v>0</v>
          </cell>
        </row>
        <row r="3129">
          <cell r="Q3129" t="str">
            <v>620-6460-10</v>
          </cell>
          <cell r="R3129">
            <v>0</v>
          </cell>
        </row>
        <row r="3130">
          <cell r="Q3130" t="str">
            <v>620-6470-10</v>
          </cell>
          <cell r="R3130">
            <v>0</v>
          </cell>
        </row>
        <row r="3131">
          <cell r="Q3131" t="str">
            <v>620-6480-10</v>
          </cell>
          <cell r="R3131">
            <v>0</v>
          </cell>
        </row>
        <row r="3132">
          <cell r="Q3132" t="str">
            <v>620-6490-10</v>
          </cell>
          <cell r="R3132">
            <v>0</v>
          </cell>
        </row>
        <row r="3133">
          <cell r="Q3133" t="str">
            <v>620-6540-10</v>
          </cell>
          <cell r="R3133">
            <v>0</v>
          </cell>
        </row>
        <row r="3134">
          <cell r="Q3134" t="str">
            <v>620-6550-10</v>
          </cell>
          <cell r="R3134">
            <v>0</v>
          </cell>
        </row>
        <row r="3135">
          <cell r="Q3135" t="str">
            <v>620-6590-10</v>
          </cell>
          <cell r="R3135">
            <v>0</v>
          </cell>
        </row>
        <row r="3136">
          <cell r="Q3136" t="str">
            <v>620-6600-10</v>
          </cell>
          <cell r="R3136">
            <v>0</v>
          </cell>
        </row>
        <row r="3137">
          <cell r="Q3137" t="str">
            <v>620-6610-10</v>
          </cell>
          <cell r="R3137">
            <v>0</v>
          </cell>
        </row>
        <row r="3138">
          <cell r="Q3138" t="str">
            <v>620-6620-10</v>
          </cell>
          <cell r="R3138">
            <v>0</v>
          </cell>
        </row>
        <row r="3139">
          <cell r="Q3139" t="str">
            <v>620-6650-10</v>
          </cell>
          <cell r="R3139">
            <v>0</v>
          </cell>
        </row>
        <row r="3140">
          <cell r="Q3140" t="str">
            <v>620-6660-10</v>
          </cell>
          <cell r="R3140">
            <v>0</v>
          </cell>
        </row>
        <row r="3141">
          <cell r="Q3141" t="str">
            <v>620-6670-10</v>
          </cell>
          <cell r="R3141">
            <v>0</v>
          </cell>
        </row>
        <row r="3142">
          <cell r="Q3142" t="str">
            <v>620-6680-10</v>
          </cell>
          <cell r="R3142">
            <v>0</v>
          </cell>
        </row>
        <row r="3143">
          <cell r="Q3143" t="str">
            <v>620-6690-10</v>
          </cell>
          <cell r="R3143">
            <v>0</v>
          </cell>
        </row>
        <row r="3144">
          <cell r="Q3144" t="str">
            <v>620-6700-10</v>
          </cell>
          <cell r="R3144">
            <v>0</v>
          </cell>
        </row>
        <row r="3145">
          <cell r="Q3145" t="str">
            <v>620-6900-10</v>
          </cell>
          <cell r="R3145">
            <v>0</v>
          </cell>
        </row>
        <row r="3146">
          <cell r="Q3146" t="str">
            <v>620-6910-10</v>
          </cell>
          <cell r="R3146">
            <v>0</v>
          </cell>
        </row>
        <row r="3147">
          <cell r="Q3147" t="str">
            <v>630-6010-10</v>
          </cell>
          <cell r="R3147">
            <v>0</v>
          </cell>
        </row>
        <row r="3148">
          <cell r="Q3148" t="str">
            <v>630-6020-10</v>
          </cell>
          <cell r="R3148">
            <v>1045.78</v>
          </cell>
        </row>
        <row r="3149">
          <cell r="Q3149" t="str">
            <v>630-6030-10</v>
          </cell>
          <cell r="R3149">
            <v>180.04</v>
          </cell>
        </row>
        <row r="3150">
          <cell r="Q3150" t="str">
            <v>630-6040-10</v>
          </cell>
          <cell r="R3150">
            <v>0</v>
          </cell>
        </row>
        <row r="3151">
          <cell r="Q3151" t="str">
            <v>630-6050-10</v>
          </cell>
          <cell r="R3151">
            <v>41927.089999999997</v>
          </cell>
        </row>
        <row r="3152">
          <cell r="Q3152" t="str">
            <v>630-6060-10</v>
          </cell>
          <cell r="R3152">
            <v>0</v>
          </cell>
        </row>
        <row r="3153">
          <cell r="Q3153" t="str">
            <v>630-6070-10</v>
          </cell>
          <cell r="R3153">
            <v>0</v>
          </cell>
        </row>
        <row r="3154">
          <cell r="Q3154" t="str">
            <v>630-6080-10</v>
          </cell>
          <cell r="R3154">
            <v>0</v>
          </cell>
        </row>
        <row r="3155">
          <cell r="Q3155" t="str">
            <v>630-6090-10</v>
          </cell>
          <cell r="R3155">
            <v>0</v>
          </cell>
        </row>
        <row r="3156">
          <cell r="Q3156" t="str">
            <v>630-6100-10</v>
          </cell>
          <cell r="R3156">
            <v>0</v>
          </cell>
        </row>
        <row r="3157">
          <cell r="Q3157" t="str">
            <v>630-6110-10</v>
          </cell>
          <cell r="R3157">
            <v>0</v>
          </cell>
        </row>
        <row r="3158">
          <cell r="Q3158" t="str">
            <v>630-6120-10</v>
          </cell>
          <cell r="R3158">
            <v>0</v>
          </cell>
        </row>
        <row r="3159">
          <cell r="Q3159" t="str">
            <v>630-6122-10</v>
          </cell>
          <cell r="R3159">
            <v>0</v>
          </cell>
        </row>
        <row r="3160">
          <cell r="Q3160" t="str">
            <v>630-6140-10</v>
          </cell>
          <cell r="R3160">
            <v>0</v>
          </cell>
        </row>
        <row r="3161">
          <cell r="Q3161" t="str">
            <v>630-6145-10</v>
          </cell>
          <cell r="R3161">
            <v>0</v>
          </cell>
        </row>
        <row r="3162">
          <cell r="Q3162" t="str">
            <v>630-6150-10</v>
          </cell>
          <cell r="R3162">
            <v>0</v>
          </cell>
        </row>
        <row r="3163">
          <cell r="Q3163" t="str">
            <v>630-6160-10</v>
          </cell>
          <cell r="R3163">
            <v>0</v>
          </cell>
        </row>
        <row r="3164">
          <cell r="Q3164" t="str">
            <v>630-6170-10</v>
          </cell>
          <cell r="R3164">
            <v>367.37</v>
          </cell>
        </row>
        <row r="3165">
          <cell r="Q3165" t="str">
            <v>630-6180-10</v>
          </cell>
          <cell r="R3165">
            <v>23.93</v>
          </cell>
        </row>
        <row r="3166">
          <cell r="Q3166" t="str">
            <v>630-6190-10</v>
          </cell>
          <cell r="R3166">
            <v>13.12</v>
          </cell>
        </row>
        <row r="3167">
          <cell r="Q3167" t="str">
            <v>630-6200-10</v>
          </cell>
          <cell r="R3167">
            <v>62.78</v>
          </cell>
        </row>
        <row r="3168">
          <cell r="Q3168" t="str">
            <v>630-6210-10</v>
          </cell>
          <cell r="R3168">
            <v>32.46</v>
          </cell>
        </row>
        <row r="3169">
          <cell r="Q3169" t="str">
            <v>630-6220-10</v>
          </cell>
          <cell r="R3169">
            <v>813</v>
          </cell>
        </row>
        <row r="3170">
          <cell r="Q3170" t="str">
            <v>630-6225-10</v>
          </cell>
          <cell r="R3170">
            <v>0</v>
          </cell>
        </row>
        <row r="3171">
          <cell r="Q3171" t="str">
            <v>630-6230-10</v>
          </cell>
          <cell r="R3171">
            <v>0</v>
          </cell>
        </row>
        <row r="3172">
          <cell r="Q3172" t="str">
            <v>630-6240-10</v>
          </cell>
          <cell r="R3172">
            <v>0</v>
          </cell>
        </row>
        <row r="3173">
          <cell r="Q3173" t="str">
            <v>630-6250-10</v>
          </cell>
          <cell r="R3173">
            <v>0</v>
          </cell>
        </row>
        <row r="3174">
          <cell r="Q3174" t="str">
            <v>630-6260-10</v>
          </cell>
          <cell r="R3174">
            <v>0</v>
          </cell>
        </row>
        <row r="3175">
          <cell r="Q3175" t="str">
            <v>630-6270-10</v>
          </cell>
          <cell r="R3175">
            <v>0</v>
          </cell>
        </row>
        <row r="3176">
          <cell r="Q3176" t="str">
            <v>630-6280-10</v>
          </cell>
          <cell r="R3176">
            <v>0</v>
          </cell>
        </row>
        <row r="3177">
          <cell r="Q3177" t="str">
            <v>630-6290-10</v>
          </cell>
          <cell r="R3177">
            <v>0</v>
          </cell>
        </row>
        <row r="3178">
          <cell r="Q3178" t="str">
            <v>630-6310-10</v>
          </cell>
          <cell r="R3178">
            <v>0</v>
          </cell>
        </row>
        <row r="3179">
          <cell r="Q3179" t="str">
            <v>630-6320-10</v>
          </cell>
          <cell r="R3179">
            <v>0</v>
          </cell>
        </row>
        <row r="3180">
          <cell r="Q3180" t="str">
            <v>630-6330-10</v>
          </cell>
          <cell r="R3180">
            <v>0</v>
          </cell>
        </row>
        <row r="3181">
          <cell r="Q3181" t="str">
            <v>630-6340-10</v>
          </cell>
          <cell r="R3181">
            <v>0</v>
          </cell>
        </row>
        <row r="3182">
          <cell r="Q3182" t="str">
            <v>630-6400-10</v>
          </cell>
          <cell r="R3182">
            <v>0</v>
          </cell>
        </row>
        <row r="3183">
          <cell r="Q3183" t="str">
            <v>630-6420-10</v>
          </cell>
          <cell r="R3183">
            <v>0</v>
          </cell>
        </row>
        <row r="3184">
          <cell r="Q3184" t="str">
            <v>630-6430-10</v>
          </cell>
          <cell r="R3184">
            <v>0</v>
          </cell>
        </row>
        <row r="3185">
          <cell r="Q3185" t="str">
            <v>630-6440-10</v>
          </cell>
          <cell r="R3185">
            <v>0</v>
          </cell>
        </row>
        <row r="3186">
          <cell r="Q3186" t="str">
            <v>630-6450-10</v>
          </cell>
          <cell r="R3186">
            <v>0</v>
          </cell>
        </row>
        <row r="3187">
          <cell r="Q3187" t="str">
            <v>630-6460-10</v>
          </cell>
          <cell r="R3187">
            <v>3640.26</v>
          </cell>
        </row>
        <row r="3188">
          <cell r="Q3188" t="str">
            <v>630-6470-10</v>
          </cell>
          <cell r="R3188">
            <v>0</v>
          </cell>
        </row>
        <row r="3189">
          <cell r="Q3189" t="str">
            <v>630-6480-10</v>
          </cell>
          <cell r="R3189">
            <v>0</v>
          </cell>
        </row>
        <row r="3190">
          <cell r="Q3190" t="str">
            <v>630-6490-10</v>
          </cell>
          <cell r="R3190">
            <v>0</v>
          </cell>
        </row>
        <row r="3191">
          <cell r="Q3191" t="str">
            <v>630-6540-10</v>
          </cell>
          <cell r="R3191">
            <v>0</v>
          </cell>
        </row>
        <row r="3192">
          <cell r="Q3192" t="str">
            <v>630-6600-10</v>
          </cell>
          <cell r="R3192">
            <v>0</v>
          </cell>
        </row>
        <row r="3193">
          <cell r="Q3193" t="str">
            <v>630-6650-10</v>
          </cell>
          <cell r="R3193">
            <v>0</v>
          </cell>
        </row>
        <row r="3194">
          <cell r="Q3194" t="str">
            <v>630-6660-10</v>
          </cell>
          <cell r="R3194">
            <v>0</v>
          </cell>
        </row>
        <row r="3195">
          <cell r="Q3195" t="str">
            <v>630-6670-10</v>
          </cell>
          <cell r="R3195">
            <v>0</v>
          </cell>
        </row>
        <row r="3196">
          <cell r="Q3196" t="str">
            <v>630-6680-10</v>
          </cell>
          <cell r="R3196">
            <v>0</v>
          </cell>
        </row>
        <row r="3197">
          <cell r="Q3197" t="str">
            <v>630-6690-10</v>
          </cell>
          <cell r="R3197">
            <v>0</v>
          </cell>
        </row>
        <row r="3198">
          <cell r="Q3198" t="str">
            <v>630-6700-10</v>
          </cell>
          <cell r="R3198">
            <v>0</v>
          </cell>
        </row>
        <row r="3199">
          <cell r="Q3199" t="str">
            <v>630-6770-10</v>
          </cell>
          <cell r="R3199">
            <v>0</v>
          </cell>
        </row>
        <row r="3200">
          <cell r="Q3200" t="str">
            <v>630-6900-10</v>
          </cell>
          <cell r="R3200">
            <v>0</v>
          </cell>
        </row>
        <row r="3201">
          <cell r="Q3201" t="str">
            <v>630-6903-10</v>
          </cell>
          <cell r="R3201">
            <v>0</v>
          </cell>
        </row>
        <row r="3202">
          <cell r="Q3202" t="str">
            <v>630-6904-10</v>
          </cell>
          <cell r="R3202">
            <v>0</v>
          </cell>
        </row>
        <row r="3203">
          <cell r="Q3203" t="str">
            <v>640-6010-10</v>
          </cell>
          <cell r="R3203">
            <v>0</v>
          </cell>
        </row>
        <row r="3204">
          <cell r="Q3204" t="str">
            <v>640-6020-10</v>
          </cell>
          <cell r="R3204">
            <v>0</v>
          </cell>
        </row>
        <row r="3205">
          <cell r="Q3205" t="str">
            <v>640-6030-10</v>
          </cell>
          <cell r="R3205">
            <v>0</v>
          </cell>
        </row>
        <row r="3206">
          <cell r="Q3206" t="str">
            <v>640-6040-10</v>
          </cell>
          <cell r="R3206">
            <v>0</v>
          </cell>
        </row>
        <row r="3207">
          <cell r="Q3207" t="str">
            <v>640-6050-10</v>
          </cell>
          <cell r="R3207">
            <v>0</v>
          </cell>
        </row>
        <row r="3208">
          <cell r="Q3208" t="str">
            <v>640-6060-10</v>
          </cell>
          <cell r="R3208">
            <v>0</v>
          </cell>
        </row>
        <row r="3209">
          <cell r="Q3209" t="str">
            <v>640-6070-10</v>
          </cell>
          <cell r="R3209">
            <v>0</v>
          </cell>
        </row>
        <row r="3210">
          <cell r="Q3210" t="str">
            <v>640-6080-10</v>
          </cell>
          <cell r="R3210">
            <v>0</v>
          </cell>
        </row>
        <row r="3211">
          <cell r="Q3211" t="str">
            <v>640-6090-10</v>
          </cell>
          <cell r="R3211">
            <v>0</v>
          </cell>
        </row>
        <row r="3212">
          <cell r="Q3212" t="str">
            <v>640-6100-10</v>
          </cell>
          <cell r="R3212">
            <v>0</v>
          </cell>
        </row>
        <row r="3213">
          <cell r="Q3213" t="str">
            <v>640-6110-10</v>
          </cell>
          <cell r="R3213">
            <v>0</v>
          </cell>
        </row>
        <row r="3214">
          <cell r="Q3214" t="str">
            <v>640-6120-10</v>
          </cell>
          <cell r="R3214">
            <v>0</v>
          </cell>
        </row>
        <row r="3215">
          <cell r="Q3215" t="str">
            <v>640-6130-10</v>
          </cell>
          <cell r="R3215">
            <v>0</v>
          </cell>
        </row>
        <row r="3216">
          <cell r="Q3216" t="str">
            <v>640-6140-10</v>
          </cell>
          <cell r="R3216">
            <v>0</v>
          </cell>
        </row>
        <row r="3217">
          <cell r="Q3217" t="str">
            <v>640-6150-10</v>
          </cell>
          <cell r="R3217">
            <v>0</v>
          </cell>
        </row>
        <row r="3218">
          <cell r="Q3218" t="str">
            <v>640-6160-10</v>
          </cell>
          <cell r="R3218">
            <v>0</v>
          </cell>
        </row>
        <row r="3219">
          <cell r="Q3219" t="str">
            <v>640-6225-10</v>
          </cell>
          <cell r="R3219">
            <v>0</v>
          </cell>
        </row>
        <row r="3220">
          <cell r="Q3220" t="str">
            <v>640-6230-10</v>
          </cell>
          <cell r="R3220">
            <v>0</v>
          </cell>
        </row>
        <row r="3221">
          <cell r="Q3221" t="str">
            <v>640-6240-10</v>
          </cell>
          <cell r="R3221">
            <v>0</v>
          </cell>
        </row>
        <row r="3222">
          <cell r="Q3222" t="str">
            <v>640-6250-10</v>
          </cell>
          <cell r="R3222">
            <v>0</v>
          </cell>
        </row>
        <row r="3223">
          <cell r="Q3223" t="str">
            <v>640-6260-10</v>
          </cell>
          <cell r="R3223">
            <v>0</v>
          </cell>
        </row>
        <row r="3224">
          <cell r="Q3224" t="str">
            <v>640-6270-10</v>
          </cell>
          <cell r="R3224">
            <v>0</v>
          </cell>
        </row>
        <row r="3225">
          <cell r="Q3225" t="str">
            <v>640-6280-10</v>
          </cell>
          <cell r="R3225">
            <v>0</v>
          </cell>
        </row>
        <row r="3226">
          <cell r="Q3226" t="str">
            <v>640-6285-10</v>
          </cell>
          <cell r="R3226">
            <v>0</v>
          </cell>
        </row>
        <row r="3227">
          <cell r="Q3227" t="str">
            <v>640-6290-10</v>
          </cell>
          <cell r="R3227">
            <v>0</v>
          </cell>
        </row>
        <row r="3228">
          <cell r="Q3228" t="str">
            <v>640-6310-10</v>
          </cell>
          <cell r="R3228">
            <v>0</v>
          </cell>
        </row>
        <row r="3229">
          <cell r="Q3229" t="str">
            <v>640-6320-10</v>
          </cell>
          <cell r="R3229">
            <v>0</v>
          </cell>
        </row>
        <row r="3230">
          <cell r="Q3230" t="str">
            <v>640-6330-10</v>
          </cell>
          <cell r="R3230">
            <v>0</v>
          </cell>
        </row>
        <row r="3231">
          <cell r="Q3231" t="str">
            <v>640-6340-10</v>
          </cell>
          <cell r="R3231">
            <v>0</v>
          </cell>
        </row>
        <row r="3232">
          <cell r="Q3232" t="str">
            <v>640-6400-10</v>
          </cell>
          <cell r="R3232">
            <v>0</v>
          </cell>
        </row>
        <row r="3233">
          <cell r="Q3233" t="str">
            <v>640-6420-10</v>
          </cell>
          <cell r="R3233">
            <v>0</v>
          </cell>
        </row>
        <row r="3234">
          <cell r="Q3234" t="str">
            <v>640-6430-10</v>
          </cell>
          <cell r="R3234">
            <v>0</v>
          </cell>
        </row>
        <row r="3235">
          <cell r="Q3235" t="str">
            <v>640-6440-10</v>
          </cell>
          <cell r="R3235">
            <v>0</v>
          </cell>
        </row>
        <row r="3236">
          <cell r="Q3236" t="str">
            <v>640-6450-10</v>
          </cell>
          <cell r="R3236">
            <v>0</v>
          </cell>
        </row>
        <row r="3237">
          <cell r="Q3237" t="str">
            <v>640-6460-10</v>
          </cell>
          <cell r="R3237">
            <v>0</v>
          </cell>
        </row>
        <row r="3238">
          <cell r="Q3238" t="str">
            <v>640-6470-10</v>
          </cell>
          <cell r="R3238">
            <v>0</v>
          </cell>
        </row>
        <row r="3239">
          <cell r="Q3239" t="str">
            <v>640-6480-10</v>
          </cell>
          <cell r="R3239">
            <v>0</v>
          </cell>
        </row>
        <row r="3240">
          <cell r="Q3240" t="str">
            <v>640-6490-10</v>
          </cell>
          <cell r="R3240">
            <v>0</v>
          </cell>
        </row>
        <row r="3241">
          <cell r="Q3241" t="str">
            <v>640-6500-10</v>
          </cell>
          <cell r="R3241">
            <v>0</v>
          </cell>
        </row>
        <row r="3242">
          <cell r="Q3242" t="str">
            <v>640-6540-10</v>
          </cell>
          <cell r="R3242">
            <v>0</v>
          </cell>
        </row>
        <row r="3243">
          <cell r="Q3243" t="str">
            <v>640-6550-10</v>
          </cell>
          <cell r="R3243">
            <v>0</v>
          </cell>
        </row>
        <row r="3244">
          <cell r="Q3244" t="str">
            <v>640-6560-10</v>
          </cell>
          <cell r="R3244">
            <v>0</v>
          </cell>
        </row>
        <row r="3245">
          <cell r="Q3245" t="str">
            <v>640-6570-10</v>
          </cell>
          <cell r="R3245">
            <v>0</v>
          </cell>
        </row>
        <row r="3246">
          <cell r="Q3246" t="str">
            <v>640-6580-10</v>
          </cell>
          <cell r="R3246">
            <v>0</v>
          </cell>
        </row>
        <row r="3247">
          <cell r="Q3247" t="str">
            <v>640-6590-10</v>
          </cell>
          <cell r="R3247">
            <v>0</v>
          </cell>
        </row>
        <row r="3248">
          <cell r="Q3248" t="str">
            <v>640-6600-10</v>
          </cell>
          <cell r="R3248">
            <v>0</v>
          </cell>
        </row>
        <row r="3249">
          <cell r="Q3249" t="str">
            <v>640-6610-10</v>
          </cell>
          <cell r="R3249">
            <v>0</v>
          </cell>
        </row>
        <row r="3250">
          <cell r="Q3250" t="str">
            <v>640-6620-10</v>
          </cell>
          <cell r="R3250">
            <v>0</v>
          </cell>
        </row>
        <row r="3251">
          <cell r="Q3251" t="str">
            <v>640-6630-10</v>
          </cell>
          <cell r="R3251">
            <v>0</v>
          </cell>
        </row>
        <row r="3252">
          <cell r="Q3252" t="str">
            <v>640-6640-10</v>
          </cell>
          <cell r="R3252">
            <v>0</v>
          </cell>
        </row>
        <row r="3253">
          <cell r="Q3253" t="str">
            <v>640-6650-10</v>
          </cell>
          <cell r="R3253">
            <v>0</v>
          </cell>
        </row>
        <row r="3254">
          <cell r="Q3254" t="str">
            <v>640-6660-10</v>
          </cell>
          <cell r="R3254">
            <v>0</v>
          </cell>
        </row>
        <row r="3255">
          <cell r="Q3255" t="str">
            <v>640-6670-10</v>
          </cell>
          <cell r="R3255">
            <v>0</v>
          </cell>
        </row>
        <row r="3256">
          <cell r="Q3256" t="str">
            <v>640-6680-10</v>
          </cell>
          <cell r="R3256">
            <v>0</v>
          </cell>
        </row>
        <row r="3257">
          <cell r="Q3257" t="str">
            <v>640-6690-10</v>
          </cell>
          <cell r="R3257">
            <v>0</v>
          </cell>
        </row>
        <row r="3258">
          <cell r="Q3258" t="str">
            <v>640-6700-10</v>
          </cell>
          <cell r="R3258">
            <v>0</v>
          </cell>
        </row>
        <row r="3259">
          <cell r="Q3259" t="str">
            <v>640-6710-10</v>
          </cell>
          <cell r="R3259">
            <v>0</v>
          </cell>
        </row>
        <row r="3260">
          <cell r="Q3260" t="str">
            <v>640-6720-10</v>
          </cell>
          <cell r="R3260">
            <v>0</v>
          </cell>
        </row>
        <row r="3261">
          <cell r="Q3261" t="str">
            <v>640-6730-10</v>
          </cell>
          <cell r="R3261">
            <v>0</v>
          </cell>
        </row>
        <row r="3262">
          <cell r="Q3262" t="str">
            <v>640-6820-10</v>
          </cell>
          <cell r="R3262">
            <v>0</v>
          </cell>
        </row>
        <row r="3263">
          <cell r="Q3263" t="str">
            <v>650-4710-10</v>
          </cell>
          <cell r="R3263">
            <v>-199414.39999999999</v>
          </cell>
        </row>
        <row r="3264">
          <cell r="Q3264" t="str">
            <v>650-4800-10</v>
          </cell>
          <cell r="R3264">
            <v>0</v>
          </cell>
        </row>
        <row r="3265">
          <cell r="Q3265" t="str">
            <v>650-4810-10</v>
          </cell>
          <cell r="R3265">
            <v>0</v>
          </cell>
        </row>
        <row r="3266">
          <cell r="Q3266" t="str">
            <v>650-6010-10</v>
          </cell>
          <cell r="R3266">
            <v>0</v>
          </cell>
        </row>
        <row r="3267">
          <cell r="Q3267" t="str">
            <v>650-6020-10</v>
          </cell>
          <cell r="R3267">
            <v>189777.45</v>
          </cell>
        </row>
        <row r="3268">
          <cell r="Q3268" t="str">
            <v>650-6030-10</v>
          </cell>
          <cell r="R3268">
            <v>4186.3</v>
          </cell>
        </row>
        <row r="3269">
          <cell r="Q3269" t="str">
            <v>650-6040-10</v>
          </cell>
          <cell r="R3269">
            <v>11959.55</v>
          </cell>
        </row>
        <row r="3270">
          <cell r="Q3270" t="str">
            <v>650-6050-10</v>
          </cell>
          <cell r="R3270">
            <v>12182.3</v>
          </cell>
        </row>
        <row r="3271">
          <cell r="Q3271" t="str">
            <v>650-6060-10</v>
          </cell>
          <cell r="R3271">
            <v>2417.69</v>
          </cell>
        </row>
        <row r="3272">
          <cell r="Q3272" t="str">
            <v>650-6070-10</v>
          </cell>
          <cell r="R3272">
            <v>27899.45</v>
          </cell>
        </row>
        <row r="3273">
          <cell r="Q3273" t="str">
            <v>650-6080-10</v>
          </cell>
          <cell r="R3273">
            <v>0</v>
          </cell>
        </row>
        <row r="3274">
          <cell r="Q3274" t="str">
            <v>650-6090-10</v>
          </cell>
          <cell r="R3274">
            <v>0</v>
          </cell>
        </row>
        <row r="3275">
          <cell r="Q3275" t="str">
            <v>650-6100-10</v>
          </cell>
          <cell r="R3275">
            <v>0</v>
          </cell>
        </row>
        <row r="3276">
          <cell r="Q3276" t="str">
            <v>650-6110-10</v>
          </cell>
          <cell r="R3276">
            <v>0</v>
          </cell>
        </row>
        <row r="3277">
          <cell r="Q3277" t="str">
            <v>650-6120-10</v>
          </cell>
          <cell r="R3277">
            <v>11919.47</v>
          </cell>
        </row>
        <row r="3278">
          <cell r="Q3278" t="str">
            <v>650-6122-10</v>
          </cell>
          <cell r="R3278">
            <v>2355.92</v>
          </cell>
        </row>
        <row r="3279">
          <cell r="Q3279" t="str">
            <v>650-6130-10</v>
          </cell>
          <cell r="R3279">
            <v>0</v>
          </cell>
        </row>
        <row r="3280">
          <cell r="Q3280" t="str">
            <v>650-6140-10</v>
          </cell>
          <cell r="R3280">
            <v>0</v>
          </cell>
        </row>
        <row r="3281">
          <cell r="Q3281" t="str">
            <v>650-6145-10</v>
          </cell>
          <cell r="R3281">
            <v>933.36</v>
          </cell>
        </row>
        <row r="3282">
          <cell r="Q3282" t="str">
            <v>650-6150-10</v>
          </cell>
          <cell r="R3282">
            <v>0</v>
          </cell>
        </row>
        <row r="3283">
          <cell r="Q3283" t="str">
            <v>650-6160-10</v>
          </cell>
          <cell r="R3283">
            <v>0</v>
          </cell>
        </row>
        <row r="3284">
          <cell r="Q3284" t="str">
            <v>650-6170-10</v>
          </cell>
          <cell r="R3284">
            <v>25097.48</v>
          </cell>
        </row>
        <row r="3285">
          <cell r="Q3285" t="str">
            <v>650-6180-10</v>
          </cell>
          <cell r="R3285">
            <v>5053.24</v>
          </cell>
        </row>
        <row r="3286">
          <cell r="Q3286" t="str">
            <v>650-6190-10</v>
          </cell>
          <cell r="R3286">
            <v>2766.7</v>
          </cell>
        </row>
        <row r="3287">
          <cell r="Q3287" t="str">
            <v>650-6200-10</v>
          </cell>
          <cell r="R3287">
            <v>8082.85</v>
          </cell>
        </row>
        <row r="3288">
          <cell r="Q3288" t="str">
            <v>650-6210-10</v>
          </cell>
          <cell r="R3288">
            <v>4019.77</v>
          </cell>
        </row>
        <row r="3289">
          <cell r="Q3289" t="str">
            <v>650-6220-10</v>
          </cell>
          <cell r="R3289">
            <v>16262</v>
          </cell>
        </row>
        <row r="3290">
          <cell r="Q3290" t="str">
            <v>650-6225-10</v>
          </cell>
          <cell r="R3290">
            <v>0</v>
          </cell>
        </row>
        <row r="3291">
          <cell r="Q3291" t="str">
            <v>650-6230-10</v>
          </cell>
          <cell r="R3291">
            <v>0</v>
          </cell>
        </row>
        <row r="3292">
          <cell r="Q3292" t="str">
            <v>650-6240-10</v>
          </cell>
          <cell r="R3292">
            <v>3598.25</v>
          </cell>
        </row>
        <row r="3293">
          <cell r="Q3293" t="str">
            <v>650-6241-10</v>
          </cell>
          <cell r="R3293">
            <v>0</v>
          </cell>
        </row>
        <row r="3294">
          <cell r="Q3294" t="str">
            <v>650-6250-10</v>
          </cell>
          <cell r="R3294">
            <v>21002.03</v>
          </cell>
        </row>
        <row r="3295">
          <cell r="Q3295" t="str">
            <v>650-6260-10</v>
          </cell>
          <cell r="R3295">
            <v>108.99</v>
          </cell>
        </row>
        <row r="3296">
          <cell r="Q3296" t="str">
            <v>650-6270-10</v>
          </cell>
          <cell r="R3296">
            <v>0</v>
          </cell>
        </row>
        <row r="3297">
          <cell r="Q3297" t="str">
            <v>650-6280-10</v>
          </cell>
          <cell r="R3297">
            <v>0</v>
          </cell>
        </row>
        <row r="3298">
          <cell r="Q3298" t="str">
            <v>650-6290-10</v>
          </cell>
          <cell r="R3298">
            <v>0</v>
          </cell>
        </row>
        <row r="3299">
          <cell r="Q3299" t="str">
            <v>650-6310-10</v>
          </cell>
          <cell r="R3299">
            <v>126.9</v>
          </cell>
        </row>
        <row r="3300">
          <cell r="Q3300" t="str">
            <v>650-6320-10</v>
          </cell>
          <cell r="R3300">
            <v>1794.3</v>
          </cell>
        </row>
        <row r="3301">
          <cell r="Q3301" t="str">
            <v>650-6330-10</v>
          </cell>
          <cell r="R3301">
            <v>2034.59</v>
          </cell>
        </row>
        <row r="3302">
          <cell r="Q3302" t="str">
            <v>650-6340-10</v>
          </cell>
          <cell r="R3302">
            <v>19.989999999999998</v>
          </cell>
        </row>
        <row r="3303">
          <cell r="Q3303" t="str">
            <v>650-6342-10</v>
          </cell>
          <cell r="R3303">
            <v>0</v>
          </cell>
        </row>
        <row r="3304">
          <cell r="Q3304" t="str">
            <v>650-6440-10</v>
          </cell>
          <cell r="R3304">
            <v>0</v>
          </cell>
        </row>
        <row r="3305">
          <cell r="Q3305" t="str">
            <v>650-6450-10</v>
          </cell>
          <cell r="R3305">
            <v>0</v>
          </cell>
        </row>
        <row r="3306">
          <cell r="Q3306" t="str">
            <v>650-6460-10</v>
          </cell>
          <cell r="R3306">
            <v>5834.71</v>
          </cell>
        </row>
        <row r="3307">
          <cell r="Q3307" t="str">
            <v>650-6470-10</v>
          </cell>
          <cell r="R3307">
            <v>0</v>
          </cell>
        </row>
        <row r="3308">
          <cell r="Q3308" t="str">
            <v>650-6480-10</v>
          </cell>
          <cell r="R3308">
            <v>0</v>
          </cell>
        </row>
        <row r="3309">
          <cell r="Q3309" t="str">
            <v>650-6490-10</v>
          </cell>
          <cell r="R3309">
            <v>0</v>
          </cell>
        </row>
        <row r="3310">
          <cell r="Q3310" t="str">
            <v>650-6500-10</v>
          </cell>
          <cell r="R3310">
            <v>0</v>
          </cell>
        </row>
        <row r="3311">
          <cell r="Q3311" t="str">
            <v>650-6540-10</v>
          </cell>
          <cell r="R3311">
            <v>0</v>
          </cell>
        </row>
        <row r="3312">
          <cell r="Q3312" t="str">
            <v>650-6550-10</v>
          </cell>
          <cell r="R3312">
            <v>0</v>
          </cell>
        </row>
        <row r="3313">
          <cell r="Q3313" t="str">
            <v>650-6560-10</v>
          </cell>
          <cell r="R3313">
            <v>0</v>
          </cell>
        </row>
        <row r="3314">
          <cell r="Q3314" t="str">
            <v>650-6570-10</v>
          </cell>
          <cell r="R3314">
            <v>0</v>
          </cell>
        </row>
        <row r="3315">
          <cell r="Q3315" t="str">
            <v>650-6580-10</v>
          </cell>
          <cell r="R3315">
            <v>0</v>
          </cell>
        </row>
        <row r="3316">
          <cell r="Q3316" t="str">
            <v>650-6590-10</v>
          </cell>
          <cell r="R3316">
            <v>0</v>
          </cell>
        </row>
        <row r="3317">
          <cell r="Q3317" t="str">
            <v>650-6600-10</v>
          </cell>
          <cell r="R3317">
            <v>0</v>
          </cell>
        </row>
        <row r="3318">
          <cell r="Q3318" t="str">
            <v>650-6610-10</v>
          </cell>
          <cell r="R3318">
            <v>0</v>
          </cell>
        </row>
        <row r="3319">
          <cell r="Q3319" t="str">
            <v>650-6620-10</v>
          </cell>
          <cell r="R3319">
            <v>0</v>
          </cell>
        </row>
        <row r="3320">
          <cell r="Q3320" t="str">
            <v>650-6630-10</v>
          </cell>
          <cell r="R3320">
            <v>0</v>
          </cell>
        </row>
        <row r="3321">
          <cell r="Q3321" t="str">
            <v>650-6640-10</v>
          </cell>
          <cell r="R3321">
            <v>0</v>
          </cell>
        </row>
        <row r="3322">
          <cell r="Q3322" t="str">
            <v>650-6650-10</v>
          </cell>
          <cell r="R3322">
            <v>29.21</v>
          </cell>
        </row>
        <row r="3323">
          <cell r="Q3323" t="str">
            <v>650-6670-10</v>
          </cell>
          <cell r="R3323">
            <v>0</v>
          </cell>
        </row>
        <row r="3324">
          <cell r="Q3324" t="str">
            <v>650-6690-10</v>
          </cell>
          <cell r="R3324">
            <v>0</v>
          </cell>
        </row>
        <row r="3325">
          <cell r="Q3325" t="str">
            <v>650-6700-10</v>
          </cell>
          <cell r="R3325">
            <v>584.67999999999995</v>
          </cell>
        </row>
        <row r="3326">
          <cell r="Q3326" t="str">
            <v>650-6730-10</v>
          </cell>
          <cell r="R3326">
            <v>0</v>
          </cell>
        </row>
        <row r="3327">
          <cell r="Q3327" t="str">
            <v>650-6740-10</v>
          </cell>
          <cell r="R3327">
            <v>0</v>
          </cell>
        </row>
        <row r="3328">
          <cell r="Q3328" t="str">
            <v>650-6820-10</v>
          </cell>
          <cell r="R3328">
            <v>-4151.6400000000003</v>
          </cell>
        </row>
        <row r="3329">
          <cell r="Q3329" t="str">
            <v>650-6900-10</v>
          </cell>
          <cell r="R3329">
            <v>36292.959999999999</v>
          </cell>
        </row>
        <row r="3330">
          <cell r="Q3330" t="str">
            <v>650-6901-10</v>
          </cell>
          <cell r="R3330">
            <v>-901.72</v>
          </cell>
        </row>
        <row r="3331">
          <cell r="Q3331" t="str">
            <v>650-6902-10</v>
          </cell>
          <cell r="R3331">
            <v>-85.93</v>
          </cell>
        </row>
        <row r="3332">
          <cell r="Q3332" t="str">
            <v>650-6903-10</v>
          </cell>
          <cell r="R3332">
            <v>-3066.8</v>
          </cell>
        </row>
        <row r="3333">
          <cell r="Q3333" t="str">
            <v>650-6904-10</v>
          </cell>
          <cell r="R3333">
            <v>0</v>
          </cell>
        </row>
        <row r="3334">
          <cell r="Q3334" t="str">
            <v>650-6905-10</v>
          </cell>
          <cell r="R3334">
            <v>-5240</v>
          </cell>
        </row>
        <row r="3335">
          <cell r="Q3335" t="str">
            <v>650-6910-10</v>
          </cell>
          <cell r="R3335">
            <v>0</v>
          </cell>
        </row>
        <row r="3336">
          <cell r="Q3336" t="str">
            <v>650-6911-10</v>
          </cell>
          <cell r="R3336">
            <v>0</v>
          </cell>
        </row>
        <row r="3337">
          <cell r="Q3337" t="str">
            <v>655-6010-10</v>
          </cell>
          <cell r="R3337">
            <v>0</v>
          </cell>
        </row>
        <row r="3338">
          <cell r="Q3338" t="str">
            <v>655-6020-10</v>
          </cell>
          <cell r="R3338">
            <v>0</v>
          </cell>
        </row>
        <row r="3339">
          <cell r="Q3339" t="str">
            <v>655-6030-10</v>
          </cell>
          <cell r="R3339">
            <v>0</v>
          </cell>
        </row>
        <row r="3340">
          <cell r="Q3340" t="str">
            <v>655-6070-10</v>
          </cell>
          <cell r="R3340">
            <v>0</v>
          </cell>
        </row>
        <row r="3341">
          <cell r="Q3341" t="str">
            <v>655-6120-10</v>
          </cell>
          <cell r="R3341">
            <v>0</v>
          </cell>
        </row>
        <row r="3342">
          <cell r="Q3342" t="str">
            <v>655-6122-10</v>
          </cell>
          <cell r="R3342">
            <v>0</v>
          </cell>
        </row>
        <row r="3343">
          <cell r="Q3343" t="str">
            <v>655-6145-10</v>
          </cell>
          <cell r="R3343">
            <v>0</v>
          </cell>
        </row>
        <row r="3344">
          <cell r="Q3344" t="str">
            <v>655-6160-10</v>
          </cell>
          <cell r="R3344">
            <v>0</v>
          </cell>
        </row>
        <row r="3345">
          <cell r="Q3345" t="str">
            <v>655-6170-10</v>
          </cell>
          <cell r="R3345">
            <v>0</v>
          </cell>
        </row>
        <row r="3346">
          <cell r="Q3346" t="str">
            <v>655-6180-10</v>
          </cell>
          <cell r="R3346">
            <v>0</v>
          </cell>
        </row>
        <row r="3347">
          <cell r="Q3347" t="str">
            <v>655-6190-10</v>
          </cell>
          <cell r="R3347">
            <v>0</v>
          </cell>
        </row>
        <row r="3348">
          <cell r="Q3348" t="str">
            <v>655-6200-10</v>
          </cell>
          <cell r="R3348">
            <v>0</v>
          </cell>
        </row>
        <row r="3349">
          <cell r="Q3349" t="str">
            <v>655-6210-10</v>
          </cell>
          <cell r="R3349">
            <v>0</v>
          </cell>
        </row>
        <row r="3350">
          <cell r="Q3350" t="str">
            <v>655-6220-10</v>
          </cell>
          <cell r="R3350">
            <v>0</v>
          </cell>
        </row>
        <row r="3351">
          <cell r="Q3351" t="str">
            <v>655-6230-10</v>
          </cell>
          <cell r="R3351">
            <v>0</v>
          </cell>
        </row>
        <row r="3352">
          <cell r="Q3352" t="str">
            <v>655-6240-10</v>
          </cell>
          <cell r="R3352">
            <v>0</v>
          </cell>
        </row>
        <row r="3353">
          <cell r="Q3353" t="str">
            <v>655-6250-10</v>
          </cell>
          <cell r="R3353">
            <v>0</v>
          </cell>
        </row>
        <row r="3354">
          <cell r="Q3354" t="str">
            <v>655-6260-10</v>
          </cell>
          <cell r="R3354">
            <v>0</v>
          </cell>
        </row>
        <row r="3355">
          <cell r="Q3355" t="str">
            <v>655-6310-10</v>
          </cell>
          <cell r="R3355">
            <v>0</v>
          </cell>
        </row>
        <row r="3356">
          <cell r="Q3356" t="str">
            <v>655-6320-10</v>
          </cell>
          <cell r="R3356">
            <v>0</v>
          </cell>
        </row>
        <row r="3357">
          <cell r="Q3357" t="str">
            <v>655-6330-10</v>
          </cell>
          <cell r="R3357">
            <v>0</v>
          </cell>
        </row>
        <row r="3358">
          <cell r="Q3358" t="str">
            <v>655-6340-10</v>
          </cell>
          <cell r="R3358">
            <v>0</v>
          </cell>
        </row>
        <row r="3359">
          <cell r="Q3359" t="str">
            <v>655-6500-10</v>
          </cell>
          <cell r="R3359">
            <v>0</v>
          </cell>
        </row>
        <row r="3360">
          <cell r="Q3360" t="str">
            <v>655-6540-10</v>
          </cell>
          <cell r="R3360">
            <v>0</v>
          </cell>
        </row>
        <row r="3361">
          <cell r="Q3361" t="str">
            <v>655-6550-10</v>
          </cell>
          <cell r="R3361">
            <v>0</v>
          </cell>
        </row>
        <row r="3362">
          <cell r="Q3362" t="str">
            <v>655-6590-10</v>
          </cell>
          <cell r="R3362">
            <v>0</v>
          </cell>
        </row>
        <row r="3363">
          <cell r="Q3363" t="str">
            <v>655-6600-10</v>
          </cell>
          <cell r="R3363">
            <v>0</v>
          </cell>
        </row>
        <row r="3364">
          <cell r="Q3364" t="str">
            <v>655-6610-10</v>
          </cell>
          <cell r="R3364">
            <v>0</v>
          </cell>
        </row>
        <row r="3365">
          <cell r="Q3365" t="str">
            <v>655-6620-10</v>
          </cell>
          <cell r="R3365">
            <v>0</v>
          </cell>
        </row>
        <row r="3366">
          <cell r="Q3366" t="str">
            <v>655-6690-10</v>
          </cell>
          <cell r="R3366">
            <v>0</v>
          </cell>
        </row>
        <row r="3367">
          <cell r="Q3367" t="str">
            <v>655-6700-10</v>
          </cell>
          <cell r="R3367">
            <v>0</v>
          </cell>
        </row>
        <row r="3368">
          <cell r="Q3368" t="str">
            <v>655-6740-10</v>
          </cell>
          <cell r="R3368">
            <v>0</v>
          </cell>
        </row>
        <row r="3369">
          <cell r="Q3369" t="str">
            <v>655-6903-10</v>
          </cell>
          <cell r="R3369">
            <v>0</v>
          </cell>
        </row>
        <row r="3370">
          <cell r="Q3370" t="str">
            <v>655-6905-10</v>
          </cell>
          <cell r="R3370">
            <v>0</v>
          </cell>
        </row>
        <row r="3371">
          <cell r="Q3371" t="str">
            <v>660-4720-10</v>
          </cell>
          <cell r="R3371">
            <v>-775688.25</v>
          </cell>
        </row>
        <row r="3372">
          <cell r="Q3372" t="str">
            <v>660-4800-10</v>
          </cell>
          <cell r="R3372">
            <v>-82785.820000000007</v>
          </cell>
        </row>
        <row r="3373">
          <cell r="Q3373" t="str">
            <v>660-4810-10</v>
          </cell>
          <cell r="R3373">
            <v>66549.899999999994</v>
          </cell>
        </row>
        <row r="3374">
          <cell r="Q3374" t="str">
            <v>660-4811-10</v>
          </cell>
          <cell r="R3374">
            <v>6079.51</v>
          </cell>
        </row>
        <row r="3375">
          <cell r="Q3375" t="str">
            <v>660-6010-10</v>
          </cell>
          <cell r="R3375">
            <v>0</v>
          </cell>
        </row>
        <row r="3376">
          <cell r="Q3376" t="str">
            <v>660-6020-10</v>
          </cell>
          <cell r="R3376">
            <v>1827578.2</v>
          </cell>
        </row>
        <row r="3377">
          <cell r="Q3377" t="str">
            <v>660-6030-10</v>
          </cell>
          <cell r="R3377">
            <v>524415.31999999995</v>
          </cell>
        </row>
        <row r="3378">
          <cell r="Q3378" t="str">
            <v>660-6040-10</v>
          </cell>
          <cell r="R3378">
            <v>33936.01</v>
          </cell>
        </row>
        <row r="3379">
          <cell r="Q3379" t="str">
            <v>660-6050-10</v>
          </cell>
          <cell r="R3379">
            <v>402506.47</v>
          </cell>
        </row>
        <row r="3380">
          <cell r="Q3380" t="str">
            <v>660-6060-10</v>
          </cell>
          <cell r="R3380">
            <v>0</v>
          </cell>
        </row>
        <row r="3381">
          <cell r="Q3381" t="str">
            <v>660-6070-10</v>
          </cell>
          <cell r="R3381">
            <v>228301</v>
          </cell>
        </row>
        <row r="3382">
          <cell r="Q3382" t="str">
            <v>660-6080-10</v>
          </cell>
          <cell r="R3382">
            <v>0</v>
          </cell>
        </row>
        <row r="3383">
          <cell r="Q3383" t="str">
            <v>660-6090-10</v>
          </cell>
          <cell r="R3383">
            <v>0</v>
          </cell>
        </row>
        <row r="3384">
          <cell r="Q3384" t="str">
            <v>660-6100-10</v>
          </cell>
          <cell r="R3384">
            <v>0</v>
          </cell>
        </row>
        <row r="3385">
          <cell r="Q3385" t="str">
            <v>660-6110-10</v>
          </cell>
          <cell r="R3385">
            <v>0</v>
          </cell>
        </row>
        <row r="3386">
          <cell r="Q3386" t="str">
            <v>660-6120-10</v>
          </cell>
          <cell r="R3386">
            <v>94092.45</v>
          </cell>
        </row>
        <row r="3387">
          <cell r="Q3387" t="str">
            <v>660-6122-10</v>
          </cell>
          <cell r="R3387">
            <v>20210.689999999999</v>
          </cell>
        </row>
        <row r="3388">
          <cell r="Q3388" t="str">
            <v>660-6130-10</v>
          </cell>
          <cell r="R3388">
            <v>42266.65</v>
          </cell>
        </row>
        <row r="3389">
          <cell r="Q3389" t="str">
            <v>660-6140-10</v>
          </cell>
          <cell r="R3389">
            <v>0</v>
          </cell>
        </row>
        <row r="3390">
          <cell r="Q3390" t="str">
            <v>660-6145-10</v>
          </cell>
          <cell r="R3390">
            <v>685.44</v>
          </cell>
        </row>
        <row r="3391">
          <cell r="Q3391" t="str">
            <v>660-6150-10</v>
          </cell>
          <cell r="R3391">
            <v>0</v>
          </cell>
        </row>
        <row r="3392">
          <cell r="Q3392" t="str">
            <v>660-6160-10</v>
          </cell>
          <cell r="R3392">
            <v>0</v>
          </cell>
        </row>
        <row r="3393">
          <cell r="Q3393" t="str">
            <v>660-6170-10</v>
          </cell>
          <cell r="R3393">
            <v>244343.03</v>
          </cell>
        </row>
        <row r="3394">
          <cell r="Q3394" t="str">
            <v>660-6180-10</v>
          </cell>
          <cell r="R3394">
            <v>54734.98</v>
          </cell>
        </row>
        <row r="3395">
          <cell r="Q3395" t="str">
            <v>660-6190-10</v>
          </cell>
          <cell r="R3395">
            <v>24248.16</v>
          </cell>
        </row>
        <row r="3396">
          <cell r="Q3396" t="str">
            <v>660-6200-10</v>
          </cell>
          <cell r="R3396">
            <v>69011.09</v>
          </cell>
        </row>
        <row r="3397">
          <cell r="Q3397" t="str">
            <v>660-6210-10</v>
          </cell>
          <cell r="R3397">
            <v>33941.19</v>
          </cell>
        </row>
        <row r="3398">
          <cell r="Q3398" t="str">
            <v>660-6220-10</v>
          </cell>
          <cell r="R3398">
            <v>135509</v>
          </cell>
        </row>
        <row r="3399">
          <cell r="Q3399" t="str">
            <v>660-6225-10</v>
          </cell>
          <cell r="R3399">
            <v>187.75</v>
          </cell>
        </row>
        <row r="3400">
          <cell r="Q3400" t="str">
            <v>660-6230-10</v>
          </cell>
          <cell r="R3400">
            <v>1458.75</v>
          </cell>
        </row>
        <row r="3401">
          <cell r="Q3401" t="str">
            <v>660-6240-10</v>
          </cell>
          <cell r="R3401">
            <v>-3548.24</v>
          </cell>
        </row>
        <row r="3402">
          <cell r="Q3402" t="str">
            <v>660-6250-10</v>
          </cell>
          <cell r="R3402">
            <v>7761.25</v>
          </cell>
        </row>
        <row r="3403">
          <cell r="Q3403" t="str">
            <v>660-6260-10</v>
          </cell>
          <cell r="R3403">
            <v>33088.78</v>
          </cell>
        </row>
        <row r="3404">
          <cell r="Q3404" t="str">
            <v>660-6270-10</v>
          </cell>
          <cell r="R3404">
            <v>0</v>
          </cell>
        </row>
        <row r="3405">
          <cell r="Q3405" t="str">
            <v>660-6280-10</v>
          </cell>
          <cell r="R3405">
            <v>0</v>
          </cell>
        </row>
        <row r="3406">
          <cell r="Q3406" t="str">
            <v>660-6285-10</v>
          </cell>
          <cell r="R3406">
            <v>0</v>
          </cell>
        </row>
        <row r="3407">
          <cell r="Q3407" t="str">
            <v>660-6290-10</v>
          </cell>
          <cell r="R3407">
            <v>0</v>
          </cell>
        </row>
        <row r="3408">
          <cell r="Q3408" t="str">
            <v>660-6310-10</v>
          </cell>
          <cell r="R3408">
            <v>2404.0700000000002</v>
          </cell>
        </row>
        <row r="3409">
          <cell r="Q3409" t="str">
            <v>660-6320-10</v>
          </cell>
          <cell r="R3409">
            <v>0</v>
          </cell>
        </row>
        <row r="3410">
          <cell r="Q3410" t="str">
            <v>660-6330-10</v>
          </cell>
          <cell r="R3410">
            <v>68813.16</v>
          </cell>
        </row>
        <row r="3411">
          <cell r="Q3411" t="str">
            <v>660-6340-10</v>
          </cell>
          <cell r="R3411">
            <v>2241.5</v>
          </cell>
        </row>
        <row r="3412">
          <cell r="Q3412" t="str">
            <v>660-6342-10</v>
          </cell>
          <cell r="R3412">
            <v>17</v>
          </cell>
        </row>
        <row r="3413">
          <cell r="Q3413" t="str">
            <v>660-6405-10</v>
          </cell>
          <cell r="R3413">
            <v>0</v>
          </cell>
        </row>
        <row r="3414">
          <cell r="Q3414" t="str">
            <v>660-6420-10</v>
          </cell>
          <cell r="R3414">
            <v>0</v>
          </cell>
        </row>
        <row r="3415">
          <cell r="Q3415" t="str">
            <v>660-6430-10</v>
          </cell>
          <cell r="R3415">
            <v>0</v>
          </cell>
        </row>
        <row r="3416">
          <cell r="Q3416" t="str">
            <v>660-6440-10</v>
          </cell>
          <cell r="R3416">
            <v>0</v>
          </cell>
        </row>
        <row r="3417">
          <cell r="Q3417" t="str">
            <v>660-6450-10</v>
          </cell>
          <cell r="R3417">
            <v>31236.5</v>
          </cell>
        </row>
        <row r="3418">
          <cell r="Q3418" t="str">
            <v>660-6460-10</v>
          </cell>
          <cell r="R3418">
            <v>30602.74</v>
          </cell>
        </row>
        <row r="3419">
          <cell r="Q3419" t="str">
            <v>660-6470-10</v>
          </cell>
          <cell r="R3419">
            <v>11.82</v>
          </cell>
        </row>
        <row r="3420">
          <cell r="Q3420" t="str">
            <v>660-6480-10</v>
          </cell>
          <cell r="R3420">
            <v>0</v>
          </cell>
        </row>
        <row r="3421">
          <cell r="Q3421" t="str">
            <v>660-6490-10</v>
          </cell>
          <cell r="R3421">
            <v>445.54</v>
          </cell>
        </row>
        <row r="3422">
          <cell r="Q3422" t="str">
            <v>660-6500-10</v>
          </cell>
          <cell r="R3422">
            <v>1440</v>
          </cell>
        </row>
        <row r="3423">
          <cell r="Q3423" t="str">
            <v>660-6540-10</v>
          </cell>
          <cell r="R3423">
            <v>0</v>
          </cell>
        </row>
        <row r="3424">
          <cell r="Q3424" t="str">
            <v>660-6550-10</v>
          </cell>
          <cell r="R3424">
            <v>0</v>
          </cell>
        </row>
        <row r="3425">
          <cell r="Q3425" t="str">
            <v>660-6560-10</v>
          </cell>
          <cell r="R3425">
            <v>1400.6</v>
          </cell>
        </row>
        <row r="3426">
          <cell r="Q3426" t="str">
            <v>660-6570-10</v>
          </cell>
          <cell r="R3426">
            <v>0</v>
          </cell>
        </row>
        <row r="3427">
          <cell r="Q3427" t="str">
            <v>660-6580-10</v>
          </cell>
          <cell r="R3427">
            <v>0</v>
          </cell>
        </row>
        <row r="3428">
          <cell r="Q3428" t="str">
            <v>660-6590-10</v>
          </cell>
          <cell r="R3428">
            <v>0</v>
          </cell>
        </row>
        <row r="3429">
          <cell r="Q3429" t="str">
            <v>660-6600-10</v>
          </cell>
          <cell r="R3429">
            <v>45.6</v>
          </cell>
        </row>
        <row r="3430">
          <cell r="Q3430" t="str">
            <v>660-6610-10</v>
          </cell>
          <cell r="R3430">
            <v>0</v>
          </cell>
        </row>
        <row r="3431">
          <cell r="Q3431" t="str">
            <v>660-6620-10</v>
          </cell>
          <cell r="R3431">
            <v>576.13</v>
          </cell>
        </row>
        <row r="3432">
          <cell r="Q3432" t="str">
            <v>660-6630-10</v>
          </cell>
          <cell r="R3432">
            <v>0</v>
          </cell>
        </row>
        <row r="3433">
          <cell r="Q3433" t="str">
            <v>660-6640-10</v>
          </cell>
          <cell r="R3433">
            <v>0</v>
          </cell>
        </row>
        <row r="3434">
          <cell r="Q3434" t="str">
            <v>660-6650-10</v>
          </cell>
          <cell r="R3434">
            <v>1743.35</v>
          </cell>
        </row>
        <row r="3435">
          <cell r="Q3435" t="str">
            <v>660-6660-10</v>
          </cell>
          <cell r="R3435">
            <v>2172</v>
          </cell>
        </row>
        <row r="3436">
          <cell r="Q3436" t="str">
            <v>660-6670-10</v>
          </cell>
          <cell r="R3436">
            <v>6.61</v>
          </cell>
        </row>
        <row r="3437">
          <cell r="Q3437" t="str">
            <v>660-6680-10</v>
          </cell>
          <cell r="R3437">
            <v>0</v>
          </cell>
        </row>
        <row r="3438">
          <cell r="Q3438" t="str">
            <v>660-6690-10</v>
          </cell>
          <cell r="R3438">
            <v>0</v>
          </cell>
        </row>
        <row r="3439">
          <cell r="Q3439" t="str">
            <v>660-6700-10</v>
          </cell>
          <cell r="R3439">
            <v>4602.5600000000004</v>
          </cell>
        </row>
        <row r="3440">
          <cell r="Q3440" t="str">
            <v>660-6705-10</v>
          </cell>
          <cell r="R3440">
            <v>0</v>
          </cell>
        </row>
        <row r="3441">
          <cell r="Q3441" t="str">
            <v>660-6720-10</v>
          </cell>
          <cell r="R3441">
            <v>0</v>
          </cell>
        </row>
        <row r="3442">
          <cell r="Q3442" t="str">
            <v>660-6900-10</v>
          </cell>
          <cell r="R3442">
            <v>1046499.2</v>
          </cell>
        </row>
        <row r="3443">
          <cell r="Q3443" t="str">
            <v>660-6901-10</v>
          </cell>
          <cell r="R3443">
            <v>-1281041.76</v>
          </cell>
        </row>
        <row r="3444">
          <cell r="Q3444" t="str">
            <v>660-6902-10</v>
          </cell>
          <cell r="R3444">
            <v>-759440.14</v>
          </cell>
        </row>
        <row r="3445">
          <cell r="Q3445" t="str">
            <v>660-6903-10</v>
          </cell>
          <cell r="R3445">
            <v>-1191085.8899999999</v>
          </cell>
        </row>
        <row r="3446">
          <cell r="Q3446" t="str">
            <v>660-6904-10</v>
          </cell>
          <cell r="R3446">
            <v>-604743.31999999995</v>
          </cell>
        </row>
        <row r="3447">
          <cell r="Q3447" t="str">
            <v>660-6905-10</v>
          </cell>
          <cell r="R3447">
            <v>-65077.35</v>
          </cell>
        </row>
        <row r="3448">
          <cell r="Q3448" t="str">
            <v>660-6910-10</v>
          </cell>
          <cell r="R3448">
            <v>0</v>
          </cell>
        </row>
        <row r="3449">
          <cell r="Q3449" t="str">
            <v>660-6911-10</v>
          </cell>
          <cell r="R3449">
            <v>0</v>
          </cell>
        </row>
        <row r="3450">
          <cell r="Q3450" t="str">
            <v>660-8145-10</v>
          </cell>
          <cell r="R3450">
            <v>0</v>
          </cell>
        </row>
        <row r="3451">
          <cell r="Q3451" t="str">
            <v>670-6020-10</v>
          </cell>
          <cell r="R3451">
            <v>0</v>
          </cell>
        </row>
        <row r="3452">
          <cell r="Q3452" t="str">
            <v>670-6030-10</v>
          </cell>
          <cell r="R3452">
            <v>0</v>
          </cell>
        </row>
        <row r="3453">
          <cell r="Q3453" t="str">
            <v>670-6050-10</v>
          </cell>
          <cell r="R3453">
            <v>0</v>
          </cell>
        </row>
        <row r="3454">
          <cell r="Q3454" t="str">
            <v>670-6225-10</v>
          </cell>
          <cell r="R3454">
            <v>0</v>
          </cell>
        </row>
        <row r="3455">
          <cell r="Q3455" t="str">
            <v>670-6240-10</v>
          </cell>
          <cell r="R3455">
            <v>0</v>
          </cell>
        </row>
        <row r="3456">
          <cell r="Q3456" t="str">
            <v>670-6250-10</v>
          </cell>
          <cell r="R3456">
            <v>0</v>
          </cell>
        </row>
        <row r="3457">
          <cell r="Q3457" t="str">
            <v>670-6900-10</v>
          </cell>
          <cell r="R3457">
            <v>0</v>
          </cell>
        </row>
        <row r="3458">
          <cell r="Q3458" t="str">
            <v>670-6901-10</v>
          </cell>
          <cell r="R3458">
            <v>0</v>
          </cell>
        </row>
        <row r="3459">
          <cell r="Q3459" t="str">
            <v>670-6902-10</v>
          </cell>
          <cell r="R3459">
            <v>0</v>
          </cell>
        </row>
        <row r="3460">
          <cell r="Q3460" t="str">
            <v>670-6903-10</v>
          </cell>
          <cell r="R3460">
            <v>0</v>
          </cell>
        </row>
        <row r="3461">
          <cell r="Q3461" t="str">
            <v>670-6904-10</v>
          </cell>
          <cell r="R3461">
            <v>0</v>
          </cell>
        </row>
        <row r="3462">
          <cell r="Q3462" t="str">
            <v>675-6050-10</v>
          </cell>
          <cell r="R3462">
            <v>36689.82</v>
          </cell>
        </row>
        <row r="3463">
          <cell r="Q3463" t="str">
            <v>675-6225-10</v>
          </cell>
          <cell r="R3463">
            <v>500.69</v>
          </cell>
        </row>
        <row r="3464">
          <cell r="Q3464" t="str">
            <v>675-6240-10</v>
          </cell>
          <cell r="R3464">
            <v>6914.55</v>
          </cell>
        </row>
        <row r="3465">
          <cell r="Q3465" t="str">
            <v>675-6250-10</v>
          </cell>
          <cell r="R3465">
            <v>9477.01</v>
          </cell>
        </row>
        <row r="3466">
          <cell r="Q3466" t="str">
            <v>675-6260-10</v>
          </cell>
          <cell r="R3466">
            <v>0</v>
          </cell>
        </row>
        <row r="3467">
          <cell r="Q3467" t="str">
            <v>675-6270-10</v>
          </cell>
          <cell r="R3467">
            <v>0</v>
          </cell>
        </row>
        <row r="3468">
          <cell r="Q3468" t="str">
            <v>675-6280-10</v>
          </cell>
          <cell r="R3468">
            <v>0</v>
          </cell>
        </row>
        <row r="3469">
          <cell r="Q3469" t="str">
            <v>675-6290-10</v>
          </cell>
          <cell r="R3469">
            <v>0</v>
          </cell>
        </row>
        <row r="3470">
          <cell r="Q3470" t="str">
            <v>675-6310-10</v>
          </cell>
          <cell r="R3470">
            <v>0</v>
          </cell>
        </row>
        <row r="3471">
          <cell r="Q3471" t="str">
            <v>675-6320-10</v>
          </cell>
          <cell r="R3471">
            <v>0</v>
          </cell>
        </row>
        <row r="3472">
          <cell r="Q3472" t="str">
            <v>675-6330-10</v>
          </cell>
          <cell r="R3472">
            <v>0</v>
          </cell>
        </row>
        <row r="3473">
          <cell r="Q3473" t="str">
            <v>675-6420-10</v>
          </cell>
          <cell r="R3473">
            <v>0</v>
          </cell>
        </row>
        <row r="3474">
          <cell r="Q3474" t="str">
            <v>675-6440-10</v>
          </cell>
          <cell r="R3474">
            <v>0</v>
          </cell>
        </row>
        <row r="3475">
          <cell r="Q3475" t="str">
            <v>675-6460-10</v>
          </cell>
          <cell r="R3475">
            <v>0</v>
          </cell>
        </row>
        <row r="3476">
          <cell r="Q3476" t="str">
            <v>675-6900-10</v>
          </cell>
          <cell r="R3476">
            <v>189728.72</v>
          </cell>
        </row>
        <row r="3477">
          <cell r="Q3477" t="str">
            <v>675-6910-10</v>
          </cell>
          <cell r="R3477">
            <v>0</v>
          </cell>
        </row>
        <row r="3478">
          <cell r="Q3478" t="str">
            <v>690-6010-10</v>
          </cell>
          <cell r="R3478">
            <v>0</v>
          </cell>
        </row>
        <row r="3479">
          <cell r="Q3479" t="str">
            <v>690-6020-10</v>
          </cell>
          <cell r="R3479">
            <v>0</v>
          </cell>
        </row>
        <row r="3480">
          <cell r="Q3480" t="str">
            <v>690-6030-10</v>
          </cell>
          <cell r="R3480">
            <v>0</v>
          </cell>
        </row>
        <row r="3481">
          <cell r="Q3481" t="str">
            <v>690-6040-10</v>
          </cell>
          <cell r="R3481">
            <v>0</v>
          </cell>
        </row>
        <row r="3482">
          <cell r="Q3482" t="str">
            <v>690-6050-10</v>
          </cell>
          <cell r="R3482">
            <v>0</v>
          </cell>
        </row>
        <row r="3483">
          <cell r="Q3483" t="str">
            <v>690-6060-10</v>
          </cell>
          <cell r="R3483">
            <v>0</v>
          </cell>
        </row>
        <row r="3484">
          <cell r="Q3484" t="str">
            <v>690-6070-10</v>
          </cell>
          <cell r="R3484">
            <v>0</v>
          </cell>
        </row>
        <row r="3485">
          <cell r="Q3485" t="str">
            <v>690-6080-10</v>
          </cell>
          <cell r="R3485">
            <v>0</v>
          </cell>
        </row>
        <row r="3486">
          <cell r="Q3486" t="str">
            <v>690-6090-10</v>
          </cell>
          <cell r="R3486">
            <v>0</v>
          </cell>
        </row>
        <row r="3487">
          <cell r="Q3487" t="str">
            <v>690-6100-10</v>
          </cell>
          <cell r="R3487">
            <v>0</v>
          </cell>
        </row>
        <row r="3488">
          <cell r="Q3488" t="str">
            <v>690-6110-10</v>
          </cell>
          <cell r="R3488">
            <v>0</v>
          </cell>
        </row>
        <row r="3489">
          <cell r="Q3489" t="str">
            <v>690-6120-10</v>
          </cell>
          <cell r="R3489">
            <v>0</v>
          </cell>
        </row>
        <row r="3490">
          <cell r="Q3490" t="str">
            <v>690-6130-10</v>
          </cell>
          <cell r="R3490">
            <v>0</v>
          </cell>
        </row>
        <row r="3491">
          <cell r="Q3491" t="str">
            <v>690-6140-10</v>
          </cell>
          <cell r="R3491">
            <v>0</v>
          </cell>
        </row>
        <row r="3492">
          <cell r="Q3492" t="str">
            <v>690-6150-10</v>
          </cell>
          <cell r="R3492">
            <v>0</v>
          </cell>
        </row>
        <row r="3493">
          <cell r="Q3493" t="str">
            <v>690-6160-10</v>
          </cell>
          <cell r="R3493">
            <v>0</v>
          </cell>
        </row>
        <row r="3494">
          <cell r="Q3494" t="str">
            <v>690-6225-10</v>
          </cell>
          <cell r="R3494">
            <v>0</v>
          </cell>
        </row>
        <row r="3495">
          <cell r="Q3495" t="str">
            <v>690-6230-10</v>
          </cell>
          <cell r="R3495">
            <v>0</v>
          </cell>
        </row>
        <row r="3496">
          <cell r="Q3496" t="str">
            <v>690-6240-10</v>
          </cell>
          <cell r="R3496">
            <v>0</v>
          </cell>
        </row>
        <row r="3497">
          <cell r="Q3497" t="str">
            <v>690-6250-10</v>
          </cell>
          <cell r="R3497">
            <v>0</v>
          </cell>
        </row>
        <row r="3498">
          <cell r="Q3498" t="str">
            <v>690-6260-10</v>
          </cell>
          <cell r="R3498">
            <v>0</v>
          </cell>
        </row>
        <row r="3499">
          <cell r="Q3499" t="str">
            <v>690-6270-10</v>
          </cell>
          <cell r="R3499">
            <v>0</v>
          </cell>
        </row>
        <row r="3500">
          <cell r="Q3500" t="str">
            <v>690-6280-10</v>
          </cell>
          <cell r="R3500">
            <v>0</v>
          </cell>
        </row>
        <row r="3501">
          <cell r="Q3501" t="str">
            <v>690-6290-10</v>
          </cell>
          <cell r="R3501">
            <v>0</v>
          </cell>
        </row>
        <row r="3502">
          <cell r="Q3502" t="str">
            <v>690-6310-10</v>
          </cell>
          <cell r="R3502">
            <v>0</v>
          </cell>
        </row>
        <row r="3503">
          <cell r="Q3503" t="str">
            <v>690-6320-10</v>
          </cell>
          <cell r="R3503">
            <v>0</v>
          </cell>
        </row>
        <row r="3504">
          <cell r="Q3504" t="str">
            <v>690-6330-10</v>
          </cell>
          <cell r="R3504">
            <v>0</v>
          </cell>
        </row>
        <row r="3505">
          <cell r="Q3505" t="str">
            <v>690-6340-10</v>
          </cell>
          <cell r="R3505">
            <v>0</v>
          </cell>
        </row>
        <row r="3506">
          <cell r="Q3506" t="str">
            <v>690-6420-10</v>
          </cell>
          <cell r="R3506">
            <v>0</v>
          </cell>
        </row>
        <row r="3507">
          <cell r="Q3507" t="str">
            <v>690-6430-10</v>
          </cell>
          <cell r="R3507">
            <v>0</v>
          </cell>
        </row>
        <row r="3508">
          <cell r="Q3508" t="str">
            <v>690-6440-10</v>
          </cell>
          <cell r="R3508">
            <v>0</v>
          </cell>
        </row>
        <row r="3509">
          <cell r="Q3509" t="str">
            <v>690-6450-10</v>
          </cell>
          <cell r="R3509">
            <v>0</v>
          </cell>
        </row>
        <row r="3510">
          <cell r="Q3510" t="str">
            <v>690-6460-10</v>
          </cell>
          <cell r="R3510">
            <v>0</v>
          </cell>
        </row>
        <row r="3511">
          <cell r="Q3511" t="str">
            <v>690-6470-10</v>
          </cell>
          <cell r="R3511">
            <v>0</v>
          </cell>
        </row>
        <row r="3512">
          <cell r="Q3512" t="str">
            <v>690-6480-10</v>
          </cell>
          <cell r="R3512">
            <v>0</v>
          </cell>
        </row>
        <row r="3513">
          <cell r="Q3513" t="str">
            <v>690-6490-10</v>
          </cell>
          <cell r="R3513">
            <v>0</v>
          </cell>
        </row>
        <row r="3514">
          <cell r="Q3514" t="str">
            <v>690-6500-10</v>
          </cell>
          <cell r="R3514">
            <v>0</v>
          </cell>
        </row>
        <row r="3515">
          <cell r="Q3515" t="str">
            <v>690-6540-10</v>
          </cell>
          <cell r="R3515">
            <v>0</v>
          </cell>
        </row>
        <row r="3516">
          <cell r="Q3516" t="str">
            <v>690-6550-10</v>
          </cell>
          <cell r="R3516">
            <v>0</v>
          </cell>
        </row>
        <row r="3517">
          <cell r="Q3517" t="str">
            <v>690-6560-10</v>
          </cell>
          <cell r="R3517">
            <v>0</v>
          </cell>
        </row>
        <row r="3518">
          <cell r="Q3518" t="str">
            <v>690-6570-10</v>
          </cell>
          <cell r="R3518">
            <v>0</v>
          </cell>
        </row>
        <row r="3519">
          <cell r="Q3519" t="str">
            <v>690-6580-10</v>
          </cell>
          <cell r="R3519">
            <v>0</v>
          </cell>
        </row>
        <row r="3520">
          <cell r="Q3520" t="str">
            <v>690-6590-10</v>
          </cell>
          <cell r="R3520">
            <v>0</v>
          </cell>
        </row>
        <row r="3521">
          <cell r="Q3521" t="str">
            <v>690-6600-10</v>
          </cell>
          <cell r="R3521">
            <v>0</v>
          </cell>
        </row>
        <row r="3522">
          <cell r="Q3522" t="str">
            <v>690-6610-10</v>
          </cell>
          <cell r="R3522">
            <v>0</v>
          </cell>
        </row>
        <row r="3523">
          <cell r="Q3523" t="str">
            <v>690-6620-10</v>
          </cell>
          <cell r="R3523">
            <v>0</v>
          </cell>
        </row>
        <row r="3524">
          <cell r="Q3524" t="str">
            <v>690-6630-10</v>
          </cell>
          <cell r="R3524">
            <v>0</v>
          </cell>
        </row>
        <row r="3525">
          <cell r="Q3525" t="str">
            <v>690-6640-10</v>
          </cell>
          <cell r="R3525">
            <v>0</v>
          </cell>
        </row>
        <row r="3526">
          <cell r="Q3526" t="str">
            <v>690-6650-10</v>
          </cell>
          <cell r="R3526">
            <v>0</v>
          </cell>
        </row>
        <row r="3527">
          <cell r="Q3527" t="str">
            <v>690-6660-10</v>
          </cell>
          <cell r="R3527">
            <v>0</v>
          </cell>
        </row>
        <row r="3528">
          <cell r="Q3528" t="str">
            <v>690-6670-10</v>
          </cell>
          <cell r="R3528">
            <v>0</v>
          </cell>
        </row>
        <row r="3529">
          <cell r="Q3529" t="str">
            <v>690-6680-10</v>
          </cell>
          <cell r="R3529">
            <v>0</v>
          </cell>
        </row>
        <row r="3530">
          <cell r="Q3530" t="str">
            <v>690-6690-10</v>
          </cell>
          <cell r="R3530">
            <v>0</v>
          </cell>
        </row>
        <row r="3531">
          <cell r="Q3531" t="str">
            <v>690-6700-10</v>
          </cell>
          <cell r="R3531">
            <v>0</v>
          </cell>
        </row>
        <row r="3532">
          <cell r="Q3532" t="str">
            <v>690-6720-10</v>
          </cell>
          <cell r="R3532">
            <v>0</v>
          </cell>
        </row>
        <row r="3533">
          <cell r="Q3533" t="str">
            <v>690-6900-10</v>
          </cell>
          <cell r="R3533">
            <v>0</v>
          </cell>
        </row>
        <row r="3534">
          <cell r="Q3534" t="str">
            <v>690-6901-10</v>
          </cell>
          <cell r="R3534">
            <v>0</v>
          </cell>
        </row>
        <row r="3535">
          <cell r="Q3535" t="str">
            <v>690-6902-10</v>
          </cell>
          <cell r="R3535">
            <v>0</v>
          </cell>
        </row>
        <row r="3536">
          <cell r="Q3536" t="str">
            <v>690-6903-10</v>
          </cell>
          <cell r="R3536">
            <v>0</v>
          </cell>
        </row>
        <row r="3537">
          <cell r="Q3537" t="str">
            <v>690-6904-10</v>
          </cell>
          <cell r="R3537">
            <v>0</v>
          </cell>
        </row>
        <row r="3538">
          <cell r="Q3538" t="str">
            <v>690-6910-10</v>
          </cell>
          <cell r="R3538">
            <v>0</v>
          </cell>
        </row>
        <row r="3539">
          <cell r="Q3539" t="str">
            <v>690-6911-10</v>
          </cell>
          <cell r="R3539">
            <v>0</v>
          </cell>
        </row>
        <row r="3540">
          <cell r="Q3540" t="str">
            <v>690-8145-10</v>
          </cell>
          <cell r="R3540">
            <v>0</v>
          </cell>
        </row>
        <row r="3541">
          <cell r="Q3541" t="str">
            <v>705-6020-10</v>
          </cell>
          <cell r="R3541">
            <v>0</v>
          </cell>
        </row>
        <row r="3542">
          <cell r="Q3542" t="str">
            <v>705-6030-10</v>
          </cell>
          <cell r="R3542">
            <v>0</v>
          </cell>
        </row>
        <row r="3543">
          <cell r="Q3543" t="str">
            <v>705-6050-10</v>
          </cell>
          <cell r="R3543">
            <v>127047.06</v>
          </cell>
        </row>
        <row r="3544">
          <cell r="Q3544" t="str">
            <v>705-6225-10</v>
          </cell>
          <cell r="R3544">
            <v>703.85</v>
          </cell>
        </row>
        <row r="3545">
          <cell r="Q3545" t="str">
            <v>705-6240-10</v>
          </cell>
          <cell r="R3545">
            <v>2422.65</v>
          </cell>
        </row>
        <row r="3546">
          <cell r="Q3546" t="str">
            <v>705-6250-10</v>
          </cell>
          <cell r="R3546">
            <v>93.88</v>
          </cell>
        </row>
        <row r="3547">
          <cell r="Q3547" t="str">
            <v>705-6260-10</v>
          </cell>
          <cell r="R3547">
            <v>0</v>
          </cell>
        </row>
        <row r="3548">
          <cell r="Q3548" t="str">
            <v>705-6270-10</v>
          </cell>
          <cell r="R3548">
            <v>0</v>
          </cell>
        </row>
        <row r="3549">
          <cell r="Q3549" t="str">
            <v>705-6280-10</v>
          </cell>
          <cell r="R3549">
            <v>0</v>
          </cell>
        </row>
        <row r="3550">
          <cell r="Q3550" t="str">
            <v>705-6290-10</v>
          </cell>
          <cell r="R3550">
            <v>0</v>
          </cell>
        </row>
        <row r="3551">
          <cell r="Q3551" t="str">
            <v>705-6310-10</v>
          </cell>
          <cell r="R3551">
            <v>0</v>
          </cell>
        </row>
        <row r="3552">
          <cell r="Q3552" t="str">
            <v>705-6320-10</v>
          </cell>
          <cell r="R3552">
            <v>0</v>
          </cell>
        </row>
        <row r="3553">
          <cell r="Q3553" t="str">
            <v>705-6330-10</v>
          </cell>
          <cell r="R3553">
            <v>0</v>
          </cell>
        </row>
        <row r="3554">
          <cell r="Q3554" t="str">
            <v>705-6420-10</v>
          </cell>
          <cell r="R3554">
            <v>0</v>
          </cell>
        </row>
        <row r="3555">
          <cell r="Q3555" t="str">
            <v>705-6440-10</v>
          </cell>
          <cell r="R3555">
            <v>0</v>
          </cell>
        </row>
        <row r="3556">
          <cell r="Q3556" t="str">
            <v>705-6460-10</v>
          </cell>
          <cell r="R3556">
            <v>0</v>
          </cell>
        </row>
        <row r="3557">
          <cell r="Q3557" t="str">
            <v>705-6900-10</v>
          </cell>
          <cell r="R3557">
            <v>134287.6</v>
          </cell>
        </row>
        <row r="3558">
          <cell r="Q3558" t="str">
            <v>705-6910-10</v>
          </cell>
          <cell r="R3558">
            <v>196766.06</v>
          </cell>
        </row>
        <row r="3559">
          <cell r="Q3559" t="str">
            <v>710-4800-10</v>
          </cell>
          <cell r="R3559">
            <v>0</v>
          </cell>
        </row>
        <row r="3560">
          <cell r="Q3560" t="str">
            <v>710-4810-10</v>
          </cell>
          <cell r="R3560">
            <v>0</v>
          </cell>
        </row>
        <row r="3561">
          <cell r="Q3561" t="str">
            <v>710-6010-10</v>
          </cell>
          <cell r="R3561">
            <v>0</v>
          </cell>
        </row>
        <row r="3562">
          <cell r="Q3562" t="str">
            <v>710-6020-10</v>
          </cell>
          <cell r="R3562">
            <v>0</v>
          </cell>
        </row>
        <row r="3563">
          <cell r="Q3563" t="str">
            <v>710-6030-10</v>
          </cell>
          <cell r="R3563">
            <v>0</v>
          </cell>
        </row>
        <row r="3564">
          <cell r="Q3564" t="str">
            <v>710-6040-10</v>
          </cell>
          <cell r="R3564">
            <v>0</v>
          </cell>
        </row>
        <row r="3565">
          <cell r="Q3565" t="str">
            <v>710-6050-10</v>
          </cell>
          <cell r="R3565">
            <v>12430</v>
          </cell>
        </row>
        <row r="3566">
          <cell r="Q3566" t="str">
            <v>710-6060-10</v>
          </cell>
          <cell r="R3566">
            <v>0</v>
          </cell>
        </row>
        <row r="3567">
          <cell r="Q3567" t="str">
            <v>710-6070-10</v>
          </cell>
          <cell r="R3567">
            <v>0</v>
          </cell>
        </row>
        <row r="3568">
          <cell r="Q3568" t="str">
            <v>710-6080-10</v>
          </cell>
          <cell r="R3568">
            <v>0</v>
          </cell>
        </row>
        <row r="3569">
          <cell r="Q3569" t="str">
            <v>710-6090-10</v>
          </cell>
          <cell r="R3569">
            <v>0</v>
          </cell>
        </row>
        <row r="3570">
          <cell r="Q3570" t="str">
            <v>710-6100-10</v>
          </cell>
          <cell r="R3570">
            <v>0</v>
          </cell>
        </row>
        <row r="3571">
          <cell r="Q3571" t="str">
            <v>710-6110-10</v>
          </cell>
          <cell r="R3571">
            <v>0</v>
          </cell>
        </row>
        <row r="3572">
          <cell r="Q3572" t="str">
            <v>710-6120-10</v>
          </cell>
          <cell r="R3572">
            <v>0</v>
          </cell>
        </row>
        <row r="3573">
          <cell r="Q3573" t="str">
            <v>710-6130-10</v>
          </cell>
          <cell r="R3573">
            <v>0</v>
          </cell>
        </row>
        <row r="3574">
          <cell r="Q3574" t="str">
            <v>710-6140-10</v>
          </cell>
          <cell r="R3574">
            <v>0</v>
          </cell>
        </row>
        <row r="3575">
          <cell r="Q3575" t="str">
            <v>710-6150-10</v>
          </cell>
          <cell r="R3575">
            <v>0</v>
          </cell>
        </row>
        <row r="3576">
          <cell r="Q3576" t="str">
            <v>710-6160-10</v>
          </cell>
          <cell r="R3576">
            <v>0</v>
          </cell>
        </row>
        <row r="3577">
          <cell r="Q3577" t="str">
            <v>710-6225-10</v>
          </cell>
          <cell r="R3577">
            <v>0</v>
          </cell>
        </row>
        <row r="3578">
          <cell r="Q3578" t="str">
            <v>710-6230-10</v>
          </cell>
          <cell r="R3578">
            <v>0</v>
          </cell>
        </row>
        <row r="3579">
          <cell r="Q3579" t="str">
            <v>710-6240-10</v>
          </cell>
          <cell r="R3579">
            <v>471.19</v>
          </cell>
        </row>
        <row r="3580">
          <cell r="Q3580" t="str">
            <v>710-6250-10</v>
          </cell>
          <cell r="R3580">
            <v>0</v>
          </cell>
        </row>
        <row r="3581">
          <cell r="Q3581" t="str">
            <v>710-6260-10</v>
          </cell>
          <cell r="R3581">
            <v>0</v>
          </cell>
        </row>
        <row r="3582">
          <cell r="Q3582" t="str">
            <v>710-6270-10</v>
          </cell>
          <cell r="R3582">
            <v>0</v>
          </cell>
        </row>
        <row r="3583">
          <cell r="Q3583" t="str">
            <v>710-6280-10</v>
          </cell>
          <cell r="R3583">
            <v>0</v>
          </cell>
        </row>
        <row r="3584">
          <cell r="Q3584" t="str">
            <v>710-6290-10</v>
          </cell>
          <cell r="R3584">
            <v>0</v>
          </cell>
        </row>
        <row r="3585">
          <cell r="Q3585" t="str">
            <v>710-6310-10</v>
          </cell>
          <cell r="R3585">
            <v>0</v>
          </cell>
        </row>
        <row r="3586">
          <cell r="Q3586" t="str">
            <v>710-6320-10</v>
          </cell>
          <cell r="R3586">
            <v>0</v>
          </cell>
        </row>
        <row r="3587">
          <cell r="Q3587" t="str">
            <v>710-6330-10</v>
          </cell>
          <cell r="R3587">
            <v>0</v>
          </cell>
        </row>
        <row r="3588">
          <cell r="Q3588" t="str">
            <v>710-6340-10</v>
          </cell>
          <cell r="R3588">
            <v>0</v>
          </cell>
        </row>
        <row r="3589">
          <cell r="Q3589" t="str">
            <v>710-6420-10</v>
          </cell>
          <cell r="R3589">
            <v>0</v>
          </cell>
        </row>
        <row r="3590">
          <cell r="Q3590" t="str">
            <v>710-6430-10</v>
          </cell>
          <cell r="R3590">
            <v>0</v>
          </cell>
        </row>
        <row r="3591">
          <cell r="Q3591" t="str">
            <v>710-6440-10</v>
          </cell>
          <cell r="R3591">
            <v>0</v>
          </cell>
        </row>
        <row r="3592">
          <cell r="Q3592" t="str">
            <v>710-6450-10</v>
          </cell>
          <cell r="R3592">
            <v>0</v>
          </cell>
        </row>
        <row r="3593">
          <cell r="Q3593" t="str">
            <v>710-6460-10</v>
          </cell>
          <cell r="R3593">
            <v>0</v>
          </cell>
        </row>
        <row r="3594">
          <cell r="Q3594" t="str">
            <v>710-6470-10</v>
          </cell>
          <cell r="R3594">
            <v>0</v>
          </cell>
        </row>
        <row r="3595">
          <cell r="Q3595" t="str">
            <v>710-6490-10</v>
          </cell>
          <cell r="R3595">
            <v>0</v>
          </cell>
        </row>
        <row r="3596">
          <cell r="Q3596" t="str">
            <v>710-6500-10</v>
          </cell>
          <cell r="R3596">
            <v>0</v>
          </cell>
        </row>
        <row r="3597">
          <cell r="Q3597" t="str">
            <v>710-6540-10</v>
          </cell>
          <cell r="R3597">
            <v>0</v>
          </cell>
        </row>
        <row r="3598">
          <cell r="Q3598" t="str">
            <v>710-6550-10</v>
          </cell>
          <cell r="R3598">
            <v>0</v>
          </cell>
        </row>
        <row r="3599">
          <cell r="Q3599" t="str">
            <v>710-6560-10</v>
          </cell>
          <cell r="R3599">
            <v>0</v>
          </cell>
        </row>
        <row r="3600">
          <cell r="Q3600" t="str">
            <v>710-6570-10</v>
          </cell>
          <cell r="R3600">
            <v>0</v>
          </cell>
        </row>
        <row r="3601">
          <cell r="Q3601" t="str">
            <v>710-6580-10</v>
          </cell>
          <cell r="R3601">
            <v>0</v>
          </cell>
        </row>
        <row r="3602">
          <cell r="Q3602" t="str">
            <v>710-6590-10</v>
          </cell>
          <cell r="R3602">
            <v>0</v>
          </cell>
        </row>
        <row r="3603">
          <cell r="Q3603" t="str">
            <v>710-6600-10</v>
          </cell>
          <cell r="R3603">
            <v>0</v>
          </cell>
        </row>
        <row r="3604">
          <cell r="Q3604" t="str">
            <v>710-6610-10</v>
          </cell>
          <cell r="R3604">
            <v>0</v>
          </cell>
        </row>
        <row r="3605">
          <cell r="Q3605" t="str">
            <v>710-6620-10</v>
          </cell>
          <cell r="R3605">
            <v>0</v>
          </cell>
        </row>
        <row r="3606">
          <cell r="Q3606" t="str">
            <v>710-6630-10</v>
          </cell>
          <cell r="R3606">
            <v>0</v>
          </cell>
        </row>
        <row r="3607">
          <cell r="Q3607" t="str">
            <v>710-6640-10</v>
          </cell>
          <cell r="R3607">
            <v>0</v>
          </cell>
        </row>
        <row r="3608">
          <cell r="Q3608" t="str">
            <v>710-6650-10</v>
          </cell>
          <cell r="R3608">
            <v>0</v>
          </cell>
        </row>
        <row r="3609">
          <cell r="Q3609" t="str">
            <v>710-6700-10</v>
          </cell>
          <cell r="R3609">
            <v>0</v>
          </cell>
        </row>
        <row r="3610">
          <cell r="Q3610" t="str">
            <v>710-6720-10</v>
          </cell>
          <cell r="R3610">
            <v>0</v>
          </cell>
        </row>
        <row r="3611">
          <cell r="Q3611" t="str">
            <v>710-6730-10</v>
          </cell>
          <cell r="R3611">
            <v>0</v>
          </cell>
        </row>
        <row r="3612">
          <cell r="Q3612" t="str">
            <v>710-6900-10</v>
          </cell>
          <cell r="R3612">
            <v>8048.04</v>
          </cell>
        </row>
        <row r="3613">
          <cell r="Q3613" t="str">
            <v>710-6901-10</v>
          </cell>
          <cell r="R3613">
            <v>0</v>
          </cell>
        </row>
        <row r="3614">
          <cell r="Q3614" t="str">
            <v>710-6902-10</v>
          </cell>
          <cell r="R3614">
            <v>0</v>
          </cell>
        </row>
        <row r="3615">
          <cell r="Q3615" t="str">
            <v>710-6903-10</v>
          </cell>
          <cell r="R3615">
            <v>0</v>
          </cell>
        </row>
        <row r="3616">
          <cell r="Q3616" t="str">
            <v>710-6904-10</v>
          </cell>
          <cell r="R3616">
            <v>0</v>
          </cell>
        </row>
        <row r="3617">
          <cell r="Q3617" t="str">
            <v>710-6910-10</v>
          </cell>
          <cell r="R3617">
            <v>0</v>
          </cell>
        </row>
        <row r="3618">
          <cell r="Q3618" t="str">
            <v>710-6911-10</v>
          </cell>
          <cell r="R3618">
            <v>0</v>
          </cell>
        </row>
        <row r="3619">
          <cell r="Q3619" t="str">
            <v>710-8145-10</v>
          </cell>
          <cell r="R3619">
            <v>0</v>
          </cell>
        </row>
        <row r="3620">
          <cell r="Q3620" t="str">
            <v>715-6050-10</v>
          </cell>
          <cell r="R3620">
            <v>47231.96</v>
          </cell>
        </row>
        <row r="3621">
          <cell r="Q3621" t="str">
            <v>715-6225-10</v>
          </cell>
          <cell r="R3621">
            <v>1642</v>
          </cell>
        </row>
        <row r="3622">
          <cell r="Q3622" t="str">
            <v>715-6240-10</v>
          </cell>
          <cell r="R3622">
            <v>4216.66</v>
          </cell>
        </row>
        <row r="3623">
          <cell r="Q3623" t="str">
            <v>715-6250-10</v>
          </cell>
          <cell r="R3623">
            <v>9763.42</v>
          </cell>
        </row>
        <row r="3624">
          <cell r="Q3624" t="str">
            <v>715-6260-10</v>
          </cell>
          <cell r="R3624">
            <v>0</v>
          </cell>
        </row>
        <row r="3625">
          <cell r="Q3625" t="str">
            <v>715-6270-10</v>
          </cell>
          <cell r="R3625">
            <v>0</v>
          </cell>
        </row>
        <row r="3626">
          <cell r="Q3626" t="str">
            <v>715-6280-10</v>
          </cell>
          <cell r="R3626">
            <v>0</v>
          </cell>
        </row>
        <row r="3627">
          <cell r="Q3627" t="str">
            <v>715-6290-10</v>
          </cell>
          <cell r="R3627">
            <v>0</v>
          </cell>
        </row>
        <row r="3628">
          <cell r="Q3628" t="str">
            <v>715-6310-10</v>
          </cell>
          <cell r="R3628">
            <v>0</v>
          </cell>
        </row>
        <row r="3629">
          <cell r="Q3629" t="str">
            <v>715-6320-10</v>
          </cell>
          <cell r="R3629">
            <v>0</v>
          </cell>
        </row>
        <row r="3630">
          <cell r="Q3630" t="str">
            <v>715-6330-10</v>
          </cell>
          <cell r="R3630">
            <v>0</v>
          </cell>
        </row>
        <row r="3631">
          <cell r="Q3631" t="str">
            <v>715-6420-10</v>
          </cell>
          <cell r="R3631">
            <v>0</v>
          </cell>
        </row>
        <row r="3632">
          <cell r="Q3632" t="str">
            <v>715-6440-10</v>
          </cell>
          <cell r="R3632">
            <v>0</v>
          </cell>
        </row>
        <row r="3633">
          <cell r="Q3633" t="str">
            <v>715-6460-10</v>
          </cell>
          <cell r="R3633">
            <v>0</v>
          </cell>
        </row>
        <row r="3634">
          <cell r="Q3634" t="str">
            <v>715-6900-10</v>
          </cell>
          <cell r="R3634">
            <v>159893.78</v>
          </cell>
        </row>
        <row r="3635">
          <cell r="Q3635" t="str">
            <v>715-6910-10</v>
          </cell>
          <cell r="R3635">
            <v>104839.56</v>
          </cell>
        </row>
        <row r="3636">
          <cell r="Q3636" t="str">
            <v>720-4350-10</v>
          </cell>
          <cell r="R3636">
            <v>0</v>
          </cell>
        </row>
        <row r="3637">
          <cell r="Q3637" t="str">
            <v>720-6040-10</v>
          </cell>
          <cell r="R3637">
            <v>0</v>
          </cell>
        </row>
        <row r="3638">
          <cell r="Q3638" t="str">
            <v>720-6060-10</v>
          </cell>
          <cell r="R3638">
            <v>0</v>
          </cell>
        </row>
        <row r="3639">
          <cell r="Q3639" t="str">
            <v>720-6070-10</v>
          </cell>
          <cell r="R3639">
            <v>0</v>
          </cell>
        </row>
        <row r="3640">
          <cell r="Q3640" t="str">
            <v>720-6080-10</v>
          </cell>
          <cell r="R3640">
            <v>0</v>
          </cell>
        </row>
        <row r="3641">
          <cell r="Q3641" t="str">
            <v>720-6090-10</v>
          </cell>
          <cell r="R3641">
            <v>0</v>
          </cell>
        </row>
        <row r="3642">
          <cell r="Q3642" t="str">
            <v>720-6100-10</v>
          </cell>
          <cell r="R3642">
            <v>0</v>
          </cell>
        </row>
        <row r="3643">
          <cell r="Q3643" t="str">
            <v>720-6110-10</v>
          </cell>
          <cell r="R3643">
            <v>0</v>
          </cell>
        </row>
        <row r="3644">
          <cell r="Q3644" t="str">
            <v>720-6120-10</v>
          </cell>
          <cell r="R3644">
            <v>0</v>
          </cell>
        </row>
        <row r="3645">
          <cell r="Q3645" t="str">
            <v>720-6130-10</v>
          </cell>
          <cell r="R3645">
            <v>0</v>
          </cell>
        </row>
        <row r="3646">
          <cell r="Q3646" t="str">
            <v>720-6140-10</v>
          </cell>
          <cell r="R3646">
            <v>0</v>
          </cell>
        </row>
        <row r="3647">
          <cell r="Q3647" t="str">
            <v>720-6150-10</v>
          </cell>
          <cell r="R3647">
            <v>0</v>
          </cell>
        </row>
        <row r="3648">
          <cell r="Q3648" t="str">
            <v>720-6160-10</v>
          </cell>
          <cell r="R3648">
            <v>0</v>
          </cell>
        </row>
        <row r="3649">
          <cell r="Q3649" t="str">
            <v>720-6225-10</v>
          </cell>
          <cell r="R3649">
            <v>0</v>
          </cell>
        </row>
        <row r="3650">
          <cell r="Q3650" t="str">
            <v>720-6230-10</v>
          </cell>
          <cell r="R3650">
            <v>0</v>
          </cell>
        </row>
        <row r="3651">
          <cell r="Q3651" t="str">
            <v>720-6550-10</v>
          </cell>
          <cell r="R3651">
            <v>0</v>
          </cell>
        </row>
        <row r="3652">
          <cell r="Q3652" t="str">
            <v>740-4800-10</v>
          </cell>
          <cell r="R3652">
            <v>0</v>
          </cell>
        </row>
        <row r="3653">
          <cell r="Q3653" t="str">
            <v>740-4801-10</v>
          </cell>
          <cell r="R3653">
            <v>-6005.78</v>
          </cell>
        </row>
        <row r="3654">
          <cell r="Q3654" t="str">
            <v>740-4810-10</v>
          </cell>
          <cell r="R3654">
            <v>0</v>
          </cell>
        </row>
        <row r="3655">
          <cell r="Q3655" t="str">
            <v>740-4811-10</v>
          </cell>
          <cell r="R3655">
            <v>0</v>
          </cell>
        </row>
        <row r="3656">
          <cell r="Q3656" t="str">
            <v>740-6010-10</v>
          </cell>
          <cell r="R3656">
            <v>0</v>
          </cell>
        </row>
        <row r="3657">
          <cell r="Q3657" t="str">
            <v>740-6020-10</v>
          </cell>
          <cell r="R3657">
            <v>141260.71</v>
          </cell>
        </row>
        <row r="3658">
          <cell r="Q3658" t="str">
            <v>740-6030-10</v>
          </cell>
          <cell r="R3658">
            <v>2761.51</v>
          </cell>
        </row>
        <row r="3659">
          <cell r="Q3659" t="str">
            <v>740-6040-10</v>
          </cell>
          <cell r="R3659">
            <v>0</v>
          </cell>
        </row>
        <row r="3660">
          <cell r="Q3660" t="str">
            <v>740-6050-10</v>
          </cell>
          <cell r="R3660">
            <v>178780.24</v>
          </cell>
        </row>
        <row r="3661">
          <cell r="Q3661" t="str">
            <v>740-6060-10</v>
          </cell>
          <cell r="R3661">
            <v>0</v>
          </cell>
        </row>
        <row r="3662">
          <cell r="Q3662" t="str">
            <v>740-6070-10</v>
          </cell>
          <cell r="R3662">
            <v>14427.1</v>
          </cell>
        </row>
        <row r="3663">
          <cell r="Q3663" t="str">
            <v>740-6080-10</v>
          </cell>
          <cell r="R3663">
            <v>0</v>
          </cell>
        </row>
        <row r="3664">
          <cell r="Q3664" t="str">
            <v>740-6090-10</v>
          </cell>
          <cell r="R3664">
            <v>0</v>
          </cell>
        </row>
        <row r="3665">
          <cell r="Q3665" t="str">
            <v>740-6100-10</v>
          </cell>
          <cell r="R3665">
            <v>0</v>
          </cell>
        </row>
        <row r="3666">
          <cell r="Q3666" t="str">
            <v>740-6110-10</v>
          </cell>
          <cell r="R3666">
            <v>0</v>
          </cell>
        </row>
        <row r="3667">
          <cell r="Q3667" t="str">
            <v>740-6120-10</v>
          </cell>
          <cell r="R3667">
            <v>5598.43</v>
          </cell>
        </row>
        <row r="3668">
          <cell r="Q3668" t="str">
            <v>740-6122-10</v>
          </cell>
          <cell r="R3668">
            <v>554.33000000000004</v>
          </cell>
        </row>
        <row r="3669">
          <cell r="Q3669" t="str">
            <v>740-6130-10</v>
          </cell>
          <cell r="R3669">
            <v>0</v>
          </cell>
        </row>
        <row r="3670">
          <cell r="Q3670" t="str">
            <v>740-6140-10</v>
          </cell>
          <cell r="R3670">
            <v>0</v>
          </cell>
        </row>
        <row r="3671">
          <cell r="Q3671" t="str">
            <v>740-6145-10</v>
          </cell>
          <cell r="R3671">
            <v>0</v>
          </cell>
        </row>
        <row r="3672">
          <cell r="Q3672" t="str">
            <v>740-6150-10</v>
          </cell>
          <cell r="R3672">
            <v>0</v>
          </cell>
        </row>
        <row r="3673">
          <cell r="Q3673" t="str">
            <v>740-6160-10</v>
          </cell>
          <cell r="R3673">
            <v>0</v>
          </cell>
        </row>
        <row r="3674">
          <cell r="Q3674" t="str">
            <v>740-6170-10</v>
          </cell>
          <cell r="R3674">
            <v>17724.8</v>
          </cell>
        </row>
        <row r="3675">
          <cell r="Q3675" t="str">
            <v>740-6180-10</v>
          </cell>
          <cell r="R3675">
            <v>3278.38</v>
          </cell>
        </row>
        <row r="3676">
          <cell r="Q3676" t="str">
            <v>740-6190-10</v>
          </cell>
          <cell r="R3676">
            <v>1799.74</v>
          </cell>
        </row>
        <row r="3677">
          <cell r="Q3677" t="str">
            <v>740-6200-10</v>
          </cell>
          <cell r="R3677">
            <v>4959.8999999999996</v>
          </cell>
        </row>
        <row r="3678">
          <cell r="Q3678" t="str">
            <v>740-6210-10</v>
          </cell>
          <cell r="R3678">
            <v>2415.94</v>
          </cell>
        </row>
        <row r="3679">
          <cell r="Q3679" t="str">
            <v>740-6220-10</v>
          </cell>
          <cell r="R3679">
            <v>10840</v>
          </cell>
        </row>
        <row r="3680">
          <cell r="Q3680" t="str">
            <v>740-6225-10</v>
          </cell>
          <cell r="R3680">
            <v>0</v>
          </cell>
        </row>
        <row r="3681">
          <cell r="Q3681" t="str">
            <v>740-6230-10</v>
          </cell>
          <cell r="R3681">
            <v>0</v>
          </cell>
        </row>
        <row r="3682">
          <cell r="Q3682" t="str">
            <v>740-6240-10</v>
          </cell>
          <cell r="R3682">
            <v>0</v>
          </cell>
        </row>
        <row r="3683">
          <cell r="Q3683" t="str">
            <v>740-6250-10</v>
          </cell>
          <cell r="R3683">
            <v>454.19</v>
          </cell>
        </row>
        <row r="3684">
          <cell r="Q3684" t="str">
            <v>740-6260-10</v>
          </cell>
          <cell r="R3684">
            <v>750.13</v>
          </cell>
        </row>
        <row r="3685">
          <cell r="Q3685" t="str">
            <v>740-6270-10</v>
          </cell>
          <cell r="R3685">
            <v>0</v>
          </cell>
        </row>
        <row r="3686">
          <cell r="Q3686" t="str">
            <v>740-6280-10</v>
          </cell>
          <cell r="R3686">
            <v>0</v>
          </cell>
        </row>
        <row r="3687">
          <cell r="Q3687" t="str">
            <v>740-6290-10</v>
          </cell>
          <cell r="R3687">
            <v>175.99</v>
          </cell>
        </row>
        <row r="3688">
          <cell r="Q3688" t="str">
            <v>740-6310-10</v>
          </cell>
          <cell r="R3688">
            <v>1459.6</v>
          </cell>
        </row>
        <row r="3689">
          <cell r="Q3689" t="str">
            <v>740-6320-10</v>
          </cell>
          <cell r="R3689">
            <v>0</v>
          </cell>
        </row>
        <row r="3690">
          <cell r="Q3690" t="str">
            <v>740-6330-10</v>
          </cell>
          <cell r="R3690">
            <v>937.79</v>
          </cell>
        </row>
        <row r="3691">
          <cell r="Q3691" t="str">
            <v>740-6340-10</v>
          </cell>
          <cell r="R3691">
            <v>0</v>
          </cell>
        </row>
        <row r="3692">
          <cell r="Q3692" t="str">
            <v>740-6342-10</v>
          </cell>
          <cell r="R3692">
            <v>27801.77</v>
          </cell>
        </row>
        <row r="3693">
          <cell r="Q3693" t="str">
            <v>740-6420-10</v>
          </cell>
          <cell r="R3693">
            <v>0</v>
          </cell>
        </row>
        <row r="3694">
          <cell r="Q3694" t="str">
            <v>740-6440-10</v>
          </cell>
          <cell r="R3694">
            <v>0</v>
          </cell>
        </row>
        <row r="3695">
          <cell r="Q3695" t="str">
            <v>740-6450-10</v>
          </cell>
          <cell r="R3695">
            <v>0</v>
          </cell>
        </row>
        <row r="3696">
          <cell r="Q3696" t="str">
            <v>740-6460-10</v>
          </cell>
          <cell r="R3696">
            <v>3633.25</v>
          </cell>
        </row>
        <row r="3697">
          <cell r="Q3697" t="str">
            <v>740-6461-10</v>
          </cell>
          <cell r="R3697">
            <v>0</v>
          </cell>
        </row>
        <row r="3698">
          <cell r="Q3698" t="str">
            <v>740-6462-10</v>
          </cell>
          <cell r="R3698">
            <v>0</v>
          </cell>
        </row>
        <row r="3699">
          <cell r="Q3699" t="str">
            <v>740-6463-10</v>
          </cell>
          <cell r="R3699">
            <v>7000</v>
          </cell>
        </row>
        <row r="3700">
          <cell r="Q3700" t="str">
            <v>740-6470-10</v>
          </cell>
          <cell r="R3700">
            <v>0</v>
          </cell>
        </row>
        <row r="3701">
          <cell r="Q3701" t="str">
            <v>740-6490-10</v>
          </cell>
          <cell r="R3701">
            <v>0</v>
          </cell>
        </row>
        <row r="3702">
          <cell r="Q3702" t="str">
            <v>740-6500-10</v>
          </cell>
          <cell r="R3702">
            <v>209.8</v>
          </cell>
        </row>
        <row r="3703">
          <cell r="Q3703" t="str">
            <v>740-6540-10</v>
          </cell>
          <cell r="R3703">
            <v>4000</v>
          </cell>
        </row>
        <row r="3704">
          <cell r="Q3704" t="str">
            <v>740-6550-10</v>
          </cell>
          <cell r="R3704">
            <v>0</v>
          </cell>
        </row>
        <row r="3705">
          <cell r="Q3705" t="str">
            <v>740-6560-10</v>
          </cell>
          <cell r="R3705">
            <v>0</v>
          </cell>
        </row>
        <row r="3706">
          <cell r="Q3706" t="str">
            <v>740-6570-10</v>
          </cell>
          <cell r="R3706">
            <v>0</v>
          </cell>
        </row>
        <row r="3707">
          <cell r="Q3707" t="str">
            <v>740-6580-10</v>
          </cell>
          <cell r="R3707">
            <v>0</v>
          </cell>
        </row>
        <row r="3708">
          <cell r="Q3708" t="str">
            <v>740-6590-10</v>
          </cell>
          <cell r="R3708">
            <v>679.33</v>
          </cell>
        </row>
        <row r="3709">
          <cell r="Q3709" t="str">
            <v>740-6600-10</v>
          </cell>
          <cell r="R3709">
            <v>512.84</v>
          </cell>
        </row>
        <row r="3710">
          <cell r="Q3710" t="str">
            <v>740-6610-10</v>
          </cell>
          <cell r="R3710">
            <v>1769.73</v>
          </cell>
        </row>
        <row r="3711">
          <cell r="Q3711" t="str">
            <v>740-6620-10</v>
          </cell>
          <cell r="R3711">
            <v>1879.63</v>
          </cell>
        </row>
        <row r="3712">
          <cell r="Q3712" t="str">
            <v>740-6650-10</v>
          </cell>
          <cell r="R3712">
            <v>252.78</v>
          </cell>
        </row>
        <row r="3713">
          <cell r="Q3713" t="str">
            <v>740-6660-10</v>
          </cell>
          <cell r="R3713">
            <v>250</v>
          </cell>
        </row>
        <row r="3714">
          <cell r="Q3714" t="str">
            <v>740-6690-10</v>
          </cell>
          <cell r="R3714">
            <v>0</v>
          </cell>
        </row>
        <row r="3715">
          <cell r="Q3715" t="str">
            <v>740-6700-10</v>
          </cell>
          <cell r="R3715">
            <v>25353.9</v>
          </cell>
        </row>
        <row r="3716">
          <cell r="Q3716" t="str">
            <v>740-6720-10</v>
          </cell>
          <cell r="R3716">
            <v>0</v>
          </cell>
        </row>
        <row r="3717">
          <cell r="Q3717" t="str">
            <v>740-6740-10</v>
          </cell>
          <cell r="R3717">
            <v>0</v>
          </cell>
        </row>
        <row r="3718">
          <cell r="Q3718" t="str">
            <v>740-6820-10</v>
          </cell>
          <cell r="R3718">
            <v>0</v>
          </cell>
        </row>
        <row r="3719">
          <cell r="Q3719" t="str">
            <v>740-6900-10</v>
          </cell>
          <cell r="R3719">
            <v>71778.899999999994</v>
          </cell>
        </row>
        <row r="3720">
          <cell r="Q3720" t="str">
            <v>740-6901-10</v>
          </cell>
          <cell r="R3720">
            <v>0</v>
          </cell>
        </row>
        <row r="3721">
          <cell r="Q3721" t="str">
            <v>740-6902-10</v>
          </cell>
          <cell r="R3721">
            <v>0</v>
          </cell>
        </row>
        <row r="3722">
          <cell r="Q3722" t="str">
            <v>740-6903-10</v>
          </cell>
          <cell r="R3722">
            <v>0</v>
          </cell>
        </row>
        <row r="3723">
          <cell r="Q3723" t="str">
            <v>740-6904-10</v>
          </cell>
          <cell r="R3723">
            <v>0</v>
          </cell>
        </row>
        <row r="3724">
          <cell r="Q3724" t="str">
            <v>740-6905-10</v>
          </cell>
          <cell r="R3724">
            <v>-17330</v>
          </cell>
        </row>
        <row r="3725">
          <cell r="Q3725" t="str">
            <v>740-6910-10</v>
          </cell>
          <cell r="R3725">
            <v>0</v>
          </cell>
        </row>
        <row r="3726">
          <cell r="Q3726" t="str">
            <v>740-6911-10</v>
          </cell>
          <cell r="R3726">
            <v>0</v>
          </cell>
        </row>
        <row r="3727">
          <cell r="Q3727" t="str">
            <v>750-6310-10</v>
          </cell>
          <cell r="R3727">
            <v>0</v>
          </cell>
        </row>
        <row r="3728">
          <cell r="Q3728" t="str">
            <v>760-4800-10</v>
          </cell>
          <cell r="R3728">
            <v>-56428.68</v>
          </cell>
        </row>
        <row r="3729">
          <cell r="Q3729" t="str">
            <v>760-4810-10</v>
          </cell>
          <cell r="R3729">
            <v>56972.78</v>
          </cell>
        </row>
        <row r="3730">
          <cell r="Q3730" t="str">
            <v>760-6010-10</v>
          </cell>
          <cell r="R3730">
            <v>0</v>
          </cell>
        </row>
        <row r="3731">
          <cell r="Q3731" t="str">
            <v>760-6020-10</v>
          </cell>
          <cell r="R3731">
            <v>172346.85</v>
          </cell>
        </row>
        <row r="3732">
          <cell r="Q3732" t="str">
            <v>760-6030-10</v>
          </cell>
          <cell r="R3732">
            <v>47315.76</v>
          </cell>
        </row>
        <row r="3733">
          <cell r="Q3733" t="str">
            <v>760-6040-10</v>
          </cell>
          <cell r="R3733">
            <v>0</v>
          </cell>
        </row>
        <row r="3734">
          <cell r="Q3734" t="str">
            <v>760-6050-10</v>
          </cell>
          <cell r="R3734">
            <v>0</v>
          </cell>
        </row>
        <row r="3735">
          <cell r="Q3735" t="str">
            <v>760-6060-10</v>
          </cell>
          <cell r="R3735">
            <v>0</v>
          </cell>
        </row>
        <row r="3736">
          <cell r="Q3736" t="str">
            <v>760-6070-10</v>
          </cell>
          <cell r="R3736">
            <v>19143.18</v>
          </cell>
        </row>
        <row r="3737">
          <cell r="Q3737" t="str">
            <v>760-6080-10</v>
          </cell>
          <cell r="R3737">
            <v>0</v>
          </cell>
        </row>
        <row r="3738">
          <cell r="Q3738" t="str">
            <v>760-6090-10</v>
          </cell>
          <cell r="R3738">
            <v>0</v>
          </cell>
        </row>
        <row r="3739">
          <cell r="Q3739" t="str">
            <v>760-6100-10</v>
          </cell>
          <cell r="R3739">
            <v>0</v>
          </cell>
        </row>
        <row r="3740">
          <cell r="Q3740" t="str">
            <v>760-6110-10</v>
          </cell>
          <cell r="R3740">
            <v>0</v>
          </cell>
        </row>
        <row r="3741">
          <cell r="Q3741" t="str">
            <v>760-6120-10</v>
          </cell>
          <cell r="R3741">
            <v>2327.31</v>
          </cell>
        </row>
        <row r="3742">
          <cell r="Q3742" t="str">
            <v>760-6122-10</v>
          </cell>
          <cell r="R3742">
            <v>79.099999999999994</v>
          </cell>
        </row>
        <row r="3743">
          <cell r="Q3743" t="str">
            <v>760-6130-10</v>
          </cell>
          <cell r="R3743">
            <v>0</v>
          </cell>
        </row>
        <row r="3744">
          <cell r="Q3744" t="str">
            <v>760-6140-10</v>
          </cell>
          <cell r="R3744">
            <v>0</v>
          </cell>
        </row>
        <row r="3745">
          <cell r="Q3745" t="str">
            <v>760-6145-10</v>
          </cell>
          <cell r="R3745">
            <v>0</v>
          </cell>
        </row>
        <row r="3746">
          <cell r="Q3746" t="str">
            <v>760-6150-10</v>
          </cell>
          <cell r="R3746">
            <v>0</v>
          </cell>
        </row>
        <row r="3747">
          <cell r="Q3747" t="str">
            <v>760-6160-10</v>
          </cell>
          <cell r="R3747">
            <v>0</v>
          </cell>
        </row>
        <row r="3748">
          <cell r="Q3748" t="str">
            <v>760-6170-10</v>
          </cell>
          <cell r="R3748">
            <v>21924.61</v>
          </cell>
        </row>
        <row r="3749">
          <cell r="Q3749" t="str">
            <v>760-6180-10</v>
          </cell>
          <cell r="R3749">
            <v>4832.93</v>
          </cell>
        </row>
        <row r="3750">
          <cell r="Q3750" t="str">
            <v>760-6190-10</v>
          </cell>
          <cell r="R3750">
            <v>2027.72</v>
          </cell>
        </row>
        <row r="3751">
          <cell r="Q3751" t="str">
            <v>760-6200-10</v>
          </cell>
          <cell r="R3751">
            <v>5842.77</v>
          </cell>
        </row>
        <row r="3752">
          <cell r="Q3752" t="str">
            <v>760-6210-10</v>
          </cell>
          <cell r="R3752">
            <v>2880.25</v>
          </cell>
        </row>
        <row r="3753">
          <cell r="Q3753" t="str">
            <v>760-6220-10</v>
          </cell>
          <cell r="R3753">
            <v>10840</v>
          </cell>
        </row>
        <row r="3754">
          <cell r="Q3754" t="str">
            <v>760-6225-10</v>
          </cell>
          <cell r="R3754">
            <v>0</v>
          </cell>
        </row>
        <row r="3755">
          <cell r="Q3755" t="str">
            <v>760-6230-10</v>
          </cell>
          <cell r="R3755">
            <v>0</v>
          </cell>
        </row>
        <row r="3756">
          <cell r="Q3756" t="str">
            <v>760-6240-10</v>
          </cell>
          <cell r="R3756">
            <v>8777.9</v>
          </cell>
        </row>
        <row r="3757">
          <cell r="Q3757" t="str">
            <v>760-6250-10</v>
          </cell>
          <cell r="R3757">
            <v>0</v>
          </cell>
        </row>
        <row r="3758">
          <cell r="Q3758" t="str">
            <v>760-6260-10</v>
          </cell>
          <cell r="R3758">
            <v>12.52</v>
          </cell>
        </row>
        <row r="3759">
          <cell r="Q3759" t="str">
            <v>760-6270-10</v>
          </cell>
          <cell r="R3759">
            <v>0</v>
          </cell>
        </row>
        <row r="3760">
          <cell r="Q3760" t="str">
            <v>760-6280-10</v>
          </cell>
          <cell r="R3760">
            <v>0</v>
          </cell>
        </row>
        <row r="3761">
          <cell r="Q3761" t="str">
            <v>760-6290-10</v>
          </cell>
          <cell r="R3761">
            <v>0</v>
          </cell>
        </row>
        <row r="3762">
          <cell r="Q3762" t="str">
            <v>760-6310-10</v>
          </cell>
          <cell r="R3762">
            <v>0</v>
          </cell>
        </row>
        <row r="3763">
          <cell r="Q3763" t="str">
            <v>760-6320-10</v>
          </cell>
          <cell r="R3763">
            <v>0</v>
          </cell>
        </row>
        <row r="3764">
          <cell r="Q3764" t="str">
            <v>760-6330-10</v>
          </cell>
          <cell r="R3764">
            <v>2122.73</v>
          </cell>
        </row>
        <row r="3765">
          <cell r="Q3765" t="str">
            <v>760-6340-10</v>
          </cell>
          <cell r="R3765">
            <v>0</v>
          </cell>
        </row>
        <row r="3766">
          <cell r="Q3766" t="str">
            <v>760-6342-10</v>
          </cell>
          <cell r="R3766">
            <v>0</v>
          </cell>
        </row>
        <row r="3767">
          <cell r="Q3767" t="str">
            <v>760-6420-10</v>
          </cell>
          <cell r="R3767">
            <v>0</v>
          </cell>
        </row>
        <row r="3768">
          <cell r="Q3768" t="str">
            <v>760-6440-10</v>
          </cell>
          <cell r="R3768">
            <v>0</v>
          </cell>
        </row>
        <row r="3769">
          <cell r="Q3769" t="str">
            <v>760-6450-10</v>
          </cell>
          <cell r="R3769">
            <v>0</v>
          </cell>
        </row>
        <row r="3770">
          <cell r="Q3770" t="str">
            <v>760-6460-10</v>
          </cell>
          <cell r="R3770">
            <v>1490.3</v>
          </cell>
        </row>
        <row r="3771">
          <cell r="Q3771" t="str">
            <v>760-6470-10</v>
          </cell>
          <cell r="R3771">
            <v>0</v>
          </cell>
        </row>
        <row r="3772">
          <cell r="Q3772" t="str">
            <v>760-6490-10</v>
          </cell>
          <cell r="R3772">
            <v>0</v>
          </cell>
        </row>
        <row r="3773">
          <cell r="Q3773" t="str">
            <v>760-6500-10</v>
          </cell>
          <cell r="R3773">
            <v>0</v>
          </cell>
        </row>
        <row r="3774">
          <cell r="Q3774" t="str">
            <v>760-6540-10</v>
          </cell>
          <cell r="R3774">
            <v>0</v>
          </cell>
        </row>
        <row r="3775">
          <cell r="Q3775" t="str">
            <v>760-6550-10</v>
          </cell>
          <cell r="R3775">
            <v>0</v>
          </cell>
        </row>
        <row r="3776">
          <cell r="Q3776" t="str">
            <v>760-6560-10</v>
          </cell>
          <cell r="R3776">
            <v>0</v>
          </cell>
        </row>
        <row r="3777">
          <cell r="Q3777" t="str">
            <v>760-6570-10</v>
          </cell>
          <cell r="R3777">
            <v>0</v>
          </cell>
        </row>
        <row r="3778">
          <cell r="Q3778" t="str">
            <v>760-6580-10</v>
          </cell>
          <cell r="R3778">
            <v>0</v>
          </cell>
        </row>
        <row r="3779">
          <cell r="Q3779" t="str">
            <v>760-6590-10</v>
          </cell>
          <cell r="R3779">
            <v>0</v>
          </cell>
        </row>
        <row r="3780">
          <cell r="Q3780" t="str">
            <v>760-6600-10</v>
          </cell>
          <cell r="R3780">
            <v>0</v>
          </cell>
        </row>
        <row r="3781">
          <cell r="Q3781" t="str">
            <v>760-6610-10</v>
          </cell>
          <cell r="R3781">
            <v>0</v>
          </cell>
        </row>
        <row r="3782">
          <cell r="Q3782" t="str">
            <v>760-6620-10</v>
          </cell>
          <cell r="R3782">
            <v>5.53</v>
          </cell>
        </row>
        <row r="3783">
          <cell r="Q3783" t="str">
            <v>760-6650-10</v>
          </cell>
          <cell r="R3783">
            <v>17.079999999999998</v>
          </cell>
        </row>
        <row r="3784">
          <cell r="Q3784" t="str">
            <v>760-6660-10</v>
          </cell>
          <cell r="R3784">
            <v>0</v>
          </cell>
        </row>
        <row r="3785">
          <cell r="Q3785" t="str">
            <v>760-6670-10</v>
          </cell>
          <cell r="R3785">
            <v>0</v>
          </cell>
        </row>
        <row r="3786">
          <cell r="Q3786" t="str">
            <v>760-6690-10</v>
          </cell>
          <cell r="R3786">
            <v>0</v>
          </cell>
        </row>
        <row r="3787">
          <cell r="Q3787" t="str">
            <v>760-6700-10</v>
          </cell>
          <cell r="R3787">
            <v>1776.39</v>
          </cell>
        </row>
        <row r="3788">
          <cell r="Q3788" t="str">
            <v>760-6720-10</v>
          </cell>
          <cell r="R3788">
            <v>0</v>
          </cell>
        </row>
        <row r="3789">
          <cell r="Q3789" t="str">
            <v>760-6740-10</v>
          </cell>
          <cell r="R3789">
            <v>0</v>
          </cell>
        </row>
        <row r="3790">
          <cell r="Q3790" t="str">
            <v>760-6900-10</v>
          </cell>
          <cell r="R3790">
            <v>129808.75</v>
          </cell>
        </row>
        <row r="3791">
          <cell r="Q3791" t="str">
            <v>760-6901-10</v>
          </cell>
          <cell r="R3791">
            <v>-136844.09</v>
          </cell>
        </row>
        <row r="3792">
          <cell r="Q3792" t="str">
            <v>760-6902-10</v>
          </cell>
          <cell r="R3792">
            <v>-70016.03</v>
          </cell>
        </row>
        <row r="3793">
          <cell r="Q3793" t="str">
            <v>760-6903-10</v>
          </cell>
          <cell r="R3793">
            <v>-103844.37</v>
          </cell>
        </row>
        <row r="3794">
          <cell r="Q3794" t="str">
            <v>760-6904-10</v>
          </cell>
          <cell r="R3794">
            <v>-52139.28</v>
          </cell>
        </row>
        <row r="3795">
          <cell r="Q3795" t="str">
            <v>760-6910-10</v>
          </cell>
          <cell r="R3795">
            <v>0</v>
          </cell>
        </row>
        <row r="3796">
          <cell r="Q3796" t="str">
            <v>760-6911-10</v>
          </cell>
          <cell r="R3796">
            <v>0</v>
          </cell>
        </row>
        <row r="3797">
          <cell r="Q3797" t="str">
            <v>760-8145-10</v>
          </cell>
          <cell r="R3797">
            <v>0</v>
          </cell>
        </row>
        <row r="3798">
          <cell r="Q3798" t="str">
            <v>800-4800-10</v>
          </cell>
          <cell r="R3798">
            <v>-7850</v>
          </cell>
        </row>
        <row r="3799">
          <cell r="Q3799" t="str">
            <v>800-4810-10</v>
          </cell>
          <cell r="R3799">
            <v>4850</v>
          </cell>
        </row>
        <row r="3800">
          <cell r="Q3800" t="str">
            <v>800-6010-10</v>
          </cell>
          <cell r="R3800">
            <v>181357.06</v>
          </cell>
        </row>
        <row r="3801">
          <cell r="Q3801" t="str">
            <v>800-6020-10</v>
          </cell>
          <cell r="R3801">
            <v>0</v>
          </cell>
        </row>
        <row r="3802">
          <cell r="Q3802" t="str">
            <v>800-6070-10</v>
          </cell>
          <cell r="R3802">
            <v>10229.93</v>
          </cell>
        </row>
        <row r="3803">
          <cell r="Q3803" t="str">
            <v>800-6120-10</v>
          </cell>
          <cell r="R3803">
            <v>-4.8499999999999996</v>
          </cell>
        </row>
        <row r="3804">
          <cell r="Q3804" t="str">
            <v>800-6122-10</v>
          </cell>
          <cell r="R3804">
            <v>0</v>
          </cell>
        </row>
        <row r="3805">
          <cell r="Q3805" t="str">
            <v>800-6145-10</v>
          </cell>
          <cell r="R3805">
            <v>0</v>
          </cell>
        </row>
        <row r="3806">
          <cell r="Q3806" t="str">
            <v>800-6160-10</v>
          </cell>
          <cell r="R3806">
            <v>0</v>
          </cell>
        </row>
        <row r="3807">
          <cell r="Q3807" t="str">
            <v>800-6170-10</v>
          </cell>
          <cell r="R3807">
            <v>23384.79</v>
          </cell>
        </row>
        <row r="3808">
          <cell r="Q3808" t="str">
            <v>800-6180-10</v>
          </cell>
          <cell r="R3808">
            <v>3952.86</v>
          </cell>
        </row>
        <row r="3809">
          <cell r="Q3809" t="str">
            <v>800-6190-10</v>
          </cell>
          <cell r="R3809">
            <v>1709.25</v>
          </cell>
        </row>
        <row r="3810">
          <cell r="Q3810" t="str">
            <v>800-6200-10</v>
          </cell>
          <cell r="R3810">
            <v>4918.78</v>
          </cell>
        </row>
        <row r="3811">
          <cell r="Q3811" t="str">
            <v>800-6210-10</v>
          </cell>
          <cell r="R3811">
            <v>2395.84</v>
          </cell>
        </row>
        <row r="3812">
          <cell r="Q3812" t="str">
            <v>800-6220-10</v>
          </cell>
          <cell r="R3812">
            <v>5425.29</v>
          </cell>
        </row>
        <row r="3813">
          <cell r="Q3813" t="str">
            <v>800-6230-10</v>
          </cell>
          <cell r="R3813">
            <v>0</v>
          </cell>
        </row>
        <row r="3814">
          <cell r="Q3814" t="str">
            <v>800-6310-10</v>
          </cell>
          <cell r="R3814">
            <v>276</v>
          </cell>
        </row>
        <row r="3815">
          <cell r="Q3815" t="str">
            <v>800-6330-10</v>
          </cell>
          <cell r="R3815">
            <v>0</v>
          </cell>
        </row>
        <row r="3816">
          <cell r="Q3816" t="str">
            <v>800-6340-10</v>
          </cell>
          <cell r="R3816">
            <v>0</v>
          </cell>
        </row>
        <row r="3817">
          <cell r="Q3817" t="str">
            <v>800-6342-10</v>
          </cell>
          <cell r="R3817">
            <v>0</v>
          </cell>
        </row>
        <row r="3818">
          <cell r="Q3818" t="str">
            <v>800-6500-10</v>
          </cell>
          <cell r="R3818">
            <v>816.56</v>
          </cell>
        </row>
        <row r="3819">
          <cell r="Q3819" t="str">
            <v>800-6540-10</v>
          </cell>
          <cell r="R3819">
            <v>2439.42</v>
          </cell>
        </row>
        <row r="3820">
          <cell r="Q3820" t="str">
            <v>800-6550-10</v>
          </cell>
          <cell r="R3820">
            <v>0</v>
          </cell>
        </row>
        <row r="3821">
          <cell r="Q3821" t="str">
            <v>800-6570-10</v>
          </cell>
          <cell r="R3821">
            <v>3634.31</v>
          </cell>
        </row>
        <row r="3822">
          <cell r="Q3822" t="str">
            <v>800-6590-10</v>
          </cell>
          <cell r="R3822">
            <v>805.73</v>
          </cell>
        </row>
        <row r="3823">
          <cell r="Q3823" t="str">
            <v>800-6600-10</v>
          </cell>
          <cell r="R3823">
            <v>1440.98</v>
          </cell>
        </row>
        <row r="3824">
          <cell r="Q3824" t="str">
            <v>800-6610-10</v>
          </cell>
          <cell r="R3824">
            <v>0</v>
          </cell>
        </row>
        <row r="3825">
          <cell r="Q3825" t="str">
            <v>800-6620-10</v>
          </cell>
          <cell r="R3825">
            <v>573.9</v>
          </cell>
        </row>
        <row r="3826">
          <cell r="Q3826" t="str">
            <v>800-6650-10</v>
          </cell>
          <cell r="R3826">
            <v>183.65</v>
          </cell>
        </row>
        <row r="3827">
          <cell r="Q3827" t="str">
            <v>800-6660-10</v>
          </cell>
          <cell r="R3827">
            <v>34.53</v>
          </cell>
        </row>
        <row r="3828">
          <cell r="Q3828" t="str">
            <v>800-6700-10</v>
          </cell>
          <cell r="R3828">
            <v>3372.06</v>
          </cell>
        </row>
        <row r="3829">
          <cell r="Q3829" t="str">
            <v>800-6730-10</v>
          </cell>
          <cell r="R3829">
            <v>30503.78</v>
          </cell>
        </row>
        <row r="3830">
          <cell r="Q3830" t="str">
            <v>800-6740-10</v>
          </cell>
          <cell r="R3830">
            <v>2642.21</v>
          </cell>
        </row>
        <row r="3831">
          <cell r="Q3831" t="str">
            <v>800-6750-10</v>
          </cell>
          <cell r="R3831">
            <v>0</v>
          </cell>
        </row>
        <row r="3832">
          <cell r="Q3832" t="str">
            <v>800-6760-10</v>
          </cell>
          <cell r="R3832">
            <v>0</v>
          </cell>
        </row>
        <row r="3833">
          <cell r="Q3833" t="str">
            <v>810-4720-10</v>
          </cell>
          <cell r="R3833">
            <v>0</v>
          </cell>
        </row>
        <row r="3834">
          <cell r="Q3834" t="str">
            <v>810-4730-10</v>
          </cell>
          <cell r="R3834">
            <v>0</v>
          </cell>
        </row>
        <row r="3835">
          <cell r="Q3835" t="str">
            <v>810-6010-10</v>
          </cell>
          <cell r="R3835">
            <v>0</v>
          </cell>
        </row>
        <row r="3836">
          <cell r="Q3836" t="str">
            <v>810-6020-10</v>
          </cell>
          <cell r="R3836">
            <v>468828.35</v>
          </cell>
        </row>
        <row r="3837">
          <cell r="Q3837" t="str">
            <v>810-6030-10</v>
          </cell>
          <cell r="R3837">
            <v>56849.29</v>
          </cell>
        </row>
        <row r="3838">
          <cell r="Q3838" t="str">
            <v>810-6040-10</v>
          </cell>
          <cell r="R3838">
            <v>53418.559999999998</v>
          </cell>
        </row>
        <row r="3839">
          <cell r="Q3839" t="str">
            <v>810-6050-10</v>
          </cell>
          <cell r="R3839">
            <v>2417.1</v>
          </cell>
        </row>
        <row r="3840">
          <cell r="Q3840" t="str">
            <v>810-6060-10</v>
          </cell>
          <cell r="R3840">
            <v>0</v>
          </cell>
        </row>
        <row r="3841">
          <cell r="Q3841" t="str">
            <v>810-6070-10</v>
          </cell>
          <cell r="R3841">
            <v>38403.879999999997</v>
          </cell>
        </row>
        <row r="3842">
          <cell r="Q3842" t="str">
            <v>810-6080-10</v>
          </cell>
          <cell r="R3842">
            <v>0</v>
          </cell>
        </row>
        <row r="3843">
          <cell r="Q3843" t="str">
            <v>810-6110-10</v>
          </cell>
          <cell r="R3843">
            <v>0</v>
          </cell>
        </row>
        <row r="3844">
          <cell r="Q3844" t="str">
            <v>810-6120-10</v>
          </cell>
          <cell r="R3844">
            <v>16778.61</v>
          </cell>
        </row>
        <row r="3845">
          <cell r="Q3845" t="str">
            <v>810-6122-10</v>
          </cell>
          <cell r="R3845">
            <v>2324.29</v>
          </cell>
        </row>
        <row r="3846">
          <cell r="Q3846" t="str">
            <v>810-6130-10</v>
          </cell>
          <cell r="R3846">
            <v>0</v>
          </cell>
        </row>
        <row r="3847">
          <cell r="Q3847" t="str">
            <v>810-6140-10</v>
          </cell>
          <cell r="R3847">
            <v>0</v>
          </cell>
        </row>
        <row r="3848">
          <cell r="Q3848" t="str">
            <v>810-6145-10</v>
          </cell>
          <cell r="R3848">
            <v>0</v>
          </cell>
        </row>
        <row r="3849">
          <cell r="Q3849" t="str">
            <v>810-6150-10</v>
          </cell>
          <cell r="R3849">
            <v>0</v>
          </cell>
        </row>
        <row r="3850">
          <cell r="Q3850" t="str">
            <v>810-6160-10</v>
          </cell>
          <cell r="R3850">
            <v>0</v>
          </cell>
        </row>
        <row r="3851">
          <cell r="Q3851" t="str">
            <v>810-6170-10</v>
          </cell>
          <cell r="R3851">
            <v>59484.58</v>
          </cell>
        </row>
        <row r="3852">
          <cell r="Q3852" t="str">
            <v>810-6180-10</v>
          </cell>
          <cell r="R3852">
            <v>12576.08</v>
          </cell>
        </row>
        <row r="3853">
          <cell r="Q3853" t="str">
            <v>810-6190-10</v>
          </cell>
          <cell r="R3853">
            <v>6208.54</v>
          </cell>
        </row>
        <row r="3854">
          <cell r="Q3854" t="str">
            <v>810-6200-10</v>
          </cell>
          <cell r="R3854">
            <v>18768.71</v>
          </cell>
        </row>
        <row r="3855">
          <cell r="Q3855" t="str">
            <v>810-6210-10</v>
          </cell>
          <cell r="R3855">
            <v>9439.26</v>
          </cell>
        </row>
        <row r="3856">
          <cell r="Q3856" t="str">
            <v>810-6220-10</v>
          </cell>
          <cell r="R3856">
            <v>32520</v>
          </cell>
        </row>
        <row r="3857">
          <cell r="Q3857" t="str">
            <v>810-6225-10</v>
          </cell>
          <cell r="R3857">
            <v>124.04</v>
          </cell>
        </row>
        <row r="3858">
          <cell r="Q3858" t="str">
            <v>810-6230-10</v>
          </cell>
          <cell r="R3858">
            <v>0</v>
          </cell>
        </row>
        <row r="3859">
          <cell r="Q3859" t="str">
            <v>810-6240-10</v>
          </cell>
          <cell r="R3859">
            <v>0</v>
          </cell>
        </row>
        <row r="3860">
          <cell r="Q3860" t="str">
            <v>810-6250-10</v>
          </cell>
          <cell r="R3860">
            <v>0</v>
          </cell>
        </row>
        <row r="3861">
          <cell r="Q3861" t="str">
            <v>810-6260-10</v>
          </cell>
          <cell r="R3861">
            <v>0</v>
          </cell>
        </row>
        <row r="3862">
          <cell r="Q3862" t="str">
            <v>810-6270-10</v>
          </cell>
          <cell r="R3862">
            <v>0</v>
          </cell>
        </row>
        <row r="3863">
          <cell r="Q3863" t="str">
            <v>810-6280-10</v>
          </cell>
          <cell r="R3863">
            <v>0</v>
          </cell>
        </row>
        <row r="3864">
          <cell r="Q3864" t="str">
            <v>810-6290-10</v>
          </cell>
          <cell r="R3864">
            <v>0</v>
          </cell>
        </row>
        <row r="3865">
          <cell r="Q3865" t="str">
            <v>810-6310-10</v>
          </cell>
          <cell r="R3865">
            <v>3026.14</v>
          </cell>
        </row>
        <row r="3866">
          <cell r="Q3866" t="str">
            <v>810-6320-10</v>
          </cell>
          <cell r="R3866">
            <v>3623.98</v>
          </cell>
        </row>
        <row r="3867">
          <cell r="Q3867" t="str">
            <v>810-6330-10</v>
          </cell>
          <cell r="R3867">
            <v>1165</v>
          </cell>
        </row>
        <row r="3868">
          <cell r="Q3868" t="str">
            <v>810-6340-10</v>
          </cell>
          <cell r="R3868">
            <v>0</v>
          </cell>
        </row>
        <row r="3869">
          <cell r="Q3869" t="str">
            <v>810-6342-10</v>
          </cell>
          <cell r="R3869">
            <v>0</v>
          </cell>
        </row>
        <row r="3870">
          <cell r="Q3870" t="str">
            <v>810-6420-10</v>
          </cell>
          <cell r="R3870">
            <v>0</v>
          </cell>
        </row>
        <row r="3871">
          <cell r="Q3871" t="str">
            <v>810-6430-10</v>
          </cell>
          <cell r="R3871">
            <v>0</v>
          </cell>
        </row>
        <row r="3872">
          <cell r="Q3872" t="str">
            <v>810-6440-10</v>
          </cell>
          <cell r="R3872">
            <v>0</v>
          </cell>
        </row>
        <row r="3873">
          <cell r="Q3873" t="str">
            <v>810-6450-10</v>
          </cell>
          <cell r="R3873">
            <v>22953</v>
          </cell>
        </row>
        <row r="3874">
          <cell r="Q3874" t="str">
            <v>810-6460-10</v>
          </cell>
          <cell r="R3874">
            <v>0</v>
          </cell>
        </row>
        <row r="3875">
          <cell r="Q3875" t="str">
            <v>810-6463-10</v>
          </cell>
          <cell r="R3875">
            <v>4198.95</v>
          </cell>
        </row>
        <row r="3876">
          <cell r="Q3876" t="str">
            <v>810-6470-10</v>
          </cell>
          <cell r="R3876">
            <v>0</v>
          </cell>
        </row>
        <row r="3877">
          <cell r="Q3877" t="str">
            <v>810-6480-10</v>
          </cell>
          <cell r="R3877">
            <v>0</v>
          </cell>
        </row>
        <row r="3878">
          <cell r="Q3878" t="str">
            <v>810-6490-10</v>
          </cell>
          <cell r="R3878">
            <v>0</v>
          </cell>
        </row>
        <row r="3879">
          <cell r="Q3879" t="str">
            <v>810-6500-10</v>
          </cell>
          <cell r="R3879">
            <v>649.79999999999995</v>
          </cell>
        </row>
        <row r="3880">
          <cell r="Q3880" t="str">
            <v>810-6510-10</v>
          </cell>
          <cell r="R3880">
            <v>0</v>
          </cell>
        </row>
        <row r="3881">
          <cell r="Q3881" t="str">
            <v>810-6520-10</v>
          </cell>
          <cell r="R3881">
            <v>0</v>
          </cell>
        </row>
        <row r="3882">
          <cell r="Q3882" t="str">
            <v>810-6530-10</v>
          </cell>
          <cell r="R3882">
            <v>0</v>
          </cell>
        </row>
        <row r="3883">
          <cell r="Q3883" t="str">
            <v>810-6540-10</v>
          </cell>
          <cell r="R3883">
            <v>5200</v>
          </cell>
        </row>
        <row r="3884">
          <cell r="Q3884" t="str">
            <v>810-6550-10</v>
          </cell>
          <cell r="R3884">
            <v>851.52</v>
          </cell>
        </row>
        <row r="3885">
          <cell r="Q3885" t="str">
            <v>810-6560-10</v>
          </cell>
          <cell r="R3885">
            <v>0</v>
          </cell>
        </row>
        <row r="3886">
          <cell r="Q3886" t="str">
            <v>810-6570-10</v>
          </cell>
          <cell r="R3886">
            <v>0</v>
          </cell>
        </row>
        <row r="3887">
          <cell r="Q3887" t="str">
            <v>810-6580-10</v>
          </cell>
          <cell r="R3887">
            <v>0</v>
          </cell>
        </row>
        <row r="3888">
          <cell r="Q3888" t="str">
            <v>810-6590-10</v>
          </cell>
          <cell r="R3888">
            <v>2274.41</v>
          </cell>
        </row>
        <row r="3889">
          <cell r="Q3889" t="str">
            <v>810-6600-10</v>
          </cell>
          <cell r="R3889">
            <v>2959.33</v>
          </cell>
        </row>
        <row r="3890">
          <cell r="Q3890" t="str">
            <v>810-6610-10</v>
          </cell>
          <cell r="R3890">
            <v>4598.17</v>
          </cell>
        </row>
        <row r="3891">
          <cell r="Q3891" t="str">
            <v>810-6620-10</v>
          </cell>
          <cell r="R3891">
            <v>496.46</v>
          </cell>
        </row>
        <row r="3892">
          <cell r="Q3892" t="str">
            <v>810-6630-10</v>
          </cell>
          <cell r="R3892">
            <v>0</v>
          </cell>
        </row>
        <row r="3893">
          <cell r="Q3893" t="str">
            <v>810-6640-10</v>
          </cell>
          <cell r="R3893">
            <v>0</v>
          </cell>
        </row>
        <row r="3894">
          <cell r="Q3894" t="str">
            <v>810-6650-10</v>
          </cell>
          <cell r="R3894">
            <v>141.88999999999999</v>
          </cell>
        </row>
        <row r="3895">
          <cell r="Q3895" t="str">
            <v>810-6660-10</v>
          </cell>
          <cell r="R3895">
            <v>0</v>
          </cell>
        </row>
        <row r="3896">
          <cell r="Q3896" t="str">
            <v>810-6670-10</v>
          </cell>
          <cell r="R3896">
            <v>0</v>
          </cell>
        </row>
        <row r="3897">
          <cell r="Q3897" t="str">
            <v>810-6680-10</v>
          </cell>
          <cell r="R3897">
            <v>0</v>
          </cell>
        </row>
        <row r="3898">
          <cell r="Q3898" t="str">
            <v>810-6690-10</v>
          </cell>
          <cell r="R3898">
            <v>660</v>
          </cell>
        </row>
        <row r="3899">
          <cell r="Q3899" t="str">
            <v>810-6700-10</v>
          </cell>
          <cell r="R3899">
            <v>2700.52</v>
          </cell>
        </row>
        <row r="3900">
          <cell r="Q3900" t="str">
            <v>810-6720-10</v>
          </cell>
          <cell r="R3900">
            <v>0</v>
          </cell>
        </row>
        <row r="3901">
          <cell r="Q3901" t="str">
            <v>810-6730-10</v>
          </cell>
          <cell r="R3901">
            <v>0</v>
          </cell>
        </row>
        <row r="3902">
          <cell r="Q3902" t="str">
            <v>810-6740-10</v>
          </cell>
          <cell r="R3902">
            <v>0</v>
          </cell>
        </row>
        <row r="3903">
          <cell r="Q3903" t="str">
            <v>810-6760-10</v>
          </cell>
          <cell r="R3903">
            <v>0</v>
          </cell>
        </row>
        <row r="3904">
          <cell r="Q3904" t="str">
            <v>810-6900-10</v>
          </cell>
          <cell r="R3904">
            <v>569808.31999999995</v>
          </cell>
        </row>
        <row r="3905">
          <cell r="Q3905" t="str">
            <v>810-6901-10</v>
          </cell>
          <cell r="R3905">
            <v>-380726.67</v>
          </cell>
        </row>
        <row r="3906">
          <cell r="Q3906" t="str">
            <v>810-6902-10</v>
          </cell>
          <cell r="R3906">
            <v>-225965.42</v>
          </cell>
        </row>
        <row r="3907">
          <cell r="Q3907" t="str">
            <v>810-6903-10</v>
          </cell>
          <cell r="R3907">
            <v>-190515.81</v>
          </cell>
        </row>
        <row r="3908">
          <cell r="Q3908" t="str">
            <v>810-6904-10</v>
          </cell>
          <cell r="R3908">
            <v>-98241.2</v>
          </cell>
        </row>
        <row r="3909">
          <cell r="Q3909" t="str">
            <v>810-6910-10</v>
          </cell>
          <cell r="R3909">
            <v>0</v>
          </cell>
        </row>
        <row r="3910">
          <cell r="Q3910" t="str">
            <v>810-6911-10</v>
          </cell>
          <cell r="R3910">
            <v>0</v>
          </cell>
        </row>
        <row r="3911">
          <cell r="Q3911" t="str">
            <v>810-8145-10</v>
          </cell>
          <cell r="R3911">
            <v>0</v>
          </cell>
        </row>
        <row r="3912">
          <cell r="Q3912" t="str">
            <v>820-6010-10</v>
          </cell>
          <cell r="R3912">
            <v>445581.75</v>
          </cell>
        </row>
        <row r="3913">
          <cell r="Q3913" t="str">
            <v>820-6020-10</v>
          </cell>
          <cell r="R3913">
            <v>0</v>
          </cell>
        </row>
        <row r="3914">
          <cell r="Q3914" t="str">
            <v>820-6030-10</v>
          </cell>
          <cell r="R3914">
            <v>4591.7</v>
          </cell>
        </row>
        <row r="3915">
          <cell r="Q3915" t="str">
            <v>820-6050-10</v>
          </cell>
          <cell r="R3915">
            <v>0</v>
          </cell>
        </row>
        <row r="3916">
          <cell r="Q3916" t="str">
            <v>820-6070-10</v>
          </cell>
          <cell r="R3916">
            <v>68389.98</v>
          </cell>
        </row>
        <row r="3917">
          <cell r="Q3917" t="str">
            <v>820-6120-10</v>
          </cell>
          <cell r="R3917">
            <v>22022.639999999999</v>
          </cell>
        </row>
        <row r="3918">
          <cell r="Q3918" t="str">
            <v>820-6122-10</v>
          </cell>
          <cell r="R3918">
            <v>779.38</v>
          </cell>
        </row>
        <row r="3919">
          <cell r="Q3919" t="str">
            <v>820-6130-10</v>
          </cell>
          <cell r="R3919">
            <v>0</v>
          </cell>
        </row>
        <row r="3920">
          <cell r="Q3920" t="str">
            <v>820-6145-10</v>
          </cell>
          <cell r="R3920">
            <v>203.62</v>
          </cell>
        </row>
        <row r="3921">
          <cell r="Q3921" t="str">
            <v>820-6160-10</v>
          </cell>
          <cell r="R3921">
            <v>0</v>
          </cell>
        </row>
        <row r="3922">
          <cell r="Q3922" t="str">
            <v>820-6170-10</v>
          </cell>
          <cell r="R3922">
            <v>62040.3</v>
          </cell>
        </row>
        <row r="3923">
          <cell r="Q3923" t="str">
            <v>820-6180-10</v>
          </cell>
          <cell r="R3923">
            <v>11256.93</v>
          </cell>
        </row>
        <row r="3924">
          <cell r="Q3924" t="str">
            <v>820-6190-10</v>
          </cell>
          <cell r="R3924">
            <v>4812.2700000000004</v>
          </cell>
        </row>
        <row r="3925">
          <cell r="Q3925" t="str">
            <v>820-6200-10</v>
          </cell>
          <cell r="R3925">
            <v>12869.5</v>
          </cell>
        </row>
        <row r="3926">
          <cell r="Q3926" t="str">
            <v>820-6210-10</v>
          </cell>
          <cell r="R3926">
            <v>6244.75</v>
          </cell>
        </row>
        <row r="3927">
          <cell r="Q3927" t="str">
            <v>820-6220-10</v>
          </cell>
          <cell r="R3927">
            <v>16262</v>
          </cell>
        </row>
        <row r="3928">
          <cell r="Q3928" t="str">
            <v>820-6225-10</v>
          </cell>
          <cell r="R3928">
            <v>0</v>
          </cell>
        </row>
        <row r="3929">
          <cell r="Q3929" t="str">
            <v>820-6230-10</v>
          </cell>
          <cell r="R3929">
            <v>0</v>
          </cell>
        </row>
        <row r="3930">
          <cell r="Q3930" t="str">
            <v>820-6240-10</v>
          </cell>
          <cell r="R3930">
            <v>0</v>
          </cell>
        </row>
        <row r="3931">
          <cell r="Q3931" t="str">
            <v>820-6310-10</v>
          </cell>
          <cell r="R3931">
            <v>0</v>
          </cell>
        </row>
        <row r="3932">
          <cell r="Q3932" t="str">
            <v>820-6330-10</v>
          </cell>
          <cell r="R3932">
            <v>0</v>
          </cell>
        </row>
        <row r="3933">
          <cell r="Q3933" t="str">
            <v>820-6342-10</v>
          </cell>
          <cell r="R3933">
            <v>0</v>
          </cell>
        </row>
        <row r="3934">
          <cell r="Q3934" t="str">
            <v>820-6450-10</v>
          </cell>
          <cell r="R3934">
            <v>0</v>
          </cell>
        </row>
        <row r="3935">
          <cell r="Q3935" t="str">
            <v>820-6490-10</v>
          </cell>
          <cell r="R3935">
            <v>0</v>
          </cell>
        </row>
        <row r="3936">
          <cell r="Q3936" t="str">
            <v>820-6500-10</v>
          </cell>
          <cell r="R3936">
            <v>0</v>
          </cell>
        </row>
        <row r="3937">
          <cell r="Q3937" t="str">
            <v>820-6530-10</v>
          </cell>
          <cell r="R3937">
            <v>0</v>
          </cell>
        </row>
        <row r="3938">
          <cell r="Q3938" t="str">
            <v>820-6540-10</v>
          </cell>
          <cell r="R3938">
            <v>0</v>
          </cell>
        </row>
        <row r="3939">
          <cell r="Q3939" t="str">
            <v>820-6590-10</v>
          </cell>
          <cell r="R3939">
            <v>0</v>
          </cell>
        </row>
        <row r="3940">
          <cell r="Q3940" t="str">
            <v>820-6600-10</v>
          </cell>
          <cell r="R3940">
            <v>44.29</v>
          </cell>
        </row>
        <row r="3941">
          <cell r="Q3941" t="str">
            <v>820-6610-10</v>
          </cell>
          <cell r="R3941">
            <v>0</v>
          </cell>
        </row>
        <row r="3942">
          <cell r="Q3942" t="str">
            <v>820-6620-10</v>
          </cell>
          <cell r="R3942">
            <v>0</v>
          </cell>
        </row>
        <row r="3943">
          <cell r="Q3943" t="str">
            <v>820-6650-10</v>
          </cell>
          <cell r="R3943">
            <v>3.85</v>
          </cell>
        </row>
        <row r="3944">
          <cell r="Q3944" t="str">
            <v>820-6660-10</v>
          </cell>
          <cell r="R3944">
            <v>0</v>
          </cell>
        </row>
        <row r="3945">
          <cell r="Q3945" t="str">
            <v>820-6700-10</v>
          </cell>
          <cell r="R3945">
            <v>4621.05</v>
          </cell>
        </row>
        <row r="3946">
          <cell r="Q3946" t="str">
            <v>820-6730-10</v>
          </cell>
          <cell r="R3946">
            <v>0</v>
          </cell>
        </row>
        <row r="3947">
          <cell r="Q3947" t="str">
            <v>820-6901-10</v>
          </cell>
          <cell r="R3947">
            <v>-872.18</v>
          </cell>
        </row>
        <row r="3948">
          <cell r="Q3948" t="str">
            <v>820-6902-10</v>
          </cell>
          <cell r="R3948">
            <v>0</v>
          </cell>
        </row>
        <row r="3949">
          <cell r="Q3949" t="str">
            <v>820-6903-10</v>
          </cell>
          <cell r="R3949">
            <v>-414.38</v>
          </cell>
        </row>
        <row r="3950">
          <cell r="Q3950" t="str">
            <v>820-6904-10</v>
          </cell>
          <cell r="R3950">
            <v>0</v>
          </cell>
        </row>
        <row r="3951">
          <cell r="Q3951" t="str">
            <v>830-6010-10</v>
          </cell>
          <cell r="R3951">
            <v>128807.8</v>
          </cell>
        </row>
        <row r="3952">
          <cell r="Q3952" t="str">
            <v>830-6020-10</v>
          </cell>
          <cell r="R3952">
            <v>481.28</v>
          </cell>
        </row>
        <row r="3953">
          <cell r="Q3953" t="str">
            <v>830-6030-10</v>
          </cell>
          <cell r="R3953">
            <v>503.67</v>
          </cell>
        </row>
        <row r="3954">
          <cell r="Q3954" t="str">
            <v>830-6070-10</v>
          </cell>
          <cell r="R3954">
            <v>0</v>
          </cell>
        </row>
        <row r="3955">
          <cell r="Q3955" t="str">
            <v>830-6120-10</v>
          </cell>
          <cell r="R3955">
            <v>0</v>
          </cell>
        </row>
        <row r="3956">
          <cell r="Q3956" t="str">
            <v>830-6122-10</v>
          </cell>
          <cell r="R3956">
            <v>575.76</v>
          </cell>
        </row>
        <row r="3957">
          <cell r="Q3957" t="str">
            <v>830-6130-10</v>
          </cell>
          <cell r="R3957">
            <v>0</v>
          </cell>
        </row>
        <row r="3958">
          <cell r="Q3958" t="str">
            <v>830-6145-10</v>
          </cell>
          <cell r="R3958">
            <v>0</v>
          </cell>
        </row>
        <row r="3959">
          <cell r="Q3959" t="str">
            <v>830-6160-10</v>
          </cell>
          <cell r="R3959">
            <v>0</v>
          </cell>
        </row>
        <row r="3960">
          <cell r="Q3960" t="str">
            <v>830-6170-10</v>
          </cell>
          <cell r="R3960">
            <v>19353.87</v>
          </cell>
        </row>
        <row r="3961">
          <cell r="Q3961" t="str">
            <v>830-6180-10</v>
          </cell>
          <cell r="R3961">
            <v>2806.07</v>
          </cell>
        </row>
        <row r="3962">
          <cell r="Q3962" t="str">
            <v>830-6190-10</v>
          </cell>
          <cell r="R3962">
            <v>1169.56</v>
          </cell>
        </row>
        <row r="3963">
          <cell r="Q3963" t="str">
            <v>830-6200-10</v>
          </cell>
          <cell r="R3963">
            <v>3348.29</v>
          </cell>
        </row>
        <row r="3964">
          <cell r="Q3964" t="str">
            <v>830-6210-10</v>
          </cell>
          <cell r="R3964">
            <v>1648.21</v>
          </cell>
        </row>
        <row r="3965">
          <cell r="Q3965" t="str">
            <v>830-6220-10</v>
          </cell>
          <cell r="R3965">
            <v>10835</v>
          </cell>
        </row>
        <row r="3966">
          <cell r="Q3966" t="str">
            <v>830-6225-10</v>
          </cell>
          <cell r="R3966">
            <v>0</v>
          </cell>
        </row>
        <row r="3967">
          <cell r="Q3967" t="str">
            <v>830-6230-10</v>
          </cell>
          <cell r="R3967">
            <v>0</v>
          </cell>
        </row>
        <row r="3968">
          <cell r="Q3968" t="str">
            <v>830-6330-10</v>
          </cell>
          <cell r="R3968">
            <v>0</v>
          </cell>
        </row>
        <row r="3969">
          <cell r="Q3969" t="str">
            <v>830-6500-10</v>
          </cell>
          <cell r="R3969">
            <v>0</v>
          </cell>
        </row>
        <row r="3970">
          <cell r="Q3970" t="str">
            <v>830-6540-10</v>
          </cell>
          <cell r="R3970">
            <v>0</v>
          </cell>
        </row>
        <row r="3971">
          <cell r="Q3971" t="str">
            <v>830-6590-10</v>
          </cell>
          <cell r="R3971">
            <v>0</v>
          </cell>
        </row>
        <row r="3972">
          <cell r="Q3972" t="str">
            <v>830-6610-10</v>
          </cell>
          <cell r="R3972">
            <v>0</v>
          </cell>
        </row>
        <row r="3973">
          <cell r="Q3973" t="str">
            <v>830-6620-10</v>
          </cell>
          <cell r="R3973">
            <v>0</v>
          </cell>
        </row>
        <row r="3974">
          <cell r="Q3974" t="str">
            <v>830-6650-10</v>
          </cell>
          <cell r="R3974">
            <v>0</v>
          </cell>
        </row>
        <row r="3975">
          <cell r="Q3975" t="str">
            <v>830-6700-10</v>
          </cell>
          <cell r="R3975">
            <v>0</v>
          </cell>
        </row>
        <row r="3976">
          <cell r="Q3976" t="str">
            <v>830-6901-10</v>
          </cell>
          <cell r="R3976">
            <v>0</v>
          </cell>
        </row>
      </sheetData>
      <sheetData sheetId="5">
        <row r="18">
          <cell r="A18" t="str">
            <v>100-1465-10</v>
          </cell>
        </row>
      </sheetData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Allocations"/>
    </sheetNames>
    <sheetDataSet>
      <sheetData sheetId="0" refreshError="1"/>
      <sheetData sheetId="1" refreshError="1">
        <row r="4">
          <cell r="A4" t="str">
            <v>C04-104</v>
          </cell>
          <cell r="B4">
            <v>468.19</v>
          </cell>
        </row>
        <row r="5">
          <cell r="A5" t="str">
            <v>C04-105</v>
          </cell>
          <cell r="B5">
            <v>176.84</v>
          </cell>
        </row>
        <row r="6">
          <cell r="A6" t="str">
            <v>C04-112</v>
          </cell>
          <cell r="B6">
            <v>1150.18</v>
          </cell>
        </row>
        <row r="7">
          <cell r="A7" t="str">
            <v>C05-105</v>
          </cell>
          <cell r="B7">
            <v>149.51</v>
          </cell>
        </row>
        <row r="8">
          <cell r="A8" t="str">
            <v>C05-108</v>
          </cell>
          <cell r="B8">
            <v>87.47</v>
          </cell>
        </row>
        <row r="9">
          <cell r="A9" t="str">
            <v>C05-109</v>
          </cell>
          <cell r="B9">
            <v>1262.3800000000001</v>
          </cell>
        </row>
        <row r="10">
          <cell r="A10" t="str">
            <v>C05-113</v>
          </cell>
          <cell r="B10">
            <v>545.53</v>
          </cell>
        </row>
        <row r="11">
          <cell r="A11" t="str">
            <v>C05-120</v>
          </cell>
          <cell r="B11">
            <v>1963.88</v>
          </cell>
        </row>
        <row r="12">
          <cell r="A12" t="str">
            <v>C06-100</v>
          </cell>
          <cell r="B12">
            <v>972.82</v>
          </cell>
        </row>
        <row r="13">
          <cell r="A13" t="str">
            <v>C06-101</v>
          </cell>
          <cell r="B13">
            <v>232.64</v>
          </cell>
        </row>
        <row r="14">
          <cell r="A14" t="str">
            <v>C06-103</v>
          </cell>
          <cell r="B14">
            <v>3355.12</v>
          </cell>
        </row>
        <row r="15">
          <cell r="A15" t="str">
            <v>C06-105</v>
          </cell>
          <cell r="B15">
            <v>1688.35</v>
          </cell>
        </row>
        <row r="16">
          <cell r="A16" t="str">
            <v>C06-108</v>
          </cell>
          <cell r="B16">
            <v>1875.13</v>
          </cell>
        </row>
        <row r="17">
          <cell r="A17" t="str">
            <v>C06-112</v>
          </cell>
          <cell r="B17">
            <v>91.8</v>
          </cell>
        </row>
        <row r="18">
          <cell r="A18" t="str">
            <v>C06-205</v>
          </cell>
          <cell r="B18">
            <v>0</v>
          </cell>
        </row>
        <row r="19">
          <cell r="A19" t="str">
            <v>C07-100</v>
          </cell>
          <cell r="B19">
            <v>2854.85</v>
          </cell>
        </row>
        <row r="20">
          <cell r="A20" t="str">
            <v>C07-103</v>
          </cell>
          <cell r="B20">
            <v>1848.66</v>
          </cell>
        </row>
        <row r="21">
          <cell r="A21" t="str">
            <v>C07-107</v>
          </cell>
          <cell r="B21">
            <v>204.37</v>
          </cell>
        </row>
        <row r="22">
          <cell r="A22" t="str">
            <v>C07-109</v>
          </cell>
          <cell r="B22">
            <v>422.43</v>
          </cell>
        </row>
        <row r="23">
          <cell r="A23" t="str">
            <v>C07-201</v>
          </cell>
          <cell r="B23">
            <v>21210.38</v>
          </cell>
        </row>
        <row r="24">
          <cell r="A24" t="str">
            <v>C07-206</v>
          </cell>
          <cell r="B24">
            <v>141845.1</v>
          </cell>
        </row>
        <row r="25">
          <cell r="A25" t="str">
            <v>C07-429</v>
          </cell>
          <cell r="B25">
            <v>348.72</v>
          </cell>
        </row>
        <row r="26">
          <cell r="A26" t="str">
            <v>C07-774</v>
          </cell>
          <cell r="B26">
            <v>213.88</v>
          </cell>
        </row>
        <row r="27">
          <cell r="A27" t="str">
            <v>C07-776</v>
          </cell>
          <cell r="B27">
            <v>3946.66</v>
          </cell>
        </row>
        <row r="28">
          <cell r="A28" t="str">
            <v>C07-901</v>
          </cell>
          <cell r="B28">
            <v>0</v>
          </cell>
        </row>
        <row r="29">
          <cell r="A29" t="str">
            <v>C08-100</v>
          </cell>
          <cell r="B29">
            <v>2190.66</v>
          </cell>
        </row>
        <row r="30">
          <cell r="A30" t="str">
            <v>C08-101</v>
          </cell>
          <cell r="B30">
            <v>14.34</v>
          </cell>
        </row>
        <row r="31">
          <cell r="A31" t="str">
            <v>C08-102</v>
          </cell>
          <cell r="B31">
            <v>2772.97</v>
          </cell>
        </row>
        <row r="32">
          <cell r="A32" t="str">
            <v>C08-104</v>
          </cell>
          <cell r="B32">
            <v>2925.1</v>
          </cell>
        </row>
        <row r="33">
          <cell r="A33" t="str">
            <v>C08-105</v>
          </cell>
          <cell r="B33">
            <v>30454.46</v>
          </cell>
        </row>
        <row r="34">
          <cell r="A34" t="str">
            <v>C08-106</v>
          </cell>
          <cell r="B34">
            <v>0</v>
          </cell>
        </row>
        <row r="35">
          <cell r="A35" t="str">
            <v>C08-200</v>
          </cell>
          <cell r="B35">
            <v>924.16</v>
          </cell>
        </row>
        <row r="36">
          <cell r="A36" t="str">
            <v>C08-205</v>
          </cell>
          <cell r="B36">
            <v>0</v>
          </cell>
        </row>
        <row r="37">
          <cell r="A37" t="str">
            <v>C08-207</v>
          </cell>
          <cell r="B37">
            <v>7095.94</v>
          </cell>
        </row>
        <row r="38">
          <cell r="A38" t="str">
            <v>C08-208</v>
          </cell>
          <cell r="B38">
            <v>56451.12</v>
          </cell>
        </row>
        <row r="39">
          <cell r="A39" t="str">
            <v>C08-210</v>
          </cell>
          <cell r="B39">
            <v>330.75</v>
          </cell>
        </row>
        <row r="40">
          <cell r="A40" t="str">
            <v>C08-214</v>
          </cell>
          <cell r="B40">
            <v>88316.880000000048</v>
          </cell>
        </row>
        <row r="41">
          <cell r="A41" t="str">
            <v>C08-215</v>
          </cell>
          <cell r="B41">
            <v>14.79</v>
          </cell>
        </row>
        <row r="42">
          <cell r="A42" t="str">
            <v>C08-216</v>
          </cell>
          <cell r="B42">
            <v>17610.61</v>
          </cell>
        </row>
        <row r="43">
          <cell r="A43" t="str">
            <v>C08-217</v>
          </cell>
          <cell r="B43">
            <v>1486.24</v>
          </cell>
        </row>
        <row r="44">
          <cell r="A44" t="str">
            <v>C08-218</v>
          </cell>
          <cell r="B44">
            <v>14651.34</v>
          </cell>
        </row>
        <row r="45">
          <cell r="A45" t="str">
            <v>C08-220</v>
          </cell>
          <cell r="B45">
            <v>3808.63</v>
          </cell>
        </row>
        <row r="46">
          <cell r="A46" t="str">
            <v>C08-222</v>
          </cell>
          <cell r="B46">
            <v>87642.83</v>
          </cell>
        </row>
        <row r="47">
          <cell r="A47" t="str">
            <v>C08-225</v>
          </cell>
          <cell r="B47">
            <v>146401.69</v>
          </cell>
        </row>
        <row r="48">
          <cell r="A48" t="str">
            <v>C08-235</v>
          </cell>
          <cell r="B48">
            <v>-33498.239999999998</v>
          </cell>
        </row>
        <row r="49">
          <cell r="A49" t="str">
            <v>C08-240</v>
          </cell>
          <cell r="B49">
            <v>792</v>
          </cell>
        </row>
        <row r="50">
          <cell r="A50" t="str">
            <v>C08-243</v>
          </cell>
          <cell r="B50">
            <v>-3264.53</v>
          </cell>
        </row>
        <row r="51">
          <cell r="A51" t="str">
            <v>C08-244</v>
          </cell>
          <cell r="B51">
            <v>75</v>
          </cell>
        </row>
        <row r="52">
          <cell r="A52" t="str">
            <v>C08-272</v>
          </cell>
          <cell r="B52">
            <v>6200.01</v>
          </cell>
        </row>
        <row r="53">
          <cell r="A53" t="str">
            <v>C08-290</v>
          </cell>
          <cell r="B53">
            <v>121.03</v>
          </cell>
        </row>
        <row r="54">
          <cell r="A54" t="str">
            <v>C08-305</v>
          </cell>
          <cell r="B54">
            <v>579.26</v>
          </cell>
        </row>
        <row r="55">
          <cell r="A55" t="str">
            <v>C08-357</v>
          </cell>
          <cell r="B55">
            <v>16544.259999999998</v>
          </cell>
        </row>
        <row r="56">
          <cell r="A56" t="str">
            <v>C08-358</v>
          </cell>
          <cell r="B56">
            <v>11820.19</v>
          </cell>
        </row>
        <row r="57">
          <cell r="A57" t="str">
            <v>C08-359</v>
          </cell>
          <cell r="B57">
            <v>9840.43</v>
          </cell>
        </row>
        <row r="58">
          <cell r="A58" t="str">
            <v>C08-360</v>
          </cell>
          <cell r="B58">
            <v>55498.34</v>
          </cell>
        </row>
        <row r="59">
          <cell r="A59" t="str">
            <v>C08-369</v>
          </cell>
          <cell r="B59">
            <v>4146.8999999999996</v>
          </cell>
        </row>
        <row r="60">
          <cell r="A60" t="str">
            <v>C08-378</v>
          </cell>
          <cell r="B60">
            <v>73.53</v>
          </cell>
        </row>
        <row r="61">
          <cell r="A61" t="str">
            <v>C08-380</v>
          </cell>
          <cell r="B61">
            <v>0</v>
          </cell>
        </row>
        <row r="62">
          <cell r="A62" t="str">
            <v>C08-448</v>
          </cell>
          <cell r="B62">
            <v>2686.96</v>
          </cell>
        </row>
        <row r="63">
          <cell r="A63" t="str">
            <v>C08-600</v>
          </cell>
          <cell r="B63">
            <v>121.5</v>
          </cell>
        </row>
        <row r="64">
          <cell r="A64" t="str">
            <v>C08-605</v>
          </cell>
          <cell r="B64">
            <v>0</v>
          </cell>
        </row>
        <row r="65">
          <cell r="A65" t="str">
            <v>C08-757</v>
          </cell>
          <cell r="B65">
            <v>631.73</v>
          </cell>
        </row>
        <row r="66">
          <cell r="A66" t="str">
            <v>C08-759</v>
          </cell>
          <cell r="B66">
            <v>5593.84</v>
          </cell>
        </row>
        <row r="67">
          <cell r="A67" t="str">
            <v>C09-200</v>
          </cell>
          <cell r="B67">
            <v>234688.71999999939</v>
          </cell>
        </row>
        <row r="68">
          <cell r="A68" t="str">
            <v>C09-208</v>
          </cell>
          <cell r="B68">
            <v>46769.95</v>
          </cell>
        </row>
        <row r="69">
          <cell r="A69" t="str">
            <v>C09-230</v>
          </cell>
          <cell r="B69">
            <v>22926.97</v>
          </cell>
        </row>
        <row r="70">
          <cell r="A70" t="str">
            <v>C09-235</v>
          </cell>
          <cell r="B70">
            <v>31497.37</v>
          </cell>
        </row>
        <row r="71">
          <cell r="A71" t="str">
            <v>C09-240</v>
          </cell>
          <cell r="B71">
            <v>55585.61</v>
          </cell>
        </row>
        <row r="72">
          <cell r="A72" t="str">
            <v>C09-241</v>
          </cell>
          <cell r="B72">
            <v>1097.82</v>
          </cell>
        </row>
        <row r="73">
          <cell r="A73" t="str">
            <v>C09-242</v>
          </cell>
          <cell r="B73">
            <v>23634.76</v>
          </cell>
        </row>
        <row r="74">
          <cell r="A74" t="str">
            <v>C09-243</v>
          </cell>
          <cell r="B74">
            <v>79014.150000000052</v>
          </cell>
        </row>
        <row r="75">
          <cell r="A75" t="str">
            <v>C09-244</v>
          </cell>
          <cell r="B75">
            <v>33787.11</v>
          </cell>
        </row>
        <row r="76">
          <cell r="A76" t="str">
            <v>C09-274</v>
          </cell>
          <cell r="B76">
            <v>48717.62</v>
          </cell>
        </row>
        <row r="77">
          <cell r="A77" t="str">
            <v>C09-281</v>
          </cell>
          <cell r="B77">
            <v>16913.16</v>
          </cell>
        </row>
        <row r="78">
          <cell r="A78" t="str">
            <v>C09-285</v>
          </cell>
          <cell r="B78">
            <v>42940.160000000003</v>
          </cell>
        </row>
        <row r="79">
          <cell r="A79" t="str">
            <v>C09-287</v>
          </cell>
          <cell r="B79">
            <v>60.13</v>
          </cell>
        </row>
        <row r="80">
          <cell r="A80" t="str">
            <v>C09-305</v>
          </cell>
          <cell r="B80">
            <v>58.76</v>
          </cell>
        </row>
        <row r="81">
          <cell r="A81" t="str">
            <v>C09-308</v>
          </cell>
          <cell r="B81">
            <v>1275.19</v>
          </cell>
        </row>
        <row r="82">
          <cell r="A82" t="str">
            <v>C09-327</v>
          </cell>
          <cell r="B82">
            <v>1147.45</v>
          </cell>
        </row>
        <row r="83">
          <cell r="A83" t="str">
            <v>C09-328</v>
          </cell>
          <cell r="B83">
            <v>957.9</v>
          </cell>
        </row>
        <row r="84">
          <cell r="A84" t="str">
            <v>C09-340</v>
          </cell>
          <cell r="B84">
            <v>11115.92</v>
          </cell>
        </row>
        <row r="85">
          <cell r="A85" t="str">
            <v>C09-341</v>
          </cell>
          <cell r="B85">
            <v>11103.59</v>
          </cell>
        </row>
        <row r="86">
          <cell r="A86" t="str">
            <v>C09-342</v>
          </cell>
          <cell r="B86">
            <v>2433.86</v>
          </cell>
        </row>
        <row r="87">
          <cell r="A87" t="str">
            <v>C09-343</v>
          </cell>
          <cell r="B87">
            <v>603.9</v>
          </cell>
        </row>
        <row r="88">
          <cell r="A88" t="str">
            <v>C09-347</v>
          </cell>
          <cell r="B88">
            <v>15767.4</v>
          </cell>
        </row>
        <row r="89">
          <cell r="A89" t="str">
            <v>C09-348</v>
          </cell>
          <cell r="B89">
            <v>3937.34</v>
          </cell>
        </row>
        <row r="90">
          <cell r="A90" t="str">
            <v>C09-600</v>
          </cell>
          <cell r="B90">
            <v>11397.02</v>
          </cell>
        </row>
        <row r="91">
          <cell r="A91" t="str">
            <v>C09-605</v>
          </cell>
          <cell r="B91">
            <v>21733.21</v>
          </cell>
        </row>
        <row r="92">
          <cell r="A92" t="str">
            <v>C09-610</v>
          </cell>
          <cell r="B92">
            <v>7966.88</v>
          </cell>
        </row>
        <row r="93">
          <cell r="A93" t="str">
            <v>C09-750</v>
          </cell>
          <cell r="B93">
            <v>7395.33</v>
          </cell>
        </row>
        <row r="94">
          <cell r="A94" t="str">
            <v>C09-751</v>
          </cell>
          <cell r="B94">
            <v>42.02</v>
          </cell>
        </row>
        <row r="95">
          <cell r="A95" t="str">
            <v>S09-510</v>
          </cell>
          <cell r="B95">
            <v>95.88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FA Continuity Schedule 2010"/>
    </sheetNames>
    <sheetDataSet>
      <sheetData sheetId="0">
        <row r="1">
          <cell r="A1" t="str">
            <v>Instructions :</v>
          </cell>
        </row>
        <row r="2">
          <cell r="A2" t="str">
            <v>1. Go to column AA, and clear contents of previous month's data (choose 'yes' when asked if you want to delete the query)</v>
          </cell>
        </row>
        <row r="3">
          <cell r="A3" t="str">
            <v>2. From Data menu, select 'existing connections', pick drop down box for 'connection files on the network'. If 'no connections found', select</v>
          </cell>
        </row>
        <row r="4">
          <cell r="A4" t="str">
            <v xml:space="preserve">     the box 'browse for more', select required month and hit 'open'. [Queries are located at: J:\Finance\A Finance - NETWORKS\IESO &amp; Regulatory Accounting\Regulatory Accounting]</v>
          </cell>
        </row>
        <row r="5">
          <cell r="A5" t="str">
            <v xml:space="preserve">     Choose cell AA1 to send data to and hit 'ok'. Then copy first 2 columns of data and paste special values to appropriate column below.</v>
          </cell>
        </row>
        <row r="6">
          <cell r="A6" t="str">
            <v>3. The individual tabs (eg 1580 WMS) pick up the data from these columns.</v>
          </cell>
        </row>
        <row r="8">
          <cell r="A8" t="str">
            <v>Account</v>
          </cell>
          <cell r="B8" t="str">
            <v>JAN 2010</v>
          </cell>
          <cell r="C8" t="str">
            <v>Account</v>
          </cell>
          <cell r="D8" t="str">
            <v>FEB 2010</v>
          </cell>
          <cell r="E8" t="str">
            <v>Account</v>
          </cell>
          <cell r="F8" t="str">
            <v>MAR 2010</v>
          </cell>
          <cell r="G8" t="str">
            <v>Account</v>
          </cell>
          <cell r="H8" t="str">
            <v>APR 2010</v>
          </cell>
          <cell r="I8" t="str">
            <v>Account</v>
          </cell>
          <cell r="J8" t="str">
            <v>MAY 2010</v>
          </cell>
          <cell r="K8" t="str">
            <v>Account</v>
          </cell>
          <cell r="L8" t="str">
            <v>JUN 2010</v>
          </cell>
          <cell r="M8" t="str">
            <v>Account</v>
          </cell>
          <cell r="N8" t="str">
            <v>JUL 2010</v>
          </cell>
          <cell r="O8" t="str">
            <v>Account</v>
          </cell>
          <cell r="P8" t="str">
            <v>AUG 2010</v>
          </cell>
          <cell r="Q8" t="str">
            <v>Account</v>
          </cell>
          <cell r="R8" t="str">
            <v>SEP 2010</v>
          </cell>
          <cell r="S8" t="str">
            <v>Account</v>
          </cell>
          <cell r="T8" t="str">
            <v>OCT 2010</v>
          </cell>
          <cell r="U8" t="str">
            <v>Account</v>
          </cell>
          <cell r="V8" t="str">
            <v>NOV 2010</v>
          </cell>
          <cell r="W8" t="str">
            <v>Account</v>
          </cell>
          <cell r="X8" t="str">
            <v>DEC 2010</v>
          </cell>
        </row>
        <row r="9">
          <cell r="A9" t="str">
            <v>100-1001-10</v>
          </cell>
          <cell r="B9">
            <v>-2810837.98</v>
          </cell>
          <cell r="C9" t="str">
            <v>100-1001-10</v>
          </cell>
          <cell r="D9">
            <v>-2112295.9700000002</v>
          </cell>
          <cell r="E9" t="str">
            <v>100-1001-10</v>
          </cell>
          <cell r="F9">
            <v>-2319435.2599999998</v>
          </cell>
          <cell r="G9" t="str">
            <v>100-1001-10</v>
          </cell>
          <cell r="H9">
            <v>-1975132.95</v>
          </cell>
          <cell r="I9" t="str">
            <v>100-1001-10</v>
          </cell>
          <cell r="J9">
            <v>-2225332.85</v>
          </cell>
          <cell r="K9" t="str">
            <v>100-1001-10</v>
          </cell>
          <cell r="L9">
            <v>-3453335.63</v>
          </cell>
          <cell r="M9" t="str">
            <v>100-1001-10</v>
          </cell>
          <cell r="N9">
            <v>-4406985.83</v>
          </cell>
          <cell r="O9" t="str">
            <v>100-1001-10</v>
          </cell>
          <cell r="P9">
            <v>-3585093.25</v>
          </cell>
          <cell r="Q9" t="str">
            <v>100-1001-10</v>
          </cell>
          <cell r="R9">
            <v>-3747334.3</v>
          </cell>
          <cell r="S9" t="str">
            <v>100-1001-10</v>
          </cell>
          <cell r="T9">
            <v>-3826582.4</v>
          </cell>
          <cell r="U9" t="str">
            <v>100-1001-10</v>
          </cell>
          <cell r="V9">
            <v>-2587282.83</v>
          </cell>
          <cell r="W9" t="str">
            <v>100-1001-10</v>
          </cell>
          <cell r="X9">
            <v>-2534263.46</v>
          </cell>
        </row>
        <row r="10">
          <cell r="A10" t="str">
            <v>100-1002-10</v>
          </cell>
          <cell r="B10">
            <v>156378.38</v>
          </cell>
          <cell r="C10" t="str">
            <v>100-1002-10</v>
          </cell>
          <cell r="D10">
            <v>1712206.66</v>
          </cell>
          <cell r="E10" t="str">
            <v>100-1002-10</v>
          </cell>
          <cell r="F10">
            <v>5986553.8200000003</v>
          </cell>
          <cell r="G10" t="str">
            <v>100-1002-10</v>
          </cell>
          <cell r="H10">
            <v>810686.52</v>
          </cell>
          <cell r="I10" t="str">
            <v>100-1002-10</v>
          </cell>
          <cell r="J10">
            <v>7269128.3799999999</v>
          </cell>
          <cell r="K10" t="str">
            <v>100-1002-10</v>
          </cell>
          <cell r="L10">
            <v>337681.55</v>
          </cell>
          <cell r="M10" t="str">
            <v>100-1002-10</v>
          </cell>
          <cell r="N10">
            <v>2194544.1</v>
          </cell>
          <cell r="O10" t="str">
            <v>100-1002-10</v>
          </cell>
          <cell r="P10">
            <v>2207404.4300000002</v>
          </cell>
          <cell r="Q10" t="str">
            <v>100-1002-10</v>
          </cell>
          <cell r="R10">
            <v>3069318.85</v>
          </cell>
          <cell r="S10" t="str">
            <v>100-1002-10</v>
          </cell>
          <cell r="T10">
            <v>6107167.4000000004</v>
          </cell>
          <cell r="U10" t="str">
            <v>100-1002-10</v>
          </cell>
          <cell r="V10">
            <v>1795401.9</v>
          </cell>
          <cell r="W10" t="str">
            <v>100-1002-10</v>
          </cell>
          <cell r="X10">
            <v>2173927.83</v>
          </cell>
        </row>
        <row r="11">
          <cell r="A11" t="str">
            <v>100-1075-10</v>
          </cell>
          <cell r="B11">
            <v>2167.56</v>
          </cell>
          <cell r="C11" t="str">
            <v>100-1075-10</v>
          </cell>
          <cell r="D11">
            <v>2167.56</v>
          </cell>
          <cell r="E11" t="str">
            <v>100-1075-10</v>
          </cell>
          <cell r="F11">
            <v>2167.56</v>
          </cell>
          <cell r="G11" t="str">
            <v>100-1075-10</v>
          </cell>
          <cell r="H11">
            <v>2167.56</v>
          </cell>
          <cell r="I11" t="str">
            <v>100-1075-10</v>
          </cell>
          <cell r="J11">
            <v>2167.56</v>
          </cell>
          <cell r="K11" t="str">
            <v>100-1004-10</v>
          </cell>
          <cell r="L11">
            <v>61826.82</v>
          </cell>
          <cell r="M11" t="str">
            <v>100-1004-10</v>
          </cell>
          <cell r="N11">
            <v>87835.95</v>
          </cell>
          <cell r="O11" t="str">
            <v>100-1004-10</v>
          </cell>
          <cell r="P11">
            <v>-2295.84</v>
          </cell>
          <cell r="Q11" t="str">
            <v>100-1004-10</v>
          </cell>
          <cell r="R11">
            <v>226568.44</v>
          </cell>
          <cell r="S11" t="str">
            <v>100-1004-10</v>
          </cell>
          <cell r="T11">
            <v>204795.62</v>
          </cell>
          <cell r="U11" t="str">
            <v>100-1004-10</v>
          </cell>
          <cell r="V11">
            <v>-115932.72</v>
          </cell>
          <cell r="W11" t="str">
            <v>100-1004-10</v>
          </cell>
          <cell r="X11">
            <v>-212038.65</v>
          </cell>
        </row>
        <row r="12">
          <cell r="A12" t="str">
            <v>100-1080-10</v>
          </cell>
          <cell r="B12">
            <v>3098442.29</v>
          </cell>
          <cell r="C12" t="str">
            <v>100-1080-10</v>
          </cell>
          <cell r="D12">
            <v>185312.77</v>
          </cell>
          <cell r="E12" t="str">
            <v>100-1080-10</v>
          </cell>
          <cell r="F12">
            <v>-2516585.0099999998</v>
          </cell>
          <cell r="G12" t="str">
            <v>100-1080-10</v>
          </cell>
          <cell r="H12">
            <v>627173.12</v>
          </cell>
          <cell r="I12" t="str">
            <v>100-1080-10</v>
          </cell>
          <cell r="J12">
            <v>-881585.84</v>
          </cell>
          <cell r="K12" t="str">
            <v>100-1075-10</v>
          </cell>
          <cell r="L12">
            <v>2167.56</v>
          </cell>
          <cell r="M12" t="str">
            <v>100-1075-10</v>
          </cell>
          <cell r="N12">
            <v>2167.56</v>
          </cell>
          <cell r="O12" t="str">
            <v>100-1075-10</v>
          </cell>
          <cell r="P12">
            <v>2167.56</v>
          </cell>
          <cell r="Q12" t="str">
            <v>100-1075-10</v>
          </cell>
          <cell r="R12">
            <v>2167.56</v>
          </cell>
          <cell r="S12" t="str">
            <v>100-1075-10</v>
          </cell>
          <cell r="T12">
            <v>112893.3</v>
          </cell>
          <cell r="U12" t="str">
            <v>100-1075-10</v>
          </cell>
          <cell r="V12">
            <v>5023.34</v>
          </cell>
          <cell r="W12" t="str">
            <v>100-1075-10</v>
          </cell>
          <cell r="X12">
            <v>5023.34</v>
          </cell>
        </row>
        <row r="13">
          <cell r="A13" t="str">
            <v>100-1081-10</v>
          </cell>
          <cell r="B13">
            <v>-42195.54</v>
          </cell>
          <cell r="C13" t="str">
            <v>100-1081-10</v>
          </cell>
          <cell r="D13">
            <v>80761.23</v>
          </cell>
          <cell r="E13" t="str">
            <v>100-1081-10</v>
          </cell>
          <cell r="F13">
            <v>77600.08</v>
          </cell>
          <cell r="G13" t="str">
            <v>100-1081-10</v>
          </cell>
          <cell r="H13">
            <v>-20353.12</v>
          </cell>
          <cell r="I13" t="str">
            <v>100-1081-10</v>
          </cell>
          <cell r="J13">
            <v>87479.62</v>
          </cell>
          <cell r="K13" t="str">
            <v>100-1080-10</v>
          </cell>
          <cell r="L13">
            <v>-267486.5</v>
          </cell>
          <cell r="M13" t="str">
            <v>100-1080-10</v>
          </cell>
          <cell r="N13">
            <v>-290857.21999999997</v>
          </cell>
          <cell r="O13" t="str">
            <v>100-1080-10</v>
          </cell>
          <cell r="P13">
            <v>837866.69</v>
          </cell>
          <cell r="Q13" t="str">
            <v>100-1080-10</v>
          </cell>
          <cell r="R13">
            <v>-218491.92</v>
          </cell>
          <cell r="S13" t="str">
            <v>100-1080-10</v>
          </cell>
          <cell r="T13">
            <v>-543826.19999999995</v>
          </cell>
          <cell r="U13" t="str">
            <v>100-1080-10</v>
          </cell>
          <cell r="V13">
            <v>-300343.5</v>
          </cell>
          <cell r="W13" t="str">
            <v>100-1080-10</v>
          </cell>
          <cell r="X13">
            <v>897869.26</v>
          </cell>
        </row>
        <row r="14">
          <cell r="A14" t="str">
            <v>100-1084-10</v>
          </cell>
          <cell r="B14">
            <v>125</v>
          </cell>
          <cell r="C14" t="str">
            <v>100-1084-10</v>
          </cell>
          <cell r="D14">
            <v>4175</v>
          </cell>
          <cell r="E14" t="str">
            <v>100-1084-10</v>
          </cell>
          <cell r="F14">
            <v>975</v>
          </cell>
          <cell r="G14" t="str">
            <v>100-1084-10</v>
          </cell>
          <cell r="H14">
            <v>2700</v>
          </cell>
          <cell r="I14" t="str">
            <v>100-1084-10</v>
          </cell>
          <cell r="J14">
            <v>-8875</v>
          </cell>
          <cell r="K14" t="str">
            <v>100-1081-10</v>
          </cell>
          <cell r="L14">
            <v>124078.72</v>
          </cell>
          <cell r="M14" t="str">
            <v>100-1081-10</v>
          </cell>
          <cell r="N14">
            <v>-4279.13</v>
          </cell>
          <cell r="O14" t="str">
            <v>100-1081-10</v>
          </cell>
          <cell r="P14">
            <v>219360.53</v>
          </cell>
          <cell r="Q14" t="str">
            <v>100-1081-10</v>
          </cell>
          <cell r="R14">
            <v>-94023.51</v>
          </cell>
          <cell r="S14" t="str">
            <v>100-1081-10</v>
          </cell>
          <cell r="T14">
            <v>-100642.53</v>
          </cell>
          <cell r="U14" t="str">
            <v>100-1081-10</v>
          </cell>
          <cell r="V14">
            <v>-85114.92</v>
          </cell>
          <cell r="W14" t="str">
            <v>100-1081-10</v>
          </cell>
          <cell r="X14">
            <v>38496.300000000003</v>
          </cell>
        </row>
        <row r="15">
          <cell r="A15" t="str">
            <v>100-1087-10</v>
          </cell>
          <cell r="B15">
            <v>37.590000000000003</v>
          </cell>
          <cell r="C15" t="str">
            <v>100-1087-10</v>
          </cell>
          <cell r="D15">
            <v>43.64</v>
          </cell>
          <cell r="E15" t="str">
            <v>100-1087-10</v>
          </cell>
          <cell r="F15">
            <v>-56.54</v>
          </cell>
          <cell r="G15" t="str">
            <v>100-1087-10</v>
          </cell>
          <cell r="H15">
            <v>-253.28</v>
          </cell>
          <cell r="I15" t="str">
            <v>100-1087-10</v>
          </cell>
          <cell r="J15">
            <v>228.59</v>
          </cell>
          <cell r="K15" t="str">
            <v>100-1084-10</v>
          </cell>
          <cell r="L15">
            <v>25</v>
          </cell>
          <cell r="M15" t="str">
            <v>100-1084-10</v>
          </cell>
          <cell r="N15">
            <v>6475</v>
          </cell>
          <cell r="O15" t="str">
            <v>100-1084-10</v>
          </cell>
          <cell r="P15">
            <v>4125</v>
          </cell>
          <cell r="Q15" t="str">
            <v>100-1084-10</v>
          </cell>
          <cell r="R15">
            <v>3575</v>
          </cell>
          <cell r="S15" t="str">
            <v>100-1084-10</v>
          </cell>
          <cell r="T15">
            <v>4650</v>
          </cell>
          <cell r="U15" t="str">
            <v>100-1084-10</v>
          </cell>
          <cell r="V15">
            <v>5200</v>
          </cell>
          <cell r="W15" t="str">
            <v>100-1084-10</v>
          </cell>
          <cell r="X15">
            <v>2525</v>
          </cell>
        </row>
        <row r="16">
          <cell r="A16" t="str">
            <v>100-1091-10</v>
          </cell>
          <cell r="B16">
            <v>960.74</v>
          </cell>
          <cell r="C16" t="str">
            <v>100-1090-10</v>
          </cell>
          <cell r="D16">
            <v>1496.58</v>
          </cell>
          <cell r="E16" t="str">
            <v>100-1110-10</v>
          </cell>
          <cell r="F16">
            <v>28864.639999999999</v>
          </cell>
          <cell r="G16" t="str">
            <v>100-1092-10</v>
          </cell>
          <cell r="H16">
            <v>12.51</v>
          </cell>
          <cell r="I16" t="str">
            <v>100-1092-10</v>
          </cell>
          <cell r="J16">
            <v>57.63</v>
          </cell>
          <cell r="K16" t="str">
            <v>100-1087-10</v>
          </cell>
          <cell r="L16">
            <v>0</v>
          </cell>
          <cell r="M16" t="str">
            <v>100-1090-10</v>
          </cell>
          <cell r="N16">
            <v>-1496.58</v>
          </cell>
          <cell r="O16" t="str">
            <v>100-1091-10</v>
          </cell>
          <cell r="P16">
            <v>-184035.39</v>
          </cell>
          <cell r="Q16" t="str">
            <v>100-1092-10</v>
          </cell>
          <cell r="R16">
            <v>7.02</v>
          </cell>
          <cell r="S16" t="str">
            <v>100-1110-10</v>
          </cell>
          <cell r="T16">
            <v>-609729.79</v>
          </cell>
          <cell r="U16" t="str">
            <v>100-1090-10</v>
          </cell>
          <cell r="V16">
            <v>12336</v>
          </cell>
          <cell r="W16" t="str">
            <v>100-1090-10</v>
          </cell>
          <cell r="X16">
            <v>-12336.02</v>
          </cell>
        </row>
        <row r="17">
          <cell r="A17" t="str">
            <v>100-1110-10</v>
          </cell>
          <cell r="B17">
            <v>-175759.03</v>
          </cell>
          <cell r="C17" t="str">
            <v>100-1091-10</v>
          </cell>
          <cell r="D17">
            <v>891.39</v>
          </cell>
          <cell r="E17" t="str">
            <v>100-1120-10</v>
          </cell>
          <cell r="F17">
            <v>42846.67</v>
          </cell>
          <cell r="G17" t="str">
            <v>100-1110-10</v>
          </cell>
          <cell r="H17">
            <v>-324570.78999999998</v>
          </cell>
          <cell r="I17" t="str">
            <v>100-1110-10</v>
          </cell>
          <cell r="J17">
            <v>215331.6</v>
          </cell>
          <cell r="K17" t="str">
            <v>100-1110-10</v>
          </cell>
          <cell r="L17">
            <v>-34092.400000000001</v>
          </cell>
          <cell r="M17" t="str">
            <v>100-1092-10</v>
          </cell>
          <cell r="N17">
            <v>308.8</v>
          </cell>
          <cell r="O17" t="str">
            <v>100-1092-10</v>
          </cell>
          <cell r="P17">
            <v>-4050.25</v>
          </cell>
          <cell r="Q17" t="str">
            <v>100-1110-10</v>
          </cell>
          <cell r="R17">
            <v>19525.7</v>
          </cell>
          <cell r="S17" t="str">
            <v>100-1120-10</v>
          </cell>
          <cell r="T17">
            <v>-194473.61</v>
          </cell>
          <cell r="U17" t="str">
            <v>100-1091-10</v>
          </cell>
          <cell r="V17">
            <v>12600</v>
          </cell>
          <cell r="W17" t="str">
            <v>100-1091-10</v>
          </cell>
          <cell r="X17">
            <v>-12600</v>
          </cell>
        </row>
        <row r="18">
          <cell r="A18" t="str">
            <v>100-1120-10</v>
          </cell>
          <cell r="B18">
            <v>-196209.8</v>
          </cell>
          <cell r="C18" t="str">
            <v>100-1092-10</v>
          </cell>
          <cell r="D18">
            <v>920.76</v>
          </cell>
          <cell r="E18" t="str">
            <v>100-1130-10</v>
          </cell>
          <cell r="F18">
            <v>22758.34</v>
          </cell>
          <cell r="G18" t="str">
            <v>100-1120-10</v>
          </cell>
          <cell r="H18">
            <v>-186227.57</v>
          </cell>
          <cell r="I18" t="str">
            <v>100-1120-10</v>
          </cell>
          <cell r="J18">
            <v>-285143.34000000003</v>
          </cell>
          <cell r="K18" t="str">
            <v>100-1120-10</v>
          </cell>
          <cell r="L18">
            <v>268111.90999999997</v>
          </cell>
          <cell r="M18" t="str">
            <v>100-1110-10</v>
          </cell>
          <cell r="N18">
            <v>5379</v>
          </cell>
          <cell r="O18" t="str">
            <v>100-1110-10</v>
          </cell>
          <cell r="P18">
            <v>660949.57999999996</v>
          </cell>
          <cell r="Q18" t="str">
            <v>100-1120-10</v>
          </cell>
          <cell r="R18">
            <v>192400.27</v>
          </cell>
          <cell r="S18" t="str">
            <v>100-1130-10</v>
          </cell>
          <cell r="T18">
            <v>-3965.35</v>
          </cell>
          <cell r="U18" t="str">
            <v>100-1092-10</v>
          </cell>
          <cell r="V18">
            <v>11185</v>
          </cell>
          <cell r="W18" t="str">
            <v>100-1092-10</v>
          </cell>
          <cell r="X18">
            <v>-11177.72</v>
          </cell>
        </row>
        <row r="19">
          <cell r="A19" t="str">
            <v>100-1130-10</v>
          </cell>
          <cell r="B19">
            <v>33282.42</v>
          </cell>
          <cell r="C19" t="str">
            <v>100-1110-10</v>
          </cell>
          <cell r="D19">
            <v>-9525.25</v>
          </cell>
          <cell r="E19" t="str">
            <v>100-1140-10</v>
          </cell>
          <cell r="F19">
            <v>-18859.22</v>
          </cell>
          <cell r="G19" t="str">
            <v>100-1130-10</v>
          </cell>
          <cell r="H19">
            <v>-440246.15</v>
          </cell>
          <cell r="I19" t="str">
            <v>100-1130-10</v>
          </cell>
          <cell r="J19">
            <v>214296.62</v>
          </cell>
          <cell r="K19" t="str">
            <v>100-1130-10</v>
          </cell>
          <cell r="L19">
            <v>231338.54</v>
          </cell>
          <cell r="M19" t="str">
            <v>100-1120-10</v>
          </cell>
          <cell r="N19">
            <v>165406.34</v>
          </cell>
          <cell r="O19" t="str">
            <v>100-1120-10</v>
          </cell>
          <cell r="P19">
            <v>-261321.27</v>
          </cell>
          <cell r="Q19" t="str">
            <v>100-1130-10</v>
          </cell>
          <cell r="R19">
            <v>-3517.52</v>
          </cell>
          <cell r="S19" t="str">
            <v>100-1131-10</v>
          </cell>
          <cell r="T19">
            <v>-24503.87</v>
          </cell>
          <cell r="U19" t="str">
            <v>100-1110-10</v>
          </cell>
          <cell r="V19">
            <v>9347.39</v>
          </cell>
          <cell r="W19" t="str">
            <v>100-1110-10</v>
          </cell>
          <cell r="X19">
            <v>-728961.92</v>
          </cell>
        </row>
        <row r="20">
          <cell r="A20" t="str">
            <v>100-1140-10</v>
          </cell>
          <cell r="B20">
            <v>-29527.87</v>
          </cell>
          <cell r="C20" t="str">
            <v>100-1120-10</v>
          </cell>
          <cell r="D20">
            <v>201713.29</v>
          </cell>
          <cell r="E20" t="str">
            <v>100-1170-10</v>
          </cell>
          <cell r="F20">
            <v>-538815.74</v>
          </cell>
          <cell r="G20" t="str">
            <v>100-1140-10</v>
          </cell>
          <cell r="H20">
            <v>-10835.1</v>
          </cell>
          <cell r="I20" t="str">
            <v>100-1140-10</v>
          </cell>
          <cell r="J20">
            <v>-4389.83</v>
          </cell>
          <cell r="K20" t="str">
            <v>100-1131-10</v>
          </cell>
          <cell r="L20">
            <v>529.75</v>
          </cell>
          <cell r="M20" t="str">
            <v>100-1130-10</v>
          </cell>
          <cell r="N20">
            <v>-342951.49</v>
          </cell>
          <cell r="O20" t="str">
            <v>100-1130-10</v>
          </cell>
          <cell r="P20">
            <v>-94896.58</v>
          </cell>
          <cell r="Q20" t="str">
            <v>100-1131-10</v>
          </cell>
          <cell r="R20">
            <v>-1141579.46</v>
          </cell>
          <cell r="S20" t="str">
            <v>100-1133-10</v>
          </cell>
          <cell r="T20">
            <v>-9.67</v>
          </cell>
          <cell r="U20" t="str">
            <v>100-1120-10</v>
          </cell>
          <cell r="V20">
            <v>352269.58</v>
          </cell>
          <cell r="W20" t="str">
            <v>100-1120-10</v>
          </cell>
          <cell r="X20">
            <v>-21312.43</v>
          </cell>
        </row>
        <row r="21">
          <cell r="A21" t="str">
            <v>100-1170-10</v>
          </cell>
          <cell r="B21">
            <v>-57288.28</v>
          </cell>
          <cell r="C21" t="str">
            <v>100-1130-10</v>
          </cell>
          <cell r="D21">
            <v>-76815.600000000006</v>
          </cell>
          <cell r="E21" t="str">
            <v>100-1172-10</v>
          </cell>
          <cell r="F21">
            <v>-105564.18</v>
          </cell>
          <cell r="G21" t="str">
            <v>100-1170-10</v>
          </cell>
          <cell r="H21">
            <v>130845.75999999999</v>
          </cell>
          <cell r="I21" t="str">
            <v>100-1170-10</v>
          </cell>
          <cell r="J21">
            <v>-195782.5</v>
          </cell>
          <cell r="K21" t="str">
            <v>100-1140-10</v>
          </cell>
          <cell r="L21">
            <v>17083.03</v>
          </cell>
          <cell r="M21" t="str">
            <v>100-1131-10</v>
          </cell>
          <cell r="N21">
            <v>1183916.48</v>
          </cell>
          <cell r="O21" t="str">
            <v>100-1131-10</v>
          </cell>
          <cell r="P21">
            <v>1130631.45</v>
          </cell>
          <cell r="Q21" t="str">
            <v>100-1133-10</v>
          </cell>
          <cell r="R21">
            <v>418.61</v>
          </cell>
          <cell r="S21" t="str">
            <v>100-1140-10</v>
          </cell>
          <cell r="T21">
            <v>-21993.08</v>
          </cell>
          <cell r="U21" t="str">
            <v>100-1130-10</v>
          </cell>
          <cell r="V21">
            <v>716.52</v>
          </cell>
          <cell r="W21" t="str">
            <v>100-1130-10</v>
          </cell>
          <cell r="X21">
            <v>-1002.94</v>
          </cell>
        </row>
        <row r="22">
          <cell r="A22" t="str">
            <v>100-1172-10</v>
          </cell>
          <cell r="B22">
            <v>104661.79</v>
          </cell>
          <cell r="C22" t="str">
            <v>100-1140-10</v>
          </cell>
          <cell r="D22">
            <v>12938.99</v>
          </cell>
          <cell r="E22" t="str">
            <v>100-1175-10</v>
          </cell>
          <cell r="F22">
            <v>-412798</v>
          </cell>
          <cell r="G22" t="str">
            <v>100-1172-10</v>
          </cell>
          <cell r="H22">
            <v>-13644.39</v>
          </cell>
          <cell r="I22" t="str">
            <v>100-1172-10</v>
          </cell>
          <cell r="J22">
            <v>-27209.97</v>
          </cell>
          <cell r="K22" t="str">
            <v>100-1170-10</v>
          </cell>
          <cell r="L22">
            <v>-117524.7</v>
          </cell>
          <cell r="M22" t="str">
            <v>100-1133-10</v>
          </cell>
          <cell r="N22">
            <v>-178.68</v>
          </cell>
          <cell r="O22" t="str">
            <v>100-1133-10</v>
          </cell>
          <cell r="P22">
            <v>-1151.1600000000001</v>
          </cell>
          <cell r="Q22" t="str">
            <v>100-1140-10</v>
          </cell>
          <cell r="R22">
            <v>-25531.439999999999</v>
          </cell>
          <cell r="S22" t="str">
            <v>100-1170-10</v>
          </cell>
          <cell r="T22">
            <v>13023.77</v>
          </cell>
          <cell r="U22" t="str">
            <v>100-1131-10</v>
          </cell>
          <cell r="V22">
            <v>-30837.82</v>
          </cell>
          <cell r="W22" t="str">
            <v>100-1131-10</v>
          </cell>
          <cell r="X22">
            <v>230111.45</v>
          </cell>
        </row>
        <row r="23">
          <cell r="A23" t="str">
            <v>100-1175-10</v>
          </cell>
          <cell r="B23">
            <v>2510244.7200000002</v>
          </cell>
          <cell r="C23" t="str">
            <v>100-1170-10</v>
          </cell>
          <cell r="D23">
            <v>-341853.41</v>
          </cell>
          <cell r="E23" t="str">
            <v>100-1177-10</v>
          </cell>
          <cell r="F23">
            <v>-72376</v>
          </cell>
          <cell r="G23" t="str">
            <v>100-1175-10</v>
          </cell>
          <cell r="H23">
            <v>-1875585</v>
          </cell>
          <cell r="I23" t="str">
            <v>100-1175-10</v>
          </cell>
          <cell r="J23">
            <v>-24962</v>
          </cell>
          <cell r="K23" t="str">
            <v>100-1172-10</v>
          </cell>
          <cell r="L23">
            <v>-86746.37</v>
          </cell>
          <cell r="M23" t="str">
            <v>100-1140-10</v>
          </cell>
          <cell r="N23">
            <v>1835.28</v>
          </cell>
          <cell r="O23" t="str">
            <v>100-1140-10</v>
          </cell>
          <cell r="P23">
            <v>-3484.9</v>
          </cell>
          <cell r="Q23" t="str">
            <v>100-1170-10</v>
          </cell>
          <cell r="R23">
            <v>-182464.12</v>
          </cell>
          <cell r="S23" t="str">
            <v>100-1172-10</v>
          </cell>
          <cell r="T23">
            <v>-89449.05</v>
          </cell>
          <cell r="U23" t="str">
            <v>100-1133-10</v>
          </cell>
          <cell r="V23">
            <v>96.97</v>
          </cell>
          <cell r="W23" t="str">
            <v>100-1133-10</v>
          </cell>
          <cell r="X23">
            <v>20.149999999999999</v>
          </cell>
        </row>
        <row r="24">
          <cell r="A24" t="str">
            <v>100-1177-10</v>
          </cell>
          <cell r="B24">
            <v>32972</v>
          </cell>
          <cell r="C24" t="str">
            <v>100-1172-10</v>
          </cell>
          <cell r="D24">
            <v>-18078.8</v>
          </cell>
          <cell r="E24" t="str">
            <v>100-1180-10</v>
          </cell>
          <cell r="F24">
            <v>6699.61</v>
          </cell>
          <cell r="G24" t="str">
            <v>100-1177-10</v>
          </cell>
          <cell r="H24">
            <v>-9225.02</v>
          </cell>
          <cell r="I24" t="str">
            <v>100-1177-10</v>
          </cell>
          <cell r="J24">
            <v>29158</v>
          </cell>
          <cell r="K24" t="str">
            <v>100-1175-10</v>
          </cell>
          <cell r="L24">
            <v>552716</v>
          </cell>
          <cell r="M24" t="str">
            <v>100-1170-10</v>
          </cell>
          <cell r="N24">
            <v>-289818.81</v>
          </cell>
          <cell r="O24" t="str">
            <v>100-1170-10</v>
          </cell>
          <cell r="P24">
            <v>38309.42</v>
          </cell>
          <cell r="Q24" t="str">
            <v>100-1172-10</v>
          </cell>
          <cell r="R24">
            <v>-381134.69</v>
          </cell>
          <cell r="S24" t="str">
            <v>100-1175-10</v>
          </cell>
          <cell r="T24">
            <v>-1526407</v>
          </cell>
          <cell r="U24" t="str">
            <v>100-1140-10</v>
          </cell>
          <cell r="V24">
            <v>-20813.57</v>
          </cell>
          <cell r="W24" t="str">
            <v>100-1140-10</v>
          </cell>
          <cell r="X24">
            <v>16361.7</v>
          </cell>
        </row>
        <row r="25">
          <cell r="A25" t="str">
            <v>100-1180-10</v>
          </cell>
          <cell r="B25">
            <v>11967.83</v>
          </cell>
          <cell r="C25" t="str">
            <v>100-1175-10</v>
          </cell>
          <cell r="D25">
            <v>-670336.72</v>
          </cell>
          <cell r="E25" t="str">
            <v>100-1181-10</v>
          </cell>
          <cell r="F25">
            <v>-6820.04</v>
          </cell>
          <cell r="G25" t="str">
            <v>100-1180-10</v>
          </cell>
          <cell r="H25">
            <v>31828.27</v>
          </cell>
          <cell r="I25" t="str">
            <v>100-1180-10</v>
          </cell>
          <cell r="J25">
            <v>-7269.83</v>
          </cell>
          <cell r="K25" t="str">
            <v>100-1177-10</v>
          </cell>
          <cell r="L25">
            <v>0</v>
          </cell>
          <cell r="M25" t="str">
            <v>100-1172-10</v>
          </cell>
          <cell r="N25">
            <v>-282484.03000000003</v>
          </cell>
          <cell r="O25" t="str">
            <v>100-1172-10</v>
          </cell>
          <cell r="P25">
            <v>-14092.88</v>
          </cell>
          <cell r="Q25" t="str">
            <v>100-1175-10</v>
          </cell>
          <cell r="R25">
            <v>-1324388</v>
          </cell>
          <cell r="S25" t="str">
            <v>100-1177-10</v>
          </cell>
          <cell r="T25">
            <v>-50950</v>
          </cell>
          <cell r="U25" t="str">
            <v>100-1170-10</v>
          </cell>
          <cell r="V25">
            <v>-95911.82</v>
          </cell>
          <cell r="W25" t="str">
            <v>100-1170-10</v>
          </cell>
          <cell r="X25">
            <v>-65148.14</v>
          </cell>
        </row>
        <row r="26">
          <cell r="A26" t="str">
            <v>100-1181-10</v>
          </cell>
          <cell r="B26">
            <v>19360.46</v>
          </cell>
          <cell r="C26" t="str">
            <v>100-1177-10</v>
          </cell>
          <cell r="D26">
            <v>-96593.98</v>
          </cell>
          <cell r="E26" t="str">
            <v>100-1182-10</v>
          </cell>
          <cell r="F26">
            <v>-20731.05</v>
          </cell>
          <cell r="G26" t="str">
            <v>100-1181-10</v>
          </cell>
          <cell r="H26">
            <v>-6820.04</v>
          </cell>
          <cell r="I26" t="str">
            <v>100-1181-10</v>
          </cell>
          <cell r="J26">
            <v>-6820.04</v>
          </cell>
          <cell r="K26" t="str">
            <v>100-1180-10</v>
          </cell>
          <cell r="L26">
            <v>-5521.98</v>
          </cell>
          <cell r="M26" t="str">
            <v>100-1175-10</v>
          </cell>
          <cell r="N26">
            <v>180634</v>
          </cell>
          <cell r="O26" t="str">
            <v>100-1175-10</v>
          </cell>
          <cell r="P26">
            <v>2194688</v>
          </cell>
          <cell r="Q26" t="str">
            <v>100-1177-10</v>
          </cell>
          <cell r="R26">
            <v>-82015.009999999995</v>
          </cell>
          <cell r="S26" t="str">
            <v>100-1180-10</v>
          </cell>
          <cell r="T26">
            <v>12943.47</v>
          </cell>
          <cell r="U26" t="str">
            <v>100-1172-10</v>
          </cell>
          <cell r="V26">
            <v>-279721.58</v>
          </cell>
          <cell r="W26" t="str">
            <v>100-1172-10</v>
          </cell>
          <cell r="X26">
            <v>-50037.31</v>
          </cell>
        </row>
        <row r="27">
          <cell r="A27" t="str">
            <v>100-1182-10</v>
          </cell>
          <cell r="B27">
            <v>-12816.3</v>
          </cell>
          <cell r="C27" t="str">
            <v>100-1180-10</v>
          </cell>
          <cell r="D27">
            <v>-19842.53</v>
          </cell>
          <cell r="E27" t="str">
            <v>100-1190-10</v>
          </cell>
          <cell r="F27">
            <v>-57389.34</v>
          </cell>
          <cell r="G27" t="str">
            <v>100-1182-10</v>
          </cell>
          <cell r="H27">
            <v>-19831.13</v>
          </cell>
          <cell r="I27" t="str">
            <v>100-1182-10</v>
          </cell>
          <cell r="J27">
            <v>-20821.13</v>
          </cell>
          <cell r="K27" t="str">
            <v>100-1181-10</v>
          </cell>
          <cell r="L27">
            <v>-6820.04</v>
          </cell>
          <cell r="M27" t="str">
            <v>100-1177-10</v>
          </cell>
          <cell r="N27">
            <v>116065</v>
          </cell>
          <cell r="O27" t="str">
            <v>100-1180-10</v>
          </cell>
          <cell r="P27">
            <v>-17058.53</v>
          </cell>
          <cell r="Q27" t="str">
            <v>100-1180-10</v>
          </cell>
          <cell r="R27">
            <v>22573.86</v>
          </cell>
          <cell r="S27" t="str">
            <v>100-1181-10</v>
          </cell>
          <cell r="T27">
            <v>-6820.04</v>
          </cell>
          <cell r="U27" t="str">
            <v>100-1175-10</v>
          </cell>
          <cell r="V27">
            <v>82644</v>
          </cell>
          <cell r="W27" t="str">
            <v>100-1175-10</v>
          </cell>
          <cell r="X27">
            <v>611128</v>
          </cell>
        </row>
        <row r="28">
          <cell r="A28" t="str">
            <v>100-1190-10</v>
          </cell>
          <cell r="B28">
            <v>-24986.47</v>
          </cell>
          <cell r="C28" t="str">
            <v>100-1181-10</v>
          </cell>
          <cell r="D28">
            <v>48839.96</v>
          </cell>
          <cell r="E28" t="str">
            <v>100-1191-10</v>
          </cell>
          <cell r="F28">
            <v>65138.07</v>
          </cell>
          <cell r="G28" t="str">
            <v>100-1190-10</v>
          </cell>
          <cell r="H28">
            <v>-29928.89</v>
          </cell>
          <cell r="I28" t="str">
            <v>100-1190-10</v>
          </cell>
          <cell r="J28">
            <v>14029.37</v>
          </cell>
          <cell r="K28" t="str">
            <v>100-1182-10</v>
          </cell>
          <cell r="L28">
            <v>-10389.959999999999</v>
          </cell>
          <cell r="M28" t="str">
            <v>100-1180-10</v>
          </cell>
          <cell r="N28">
            <v>89632.73</v>
          </cell>
          <cell r="O28" t="str">
            <v>100-1181-10</v>
          </cell>
          <cell r="P28">
            <v>-6820.04</v>
          </cell>
          <cell r="Q28" t="str">
            <v>100-1181-10</v>
          </cell>
          <cell r="R28">
            <v>-6820.04</v>
          </cell>
          <cell r="S28" t="str">
            <v>100-1182-10</v>
          </cell>
          <cell r="T28">
            <v>-22267.31</v>
          </cell>
          <cell r="U28" t="str">
            <v>100-1177-10</v>
          </cell>
          <cell r="V28">
            <v>-2035</v>
          </cell>
          <cell r="W28" t="str">
            <v>100-1176-10</v>
          </cell>
          <cell r="X28">
            <v>552588</v>
          </cell>
        </row>
        <row r="29">
          <cell r="A29" t="str">
            <v>100-1191-10</v>
          </cell>
          <cell r="B29">
            <v>36239.800000000003</v>
          </cell>
          <cell r="C29" t="str">
            <v>100-1182-10</v>
          </cell>
          <cell r="D29">
            <v>66332.240000000005</v>
          </cell>
          <cell r="E29" t="str">
            <v>100-1250-10</v>
          </cell>
          <cell r="F29">
            <v>-22798.65</v>
          </cell>
          <cell r="G29" t="str">
            <v>100-1191-10</v>
          </cell>
          <cell r="H29">
            <v>15187.2</v>
          </cell>
          <cell r="I29" t="str">
            <v>100-1191-10</v>
          </cell>
          <cell r="J29">
            <v>-19203.28</v>
          </cell>
          <cell r="K29" t="str">
            <v>100-1190-10</v>
          </cell>
          <cell r="L29">
            <v>91129.79</v>
          </cell>
          <cell r="M29" t="str">
            <v>100-1181-10</v>
          </cell>
          <cell r="N29">
            <v>-6820.04</v>
          </cell>
          <cell r="O29" t="str">
            <v>100-1182-10</v>
          </cell>
          <cell r="P29">
            <v>-22267.31</v>
          </cell>
          <cell r="Q29" t="str">
            <v>100-1182-10</v>
          </cell>
          <cell r="R29">
            <v>-22267.31</v>
          </cell>
          <cell r="S29" t="str">
            <v>100-1190-10</v>
          </cell>
          <cell r="T29">
            <v>-52881.05</v>
          </cell>
          <cell r="U29" t="str">
            <v>100-1180-10</v>
          </cell>
          <cell r="V29">
            <v>-119006.69</v>
          </cell>
          <cell r="W29" t="str">
            <v>100-1177-10</v>
          </cell>
          <cell r="X29">
            <v>193303.01</v>
          </cell>
        </row>
        <row r="30">
          <cell r="A30" t="str">
            <v>100-1200-10</v>
          </cell>
          <cell r="B30">
            <v>400</v>
          </cell>
          <cell r="C30" t="str">
            <v>100-1190-10</v>
          </cell>
          <cell r="D30">
            <v>17481.669999999998</v>
          </cell>
          <cell r="E30" t="str">
            <v>100-1252-10</v>
          </cell>
          <cell r="F30">
            <v>129.47</v>
          </cell>
          <cell r="G30" t="str">
            <v>100-1250-10</v>
          </cell>
          <cell r="H30">
            <v>10816.85</v>
          </cell>
          <cell r="I30" t="str">
            <v>100-1200-10</v>
          </cell>
          <cell r="J30">
            <v>89</v>
          </cell>
          <cell r="K30" t="str">
            <v>100-1191-10</v>
          </cell>
          <cell r="L30">
            <v>-119792.08</v>
          </cell>
          <cell r="M30" t="str">
            <v>100-1182-10</v>
          </cell>
          <cell r="N30">
            <v>108384.81</v>
          </cell>
          <cell r="O30" t="str">
            <v>100-1190-10</v>
          </cell>
          <cell r="P30">
            <v>181241.3</v>
          </cell>
          <cell r="Q30" t="str">
            <v>100-1190-10</v>
          </cell>
          <cell r="R30">
            <v>-319357.96000000002</v>
          </cell>
          <cell r="S30" t="str">
            <v>100-1191-10</v>
          </cell>
          <cell r="T30">
            <v>23133.439999999999</v>
          </cell>
          <cell r="U30" t="str">
            <v>100-1181-10</v>
          </cell>
          <cell r="V30">
            <v>-6820.04</v>
          </cell>
          <cell r="W30" t="str">
            <v>100-1180-10</v>
          </cell>
          <cell r="X30">
            <v>-6418.65</v>
          </cell>
        </row>
        <row r="31">
          <cell r="A31" t="str">
            <v>100-1250-10</v>
          </cell>
          <cell r="B31">
            <v>-5397.19</v>
          </cell>
          <cell r="C31" t="str">
            <v>100-1191-10</v>
          </cell>
          <cell r="D31">
            <v>-28204.74</v>
          </cell>
          <cell r="E31" t="str">
            <v>100-1255-10</v>
          </cell>
          <cell r="F31">
            <v>585352.47</v>
          </cell>
          <cell r="G31" t="str">
            <v>100-1252-10</v>
          </cell>
          <cell r="H31">
            <v>-258.94</v>
          </cell>
          <cell r="I31" t="str">
            <v>100-1250-10</v>
          </cell>
          <cell r="J31">
            <v>243459.95</v>
          </cell>
          <cell r="K31" t="str">
            <v>100-1200-10</v>
          </cell>
          <cell r="L31">
            <v>1600</v>
          </cell>
          <cell r="M31" t="str">
            <v>100-1190-10</v>
          </cell>
          <cell r="N31">
            <v>-55228.99</v>
          </cell>
          <cell r="O31" t="str">
            <v>100-1191-10</v>
          </cell>
          <cell r="P31">
            <v>74791.86</v>
          </cell>
          <cell r="Q31" t="str">
            <v>100-1191-10</v>
          </cell>
          <cell r="R31">
            <v>32285.71</v>
          </cell>
          <cell r="S31" t="str">
            <v>100-1200-10</v>
          </cell>
          <cell r="T31">
            <v>-6485</v>
          </cell>
          <cell r="U31" t="str">
            <v>100-1182-10</v>
          </cell>
          <cell r="V31">
            <v>-22267.31</v>
          </cell>
          <cell r="W31" t="str">
            <v>100-1181-10</v>
          </cell>
          <cell r="X31">
            <v>-6820.04</v>
          </cell>
        </row>
        <row r="32">
          <cell r="A32" t="str">
            <v>100-1255-10</v>
          </cell>
          <cell r="B32">
            <v>394369.64</v>
          </cell>
          <cell r="C32" t="str">
            <v>100-1200-10</v>
          </cell>
          <cell r="D32">
            <v>-3632</v>
          </cell>
          <cell r="E32" t="str">
            <v>100-1256-10</v>
          </cell>
          <cell r="F32">
            <v>7971.01</v>
          </cell>
          <cell r="G32" t="str">
            <v>100-1255-10</v>
          </cell>
          <cell r="H32">
            <v>315603.02864999999</v>
          </cell>
          <cell r="I32" t="str">
            <v>100-1252-10</v>
          </cell>
          <cell r="J32">
            <v>0</v>
          </cell>
          <cell r="K32" t="str">
            <v>100-1250-10</v>
          </cell>
          <cell r="L32">
            <v>96097.5</v>
          </cell>
          <cell r="M32" t="str">
            <v>100-1191-10</v>
          </cell>
          <cell r="N32">
            <v>61529.54</v>
          </cell>
          <cell r="O32" t="str">
            <v>100-1200-10</v>
          </cell>
          <cell r="P32">
            <v>89</v>
          </cell>
          <cell r="Q32" t="str">
            <v>100-1200-10</v>
          </cell>
          <cell r="R32">
            <v>1200</v>
          </cell>
          <cell r="S32" t="str">
            <v>100-1250-10</v>
          </cell>
          <cell r="T32">
            <v>98150.07</v>
          </cell>
          <cell r="U32" t="str">
            <v>100-1190-10</v>
          </cell>
          <cell r="V32">
            <v>27135.81</v>
          </cell>
          <cell r="W32" t="str">
            <v>100-1182-10</v>
          </cell>
          <cell r="X32">
            <v>9899.39</v>
          </cell>
        </row>
        <row r="33">
          <cell r="A33" t="str">
            <v>100-1256-10</v>
          </cell>
          <cell r="B33">
            <v>3394.95</v>
          </cell>
          <cell r="C33" t="str">
            <v>100-1250-10</v>
          </cell>
          <cell r="D33">
            <v>-55893.53</v>
          </cell>
          <cell r="E33" t="str">
            <v>100-1309-10</v>
          </cell>
          <cell r="F33">
            <v>-2935.39</v>
          </cell>
          <cell r="G33" t="str">
            <v>100-1256-10</v>
          </cell>
          <cell r="H33">
            <v>4744.37</v>
          </cell>
          <cell r="I33" t="str">
            <v>100-1255-10</v>
          </cell>
          <cell r="J33">
            <v>728189.46</v>
          </cell>
          <cell r="K33" t="str">
            <v>100-1255-10</v>
          </cell>
          <cell r="L33">
            <v>578002.92000000004</v>
          </cell>
          <cell r="M33" t="str">
            <v>100-1200-10</v>
          </cell>
          <cell r="N33">
            <v>1424</v>
          </cell>
          <cell r="O33" t="str">
            <v>100-1250-10</v>
          </cell>
          <cell r="P33">
            <v>251223.35</v>
          </cell>
          <cell r="Q33" t="str">
            <v>100-1250-10</v>
          </cell>
          <cell r="R33">
            <v>68185.490000000005</v>
          </cell>
          <cell r="S33" t="str">
            <v>100-1255-10</v>
          </cell>
          <cell r="T33">
            <v>1574987.9</v>
          </cell>
          <cell r="U33" t="str">
            <v>100-1191-10</v>
          </cell>
          <cell r="V33">
            <v>-33881.629999999997</v>
          </cell>
          <cell r="W33" t="str">
            <v>100-1190-10</v>
          </cell>
          <cell r="X33">
            <v>186521.35</v>
          </cell>
        </row>
        <row r="34">
          <cell r="A34" t="str">
            <v>100-1309-10</v>
          </cell>
          <cell r="B34">
            <v>-2935.39</v>
          </cell>
          <cell r="C34" t="str">
            <v>100-1252-10</v>
          </cell>
          <cell r="D34">
            <v>777.81</v>
          </cell>
          <cell r="E34" t="str">
            <v>100-1317-10</v>
          </cell>
          <cell r="F34">
            <v>0</v>
          </cell>
          <cell r="G34" t="str">
            <v>100-1309-10</v>
          </cell>
          <cell r="H34">
            <v>-2935.39</v>
          </cell>
          <cell r="I34" t="str">
            <v>100-1256-10</v>
          </cell>
          <cell r="J34">
            <v>6359.02</v>
          </cell>
          <cell r="K34" t="str">
            <v>100-1256-10</v>
          </cell>
          <cell r="L34">
            <v>8284.56</v>
          </cell>
          <cell r="M34" t="str">
            <v>100-1250-10</v>
          </cell>
          <cell r="N34">
            <v>43492.47</v>
          </cell>
          <cell r="O34" t="str">
            <v>100-1255-10</v>
          </cell>
          <cell r="P34">
            <v>1124311.3899999999</v>
          </cell>
          <cell r="Q34" t="str">
            <v>100-1255-10</v>
          </cell>
          <cell r="R34">
            <v>1844200.94</v>
          </cell>
          <cell r="S34" t="str">
            <v>100-1256-10</v>
          </cell>
          <cell r="T34">
            <v>24454.44</v>
          </cell>
          <cell r="U34" t="str">
            <v>100-1200-10</v>
          </cell>
          <cell r="V34">
            <v>2000</v>
          </cell>
          <cell r="W34" t="str">
            <v>100-1191-10</v>
          </cell>
          <cell r="X34">
            <v>-143810.38</v>
          </cell>
        </row>
        <row r="35">
          <cell r="A35" t="str">
            <v>100-1317-10</v>
          </cell>
          <cell r="B35">
            <v>68.14</v>
          </cell>
          <cell r="C35" t="str">
            <v>100-1255-10</v>
          </cell>
          <cell r="D35">
            <v>331346.98</v>
          </cell>
          <cell r="E35" t="str">
            <v>100-1319-10</v>
          </cell>
          <cell r="F35">
            <v>0</v>
          </cell>
          <cell r="G35" t="str">
            <v>100-1311-10</v>
          </cell>
          <cell r="H35">
            <v>270.01</v>
          </cell>
          <cell r="I35" t="str">
            <v>100-1309-10</v>
          </cell>
          <cell r="J35">
            <v>-2935.39</v>
          </cell>
          <cell r="K35" t="str">
            <v>100-1309-10</v>
          </cell>
          <cell r="L35">
            <v>-2935.39</v>
          </cell>
          <cell r="M35" t="str">
            <v>100-1255-10</v>
          </cell>
          <cell r="N35">
            <v>2032357.64</v>
          </cell>
          <cell r="O35" t="str">
            <v>100-1256-10</v>
          </cell>
          <cell r="P35">
            <v>17450.45</v>
          </cell>
          <cell r="Q35" t="str">
            <v>100-1256-10</v>
          </cell>
          <cell r="R35">
            <v>21965.3</v>
          </cell>
          <cell r="S35" t="str">
            <v>100-1309-10</v>
          </cell>
          <cell r="T35">
            <v>-2935.39</v>
          </cell>
          <cell r="U35" t="str">
            <v>100-1250-10</v>
          </cell>
          <cell r="V35">
            <v>287866.81</v>
          </cell>
          <cell r="W35" t="str">
            <v>100-1200-10</v>
          </cell>
          <cell r="X35">
            <v>5600</v>
          </cell>
        </row>
        <row r="36">
          <cell r="A36" t="str">
            <v>100-1319-10</v>
          </cell>
          <cell r="B36">
            <v>0</v>
          </cell>
          <cell r="C36" t="str">
            <v>100-1256-10</v>
          </cell>
          <cell r="D36">
            <v>1219.1099999999999</v>
          </cell>
          <cell r="E36" t="str">
            <v>100-1320-10</v>
          </cell>
          <cell r="F36">
            <v>-4143.75</v>
          </cell>
          <cell r="G36" t="str">
            <v>100-1320-10</v>
          </cell>
          <cell r="H36">
            <v>-4143.75</v>
          </cell>
          <cell r="I36" t="str">
            <v>100-1317-10</v>
          </cell>
          <cell r="J36">
            <v>-38.630000000000003</v>
          </cell>
          <cell r="K36" t="str">
            <v>100-1317-10</v>
          </cell>
          <cell r="L36">
            <v>-386.47</v>
          </cell>
          <cell r="M36" t="str">
            <v>100-1256-10</v>
          </cell>
          <cell r="N36">
            <v>10683.59</v>
          </cell>
          <cell r="O36" t="str">
            <v>100-1309-10</v>
          </cell>
          <cell r="P36">
            <v>-2935.39</v>
          </cell>
          <cell r="Q36" t="str">
            <v>100-1308-10</v>
          </cell>
          <cell r="R36">
            <v>-391899.36</v>
          </cell>
          <cell r="S36" t="str">
            <v>100-1320-10</v>
          </cell>
          <cell r="T36">
            <v>-4143.75</v>
          </cell>
          <cell r="U36" t="str">
            <v>100-1251-10</v>
          </cell>
          <cell r="V36">
            <v>-947.91</v>
          </cell>
          <cell r="W36" t="str">
            <v>100-1250-10</v>
          </cell>
          <cell r="X36">
            <v>50557.279999999999</v>
          </cell>
        </row>
        <row r="37">
          <cell r="A37" t="str">
            <v>100-1322-10</v>
          </cell>
          <cell r="B37">
            <v>-192724.52</v>
          </cell>
          <cell r="C37" t="str">
            <v>100-1309-10</v>
          </cell>
          <cell r="D37">
            <v>-2935.39</v>
          </cell>
          <cell r="E37" t="str">
            <v>100-1322-10</v>
          </cell>
          <cell r="F37">
            <v>-165645</v>
          </cell>
          <cell r="G37" t="str">
            <v>100-1322-10</v>
          </cell>
          <cell r="H37">
            <v>-61844</v>
          </cell>
          <cell r="I37" t="str">
            <v>100-1320-10</v>
          </cell>
          <cell r="J37">
            <v>-4143.75</v>
          </cell>
          <cell r="K37" t="str">
            <v>100-1320-10</v>
          </cell>
          <cell r="L37">
            <v>-4143.75</v>
          </cell>
          <cell r="M37" t="str">
            <v>100-1309-10</v>
          </cell>
          <cell r="N37">
            <v>-2935.39</v>
          </cell>
          <cell r="O37" t="str">
            <v>100-1320-10</v>
          </cell>
          <cell r="P37">
            <v>-4143.75</v>
          </cell>
          <cell r="Q37" t="str">
            <v>100-1309-10</v>
          </cell>
          <cell r="R37">
            <v>-2935.39</v>
          </cell>
          <cell r="S37" t="str">
            <v>100-1322-10</v>
          </cell>
          <cell r="T37">
            <v>-12852</v>
          </cell>
          <cell r="U37" t="str">
            <v>100-1255-10</v>
          </cell>
          <cell r="V37">
            <v>1014086.66</v>
          </cell>
          <cell r="W37" t="str">
            <v>100-1254-10</v>
          </cell>
          <cell r="X37">
            <v>-5778744</v>
          </cell>
        </row>
        <row r="38">
          <cell r="A38" t="str">
            <v>100-1323-10</v>
          </cell>
          <cell r="B38">
            <v>-1180733</v>
          </cell>
          <cell r="C38" t="str">
            <v>100-1317-10</v>
          </cell>
          <cell r="D38">
            <v>69.63</v>
          </cell>
          <cell r="E38" t="str">
            <v>100-1323-10</v>
          </cell>
          <cell r="F38">
            <v>-380987</v>
          </cell>
          <cell r="G38" t="str">
            <v>100-1323-10</v>
          </cell>
          <cell r="H38">
            <v>535369</v>
          </cell>
          <cell r="I38" t="str">
            <v>100-1322-10</v>
          </cell>
          <cell r="J38">
            <v>2730</v>
          </cell>
          <cell r="K38" t="str">
            <v>100-1322-10</v>
          </cell>
          <cell r="L38">
            <v>-52036</v>
          </cell>
          <cell r="M38" t="str">
            <v>100-1317-10</v>
          </cell>
          <cell r="N38">
            <v>11.7</v>
          </cell>
          <cell r="O38" t="str">
            <v>100-1322-10</v>
          </cell>
          <cell r="P38">
            <v>-128247</v>
          </cell>
          <cell r="Q38" t="str">
            <v>100-1319-10</v>
          </cell>
          <cell r="R38">
            <v>-15291002.210000001</v>
          </cell>
          <cell r="S38" t="str">
            <v>100-1323-10</v>
          </cell>
          <cell r="T38">
            <v>974861</v>
          </cell>
          <cell r="U38" t="str">
            <v>100-1256-10</v>
          </cell>
          <cell r="V38">
            <v>29761.05</v>
          </cell>
          <cell r="W38" t="str">
            <v>100-1255-10</v>
          </cell>
          <cell r="X38">
            <v>1052991.73</v>
          </cell>
        </row>
        <row r="39">
          <cell r="A39" t="str">
            <v>100-1324-10</v>
          </cell>
          <cell r="B39">
            <v>116801.03</v>
          </cell>
          <cell r="C39" t="str">
            <v>100-1319-10</v>
          </cell>
          <cell r="D39">
            <v>0</v>
          </cell>
          <cell r="E39" t="str">
            <v>100-1324-10</v>
          </cell>
          <cell r="F39">
            <v>134643</v>
          </cell>
          <cell r="G39" t="str">
            <v>100-1324-10</v>
          </cell>
          <cell r="H39">
            <v>93840</v>
          </cell>
          <cell r="I39" t="str">
            <v>100-1323-10</v>
          </cell>
          <cell r="J39">
            <v>1492388</v>
          </cell>
          <cell r="K39" t="str">
            <v>100-1323-10</v>
          </cell>
          <cell r="L39">
            <v>-463059</v>
          </cell>
          <cell r="M39" t="str">
            <v>100-1320-10</v>
          </cell>
          <cell r="N39">
            <v>-4143.75</v>
          </cell>
          <cell r="O39" t="str">
            <v>100-1323-10</v>
          </cell>
          <cell r="P39">
            <v>-1777610.06</v>
          </cell>
          <cell r="Q39" t="str">
            <v>100-1320-10</v>
          </cell>
          <cell r="R39">
            <v>-4143.75</v>
          </cell>
          <cell r="S39" t="str">
            <v>100-1324-10</v>
          </cell>
          <cell r="T39">
            <v>248767</v>
          </cell>
          <cell r="U39" t="str">
            <v>100-1309-10</v>
          </cell>
          <cell r="V39">
            <v>-2935.39</v>
          </cell>
          <cell r="W39" t="str">
            <v>100-1256-10</v>
          </cell>
          <cell r="X39">
            <v>-52245.49</v>
          </cell>
        </row>
        <row r="40">
          <cell r="A40" t="str">
            <v>100-1325-10</v>
          </cell>
          <cell r="B40">
            <v>-110159.71</v>
          </cell>
          <cell r="C40" t="str">
            <v>100-1320-10</v>
          </cell>
          <cell r="D40">
            <v>-8287.5</v>
          </cell>
          <cell r="E40" t="str">
            <v>100-1325-10</v>
          </cell>
          <cell r="F40">
            <v>-31874</v>
          </cell>
          <cell r="G40" t="str">
            <v>100-1325-10</v>
          </cell>
          <cell r="H40">
            <v>-46575</v>
          </cell>
          <cell r="I40" t="str">
            <v>100-1324-10</v>
          </cell>
          <cell r="J40">
            <v>148995</v>
          </cell>
          <cell r="K40" t="str">
            <v>100-1324-10</v>
          </cell>
          <cell r="L40">
            <v>121615</v>
          </cell>
          <cell r="M40" t="str">
            <v>100-1322-10</v>
          </cell>
          <cell r="N40">
            <v>6169</v>
          </cell>
          <cell r="O40" t="str">
            <v>100-1324-10</v>
          </cell>
          <cell r="P40">
            <v>17859</v>
          </cell>
          <cell r="Q40" t="str">
            <v>100-1322-10</v>
          </cell>
          <cell r="R40">
            <v>-181553</v>
          </cell>
          <cell r="S40" t="str">
            <v>100-1325-10</v>
          </cell>
          <cell r="T40">
            <v>52212</v>
          </cell>
          <cell r="U40" t="str">
            <v>100-1320-10</v>
          </cell>
          <cell r="V40">
            <v>53606.25</v>
          </cell>
          <cell r="W40" t="str">
            <v>100-1309-10</v>
          </cell>
          <cell r="X40">
            <v>-2935.39</v>
          </cell>
        </row>
        <row r="41">
          <cell r="A41" t="str">
            <v>100-1331-10</v>
          </cell>
          <cell r="B41">
            <v>0</v>
          </cell>
          <cell r="C41" t="str">
            <v>100-1322-10</v>
          </cell>
          <cell r="D41">
            <v>-171554</v>
          </cell>
          <cell r="E41" t="str">
            <v>100-1331-10</v>
          </cell>
          <cell r="F41">
            <v>0</v>
          </cell>
          <cell r="G41" t="str">
            <v>100-1331-10</v>
          </cell>
          <cell r="H41">
            <v>0</v>
          </cell>
          <cell r="I41" t="str">
            <v>100-1325-10</v>
          </cell>
          <cell r="J41">
            <v>38933</v>
          </cell>
          <cell r="K41" t="str">
            <v>100-1325-10</v>
          </cell>
          <cell r="L41">
            <v>-3476</v>
          </cell>
          <cell r="M41" t="str">
            <v>100-1323-10</v>
          </cell>
          <cell r="N41">
            <v>1008261.05</v>
          </cell>
          <cell r="O41" t="str">
            <v>100-1325-10</v>
          </cell>
          <cell r="P41">
            <v>-31713</v>
          </cell>
          <cell r="Q41" t="str">
            <v>100-1323-10</v>
          </cell>
          <cell r="R41">
            <v>-971445.34</v>
          </cell>
          <cell r="S41" t="str">
            <v>100-1328-10</v>
          </cell>
          <cell r="T41">
            <v>0.13</v>
          </cell>
          <cell r="U41" t="str">
            <v>100-1322-10</v>
          </cell>
          <cell r="V41">
            <v>-73636</v>
          </cell>
          <cell r="W41" t="str">
            <v>100-1320-10</v>
          </cell>
          <cell r="X41">
            <v>-4143.75</v>
          </cell>
        </row>
        <row r="42">
          <cell r="A42" t="str">
            <v>100-1332-10</v>
          </cell>
          <cell r="B42">
            <v>0</v>
          </cell>
          <cell r="C42" t="str">
            <v>100-1323-10</v>
          </cell>
          <cell r="D42">
            <v>-55438</v>
          </cell>
          <cell r="E42" t="str">
            <v>100-1332-10</v>
          </cell>
          <cell r="F42">
            <v>0</v>
          </cell>
          <cell r="G42" t="str">
            <v>100-1332-10</v>
          </cell>
          <cell r="H42">
            <v>0</v>
          </cell>
          <cell r="I42" t="str">
            <v>100-1331-10</v>
          </cell>
          <cell r="J42">
            <v>0</v>
          </cell>
          <cell r="K42" t="str">
            <v>100-1331-10</v>
          </cell>
          <cell r="L42">
            <v>0</v>
          </cell>
          <cell r="M42" t="str">
            <v>100-1324-10</v>
          </cell>
          <cell r="N42">
            <v>129851</v>
          </cell>
          <cell r="O42" t="str">
            <v>100-1331-10</v>
          </cell>
          <cell r="P42">
            <v>0</v>
          </cell>
          <cell r="Q42" t="str">
            <v>100-1324-10</v>
          </cell>
          <cell r="R42">
            <v>-13359</v>
          </cell>
          <cell r="S42" t="str">
            <v>100-1331-10</v>
          </cell>
          <cell r="T42">
            <v>0</v>
          </cell>
          <cell r="U42" t="str">
            <v>100-1323-10</v>
          </cell>
          <cell r="V42">
            <v>622537.48</v>
          </cell>
          <cell r="W42" t="str">
            <v>100-1322-10</v>
          </cell>
          <cell r="X42">
            <v>21686</v>
          </cell>
        </row>
        <row r="43">
          <cell r="A43" t="str">
            <v>100-1333-10</v>
          </cell>
          <cell r="B43">
            <v>-1238</v>
          </cell>
          <cell r="C43" t="str">
            <v>100-1324-10</v>
          </cell>
          <cell r="D43">
            <v>107064</v>
          </cell>
          <cell r="E43" t="str">
            <v>100-1333-10</v>
          </cell>
          <cell r="F43">
            <v>-1405</v>
          </cell>
          <cell r="G43" t="str">
            <v>100-1333-10</v>
          </cell>
          <cell r="H43">
            <v>-1481</v>
          </cell>
          <cell r="I43" t="str">
            <v>100-1332-10</v>
          </cell>
          <cell r="J43">
            <v>0</v>
          </cell>
          <cell r="K43" t="str">
            <v>100-1332-10</v>
          </cell>
          <cell r="L43">
            <v>0</v>
          </cell>
          <cell r="M43" t="str">
            <v>100-1325-10</v>
          </cell>
          <cell r="N43">
            <v>53153</v>
          </cell>
          <cell r="O43" t="str">
            <v>100-1332-10</v>
          </cell>
          <cell r="P43">
            <v>0</v>
          </cell>
          <cell r="Q43" t="str">
            <v>100-1325-10</v>
          </cell>
          <cell r="R43">
            <v>-63758</v>
          </cell>
          <cell r="S43" t="str">
            <v>100-1332-10</v>
          </cell>
          <cell r="T43">
            <v>0</v>
          </cell>
          <cell r="U43" t="str">
            <v>100-1324-10</v>
          </cell>
          <cell r="V43">
            <v>117175</v>
          </cell>
          <cell r="W43" t="str">
            <v>100-1323-10</v>
          </cell>
          <cell r="X43">
            <v>806651</v>
          </cell>
        </row>
        <row r="44">
          <cell r="A44" t="str">
            <v>100-1334-10</v>
          </cell>
          <cell r="B44">
            <v>27</v>
          </cell>
          <cell r="C44" t="str">
            <v>100-1325-10</v>
          </cell>
          <cell r="D44">
            <v>-7491</v>
          </cell>
          <cell r="E44" t="str">
            <v>100-1334-10</v>
          </cell>
          <cell r="F44">
            <v>27</v>
          </cell>
          <cell r="G44" t="str">
            <v>100-1334-10</v>
          </cell>
          <cell r="H44">
            <v>27</v>
          </cell>
          <cell r="I44" t="str">
            <v>100-1333-10</v>
          </cell>
          <cell r="J44">
            <v>-1509</v>
          </cell>
          <cell r="K44" t="str">
            <v>100-1333-10</v>
          </cell>
          <cell r="L44">
            <v>-1508</v>
          </cell>
          <cell r="M44" t="str">
            <v>100-1331-10</v>
          </cell>
          <cell r="N44">
            <v>0</v>
          </cell>
          <cell r="O44" t="str">
            <v>100-1333-10</v>
          </cell>
          <cell r="P44">
            <v>-2473.9899999999998</v>
          </cell>
          <cell r="Q44" t="str">
            <v>100-1328-10</v>
          </cell>
          <cell r="R44">
            <v>0.93</v>
          </cell>
          <cell r="S44" t="str">
            <v>100-1333-10</v>
          </cell>
          <cell r="T44">
            <v>-3646</v>
          </cell>
          <cell r="U44" t="str">
            <v>100-1325-10</v>
          </cell>
          <cell r="V44">
            <v>-33497</v>
          </cell>
          <cell r="W44" t="str">
            <v>100-1324-10</v>
          </cell>
          <cell r="X44">
            <v>227025</v>
          </cell>
        </row>
        <row r="45">
          <cell r="A45" t="str">
            <v>100-1335-10</v>
          </cell>
          <cell r="B45">
            <v>2425</v>
          </cell>
          <cell r="C45" t="str">
            <v>100-1328-10</v>
          </cell>
          <cell r="D45">
            <v>4.68</v>
          </cell>
          <cell r="E45" t="str">
            <v>100-1335-10</v>
          </cell>
          <cell r="F45">
            <v>2528</v>
          </cell>
          <cell r="G45" t="str">
            <v>100-1335-10</v>
          </cell>
          <cell r="H45">
            <v>2589</v>
          </cell>
          <cell r="I45" t="str">
            <v>100-1334-10</v>
          </cell>
          <cell r="J45">
            <v>27</v>
          </cell>
          <cell r="K45" t="str">
            <v>100-1334-10</v>
          </cell>
          <cell r="L45">
            <v>27</v>
          </cell>
          <cell r="M45" t="str">
            <v>100-1332-10</v>
          </cell>
          <cell r="N45">
            <v>0</v>
          </cell>
          <cell r="O45" t="str">
            <v>100-1334-10</v>
          </cell>
          <cell r="P45">
            <v>43.99</v>
          </cell>
          <cell r="Q45" t="str">
            <v>100-1331-10</v>
          </cell>
          <cell r="R45">
            <v>0.22</v>
          </cell>
          <cell r="S45" t="str">
            <v>100-1334-10</v>
          </cell>
          <cell r="T45">
            <v>59</v>
          </cell>
          <cell r="U45" t="str">
            <v>100-1331-10</v>
          </cell>
          <cell r="V45">
            <v>0</v>
          </cell>
          <cell r="W45" t="str">
            <v>100-1325-10</v>
          </cell>
          <cell r="X45">
            <v>59650</v>
          </cell>
        </row>
        <row r="46">
          <cell r="A46" t="str">
            <v>100-1336-10</v>
          </cell>
          <cell r="B46">
            <v>-1287</v>
          </cell>
          <cell r="C46" t="str">
            <v>100-1331-10</v>
          </cell>
          <cell r="D46">
            <v>0</v>
          </cell>
          <cell r="E46" t="str">
            <v>100-1336-10</v>
          </cell>
          <cell r="F46">
            <v>-1341</v>
          </cell>
          <cell r="G46" t="str">
            <v>100-1336-10</v>
          </cell>
          <cell r="H46">
            <v>-1355</v>
          </cell>
          <cell r="I46" t="str">
            <v>100-1335-10</v>
          </cell>
          <cell r="J46">
            <v>2632</v>
          </cell>
          <cell r="K46" t="str">
            <v>100-1335-10</v>
          </cell>
          <cell r="L46">
            <v>2701</v>
          </cell>
          <cell r="M46" t="str">
            <v>100-1333-10</v>
          </cell>
          <cell r="N46">
            <v>-2479</v>
          </cell>
          <cell r="O46" t="str">
            <v>100-1335-10</v>
          </cell>
          <cell r="P46">
            <v>4557.01</v>
          </cell>
          <cell r="Q46" t="str">
            <v>100-1332-10</v>
          </cell>
          <cell r="R46">
            <v>6507567.1699999999</v>
          </cell>
          <cell r="S46" t="str">
            <v>100-1335-10</v>
          </cell>
          <cell r="T46">
            <v>6149</v>
          </cell>
          <cell r="U46" t="str">
            <v>100-1332-10</v>
          </cell>
          <cell r="V46">
            <v>0</v>
          </cell>
          <cell r="W46" t="str">
            <v>100-1331-10</v>
          </cell>
          <cell r="X46">
            <v>0</v>
          </cell>
        </row>
        <row r="47">
          <cell r="A47" t="str">
            <v>100-1337-10</v>
          </cell>
          <cell r="B47">
            <v>-1578</v>
          </cell>
          <cell r="C47" t="str">
            <v>100-1332-10</v>
          </cell>
          <cell r="D47">
            <v>0</v>
          </cell>
          <cell r="E47" t="str">
            <v>100-1337-10</v>
          </cell>
          <cell r="F47">
            <v>-2265</v>
          </cell>
          <cell r="G47" t="str">
            <v>100-1337-10</v>
          </cell>
          <cell r="H47">
            <v>-2113</v>
          </cell>
          <cell r="I47" t="str">
            <v>100-1336-10</v>
          </cell>
          <cell r="J47">
            <v>-1377</v>
          </cell>
          <cell r="K47" t="str">
            <v>100-1336-10</v>
          </cell>
          <cell r="L47">
            <v>-1359</v>
          </cell>
          <cell r="M47" t="str">
            <v>100-1334-10</v>
          </cell>
          <cell r="N47">
            <v>47.4</v>
          </cell>
          <cell r="O47" t="str">
            <v>100-1336-10</v>
          </cell>
          <cell r="P47">
            <v>-1911.01</v>
          </cell>
          <cell r="Q47" t="str">
            <v>100-1333-10</v>
          </cell>
          <cell r="R47">
            <v>-2570</v>
          </cell>
          <cell r="S47" t="str">
            <v>100-1336-10</v>
          </cell>
          <cell r="T47">
            <v>-3011</v>
          </cell>
          <cell r="U47" t="str">
            <v>100-1333-10</v>
          </cell>
          <cell r="V47">
            <v>-3659</v>
          </cell>
          <cell r="W47" t="str">
            <v>100-1332-10</v>
          </cell>
          <cell r="X47">
            <v>0</v>
          </cell>
        </row>
        <row r="48">
          <cell r="A48" t="str">
            <v>100-1338-10</v>
          </cell>
          <cell r="B48">
            <v>783</v>
          </cell>
          <cell r="C48" t="str">
            <v>100-1333-10</v>
          </cell>
          <cell r="D48">
            <v>-1326</v>
          </cell>
          <cell r="E48" t="str">
            <v>100-1338-10</v>
          </cell>
          <cell r="F48">
            <v>391</v>
          </cell>
          <cell r="G48" t="str">
            <v>100-1338-10</v>
          </cell>
          <cell r="H48">
            <v>616</v>
          </cell>
          <cell r="I48" t="str">
            <v>100-1337-10</v>
          </cell>
          <cell r="J48">
            <v>-1501</v>
          </cell>
          <cell r="K48" t="str">
            <v>100-1337-10</v>
          </cell>
          <cell r="L48">
            <v>-1242</v>
          </cell>
          <cell r="M48" t="str">
            <v>100-1335-10</v>
          </cell>
          <cell r="N48">
            <v>4461</v>
          </cell>
          <cell r="O48" t="str">
            <v>100-1337-10</v>
          </cell>
          <cell r="P48">
            <v>-1845.99</v>
          </cell>
          <cell r="Q48" t="str">
            <v>100-1334-10</v>
          </cell>
          <cell r="R48">
            <v>44</v>
          </cell>
          <cell r="S48" t="str">
            <v>100-1337-10</v>
          </cell>
          <cell r="T48">
            <v>-5248</v>
          </cell>
          <cell r="U48" t="str">
            <v>100-1334-10</v>
          </cell>
          <cell r="V48">
            <v>59</v>
          </cell>
          <cell r="W48" t="str">
            <v>100-1333-10</v>
          </cell>
          <cell r="X48">
            <v>-3733</v>
          </cell>
        </row>
        <row r="49">
          <cell r="A49" t="str">
            <v>100-1340-10</v>
          </cell>
          <cell r="B49">
            <v>0</v>
          </cell>
          <cell r="C49" t="str">
            <v>100-1334-10</v>
          </cell>
          <cell r="D49">
            <v>27</v>
          </cell>
          <cell r="E49" t="str">
            <v>100-1340-10</v>
          </cell>
          <cell r="F49">
            <v>-5770.02</v>
          </cell>
          <cell r="G49" t="str">
            <v>100-1340-10</v>
          </cell>
          <cell r="H49">
            <v>0</v>
          </cell>
          <cell r="I49" t="str">
            <v>100-1338-10</v>
          </cell>
          <cell r="J49">
            <v>470</v>
          </cell>
          <cell r="K49" t="str">
            <v>100-1338-10</v>
          </cell>
          <cell r="L49">
            <v>-160</v>
          </cell>
          <cell r="M49" t="str">
            <v>100-1336-10</v>
          </cell>
          <cell r="N49">
            <v>-2202</v>
          </cell>
          <cell r="O49" t="str">
            <v>100-1338-10</v>
          </cell>
          <cell r="P49">
            <v>-103.99</v>
          </cell>
          <cell r="Q49" t="str">
            <v>100-1335-10</v>
          </cell>
          <cell r="R49">
            <v>4570</v>
          </cell>
          <cell r="S49" t="str">
            <v>100-1338-10</v>
          </cell>
          <cell r="T49">
            <v>589</v>
          </cell>
          <cell r="U49" t="str">
            <v>100-1335-10</v>
          </cell>
          <cell r="V49">
            <v>6397</v>
          </cell>
          <cell r="W49" t="str">
            <v>100-1334-10</v>
          </cell>
          <cell r="X49">
            <v>59</v>
          </cell>
        </row>
        <row r="50">
          <cell r="A50" t="str">
            <v>100-1342-10</v>
          </cell>
          <cell r="B50">
            <v>0</v>
          </cell>
          <cell r="C50" t="str">
            <v>100-1335-10</v>
          </cell>
          <cell r="D50">
            <v>2479</v>
          </cell>
          <cell r="E50" t="str">
            <v>100-1342-10</v>
          </cell>
          <cell r="F50">
            <v>-5149.3599999999997</v>
          </cell>
          <cell r="G50" t="str">
            <v>100-1342-10</v>
          </cell>
          <cell r="H50">
            <v>0</v>
          </cell>
          <cell r="I50" t="str">
            <v>100-1340-10</v>
          </cell>
          <cell r="J50">
            <v>80.73</v>
          </cell>
          <cell r="K50" t="str">
            <v>100-1340-10</v>
          </cell>
          <cell r="L50">
            <v>-80.73</v>
          </cell>
          <cell r="M50" t="str">
            <v>100-1337-10</v>
          </cell>
          <cell r="N50">
            <v>-2647</v>
          </cell>
          <cell r="O50" t="str">
            <v>100-1340-10</v>
          </cell>
          <cell r="P50">
            <v>0</v>
          </cell>
          <cell r="Q50" t="str">
            <v>100-1336-10</v>
          </cell>
          <cell r="R50">
            <v>-2186</v>
          </cell>
          <cell r="S50" t="str">
            <v>100-1339-10</v>
          </cell>
          <cell r="T50">
            <v>-10413.67</v>
          </cell>
          <cell r="U50" t="str">
            <v>100-1336-10</v>
          </cell>
          <cell r="V50">
            <v>-3209</v>
          </cell>
          <cell r="W50" t="str">
            <v>100-1335-10</v>
          </cell>
          <cell r="X50">
            <v>6514</v>
          </cell>
        </row>
        <row r="51">
          <cell r="A51" t="str">
            <v>100-1344-10</v>
          </cell>
          <cell r="B51">
            <v>0</v>
          </cell>
          <cell r="C51" t="str">
            <v>100-1336-10</v>
          </cell>
          <cell r="D51">
            <v>-1337</v>
          </cell>
          <cell r="E51" t="str">
            <v>100-1344-10</v>
          </cell>
          <cell r="F51">
            <v>0</v>
          </cell>
          <cell r="G51" t="str">
            <v>100-1344-10</v>
          </cell>
          <cell r="H51">
            <v>0</v>
          </cell>
          <cell r="I51" t="str">
            <v>100-1342-10</v>
          </cell>
          <cell r="J51">
            <v>107.77</v>
          </cell>
          <cell r="K51" t="str">
            <v>100-1342-10</v>
          </cell>
          <cell r="L51">
            <v>-107.77</v>
          </cell>
          <cell r="M51" t="str">
            <v>100-1338-10</v>
          </cell>
          <cell r="N51">
            <v>-116</v>
          </cell>
          <cell r="O51" t="str">
            <v>100-1342-10</v>
          </cell>
          <cell r="P51">
            <v>0</v>
          </cell>
          <cell r="Q51" t="str">
            <v>100-1337-10</v>
          </cell>
          <cell r="R51">
            <v>-3165</v>
          </cell>
          <cell r="S51" t="str">
            <v>100-1340-10</v>
          </cell>
          <cell r="T51">
            <v>0</v>
          </cell>
          <cell r="U51" t="str">
            <v>100-1337-10</v>
          </cell>
          <cell r="V51">
            <v>-4261</v>
          </cell>
          <cell r="W51" t="str">
            <v>100-1336-10</v>
          </cell>
          <cell r="X51">
            <v>-2992</v>
          </cell>
        </row>
        <row r="52">
          <cell r="A52" t="str">
            <v>100-1346-10</v>
          </cell>
          <cell r="B52">
            <v>0</v>
          </cell>
          <cell r="C52" t="str">
            <v>100-1337-10</v>
          </cell>
          <cell r="D52">
            <v>-2276</v>
          </cell>
          <cell r="E52" t="str">
            <v>100-1346-10</v>
          </cell>
          <cell r="F52">
            <v>-7116.82</v>
          </cell>
          <cell r="G52" t="str">
            <v>100-1346-10</v>
          </cell>
          <cell r="H52">
            <v>0</v>
          </cell>
          <cell r="I52" t="str">
            <v>100-1344-10</v>
          </cell>
          <cell r="J52">
            <v>0</v>
          </cell>
          <cell r="K52" t="str">
            <v>100-1344-10</v>
          </cell>
          <cell r="L52">
            <v>0</v>
          </cell>
          <cell r="M52" t="str">
            <v>100-1340-10</v>
          </cell>
          <cell r="N52">
            <v>0</v>
          </cell>
          <cell r="O52" t="str">
            <v>100-1344-10</v>
          </cell>
          <cell r="P52">
            <v>0</v>
          </cell>
          <cell r="Q52" t="str">
            <v>100-1338-10</v>
          </cell>
          <cell r="R52">
            <v>-600</v>
          </cell>
          <cell r="S52" t="str">
            <v>100-1342-10</v>
          </cell>
          <cell r="T52">
            <v>0</v>
          </cell>
          <cell r="U52" t="str">
            <v>100-1338-10</v>
          </cell>
          <cell r="V52">
            <v>1173</v>
          </cell>
          <cell r="W52" t="str">
            <v>100-1337-10</v>
          </cell>
          <cell r="X52">
            <v>-3622</v>
          </cell>
        </row>
        <row r="53">
          <cell r="A53" t="str">
            <v>100-1349-10</v>
          </cell>
          <cell r="B53">
            <v>0</v>
          </cell>
          <cell r="C53" t="str">
            <v>100-1338-10</v>
          </cell>
          <cell r="D53">
            <v>413</v>
          </cell>
          <cell r="E53" t="str">
            <v>100-1349-10</v>
          </cell>
          <cell r="F53">
            <v>-583.97</v>
          </cell>
          <cell r="G53" t="str">
            <v>100-1349-10</v>
          </cell>
          <cell r="H53">
            <v>-1579.92</v>
          </cell>
          <cell r="I53" t="str">
            <v>100-1346-10</v>
          </cell>
          <cell r="J53">
            <v>0</v>
          </cell>
          <cell r="K53" t="str">
            <v>100-1346-10</v>
          </cell>
          <cell r="L53">
            <v>0</v>
          </cell>
          <cell r="M53" t="str">
            <v>100-1342-10</v>
          </cell>
          <cell r="N53">
            <v>0</v>
          </cell>
          <cell r="O53" t="str">
            <v>100-1346-10</v>
          </cell>
          <cell r="P53">
            <v>0</v>
          </cell>
          <cell r="Q53" t="str">
            <v>100-1339-10</v>
          </cell>
          <cell r="R53">
            <v>-52068.34</v>
          </cell>
          <cell r="S53" t="str">
            <v>100-1344-10</v>
          </cell>
          <cell r="T53">
            <v>0</v>
          </cell>
          <cell r="U53" t="str">
            <v>100-1339-10</v>
          </cell>
          <cell r="V53">
            <v>-10413.67</v>
          </cell>
          <cell r="W53" t="str">
            <v>100-1338-10</v>
          </cell>
          <cell r="X53">
            <v>840</v>
          </cell>
        </row>
        <row r="54">
          <cell r="A54" t="str">
            <v>100-1376-10</v>
          </cell>
          <cell r="B54">
            <v>-54942.93</v>
          </cell>
          <cell r="C54" t="str">
            <v>100-1340-10</v>
          </cell>
          <cell r="D54">
            <v>5770.02</v>
          </cell>
          <cell r="E54" t="str">
            <v>100-1354-10</v>
          </cell>
          <cell r="F54">
            <v>383</v>
          </cell>
          <cell r="G54" t="str">
            <v>100-1376-10</v>
          </cell>
          <cell r="H54">
            <v>-49262.74</v>
          </cell>
          <cell r="I54" t="str">
            <v>100-1349-10</v>
          </cell>
          <cell r="J54">
            <v>-142.58000000000001</v>
          </cell>
          <cell r="K54" t="str">
            <v>100-1349-10</v>
          </cell>
          <cell r="L54">
            <v>-9441.16</v>
          </cell>
          <cell r="M54" t="str">
            <v>100-1344-10</v>
          </cell>
          <cell r="N54">
            <v>0</v>
          </cell>
          <cell r="O54" t="str">
            <v>100-1349-10</v>
          </cell>
          <cell r="P54">
            <v>0</v>
          </cell>
          <cell r="Q54" t="str">
            <v>100-1340-10</v>
          </cell>
          <cell r="R54">
            <v>0</v>
          </cell>
          <cell r="S54" t="str">
            <v>100-1346-10</v>
          </cell>
          <cell r="T54">
            <v>86.28</v>
          </cell>
          <cell r="U54" t="str">
            <v>100-1340-10</v>
          </cell>
          <cell r="V54">
            <v>0</v>
          </cell>
          <cell r="W54" t="str">
            <v>100-1339-10</v>
          </cell>
          <cell r="X54">
            <v>-10413.67</v>
          </cell>
        </row>
        <row r="55">
          <cell r="A55" t="str">
            <v>100-1379-10</v>
          </cell>
          <cell r="B55">
            <v>-806660.68</v>
          </cell>
          <cell r="C55" t="str">
            <v>100-1342-10</v>
          </cell>
          <cell r="D55">
            <v>5149.3599999999997</v>
          </cell>
          <cell r="E55" t="str">
            <v>100-1376-10</v>
          </cell>
          <cell r="F55">
            <v>-51842.16</v>
          </cell>
          <cell r="G55" t="str">
            <v>100-1379-10</v>
          </cell>
          <cell r="H55">
            <v>-318585</v>
          </cell>
          <cell r="I55" t="str">
            <v>100-1351-10</v>
          </cell>
          <cell r="J55">
            <v>-1306</v>
          </cell>
          <cell r="K55" t="str">
            <v>100-1351-10</v>
          </cell>
          <cell r="L55">
            <v>-27116</v>
          </cell>
          <cell r="M55" t="str">
            <v>100-1346-10</v>
          </cell>
          <cell r="N55">
            <v>0</v>
          </cell>
          <cell r="O55" t="str">
            <v>100-1351-10</v>
          </cell>
          <cell r="P55">
            <v>-37969.96</v>
          </cell>
          <cell r="Q55" t="str">
            <v>100-1342-10</v>
          </cell>
          <cell r="R55">
            <v>0</v>
          </cell>
          <cell r="S55" t="str">
            <v>100-1349-10</v>
          </cell>
          <cell r="T55">
            <v>0</v>
          </cell>
          <cell r="U55" t="str">
            <v>100-1342-10</v>
          </cell>
          <cell r="V55">
            <v>0</v>
          </cell>
          <cell r="W55" t="str">
            <v>100-1340-10</v>
          </cell>
          <cell r="X55">
            <v>0</v>
          </cell>
        </row>
        <row r="56">
          <cell r="A56" t="str">
            <v>100-1380-10</v>
          </cell>
          <cell r="B56">
            <v>0</v>
          </cell>
          <cell r="C56" t="str">
            <v>100-1344-10</v>
          </cell>
          <cell r="D56">
            <v>0</v>
          </cell>
          <cell r="E56" t="str">
            <v>100-1379-10</v>
          </cell>
          <cell r="F56">
            <v>491707</v>
          </cell>
          <cell r="G56" t="str">
            <v>100-1380-10</v>
          </cell>
          <cell r="H56">
            <v>0</v>
          </cell>
          <cell r="I56" t="str">
            <v>100-1376-10</v>
          </cell>
          <cell r="J56">
            <v>-52135.43</v>
          </cell>
          <cell r="K56" t="str">
            <v>100-1354-10</v>
          </cell>
          <cell r="L56">
            <v>383</v>
          </cell>
          <cell r="M56" t="str">
            <v>100-1349-10</v>
          </cell>
          <cell r="N56">
            <v>0</v>
          </cell>
          <cell r="O56" t="str">
            <v>100-1352-10</v>
          </cell>
          <cell r="P56">
            <v>638.99</v>
          </cell>
          <cell r="Q56" t="str">
            <v>100-1344-10</v>
          </cell>
          <cell r="R56">
            <v>0</v>
          </cell>
          <cell r="S56" t="str">
            <v>100-1351-10</v>
          </cell>
          <cell r="T56">
            <v>-33831</v>
          </cell>
          <cell r="U56" t="str">
            <v>100-1344-10</v>
          </cell>
          <cell r="V56">
            <v>0</v>
          </cell>
          <cell r="W56" t="str">
            <v>100-1342-10</v>
          </cell>
          <cell r="X56">
            <v>0</v>
          </cell>
        </row>
        <row r="57">
          <cell r="A57" t="str">
            <v>100-1382-10</v>
          </cell>
          <cell r="B57">
            <v>0</v>
          </cell>
          <cell r="C57" t="str">
            <v>100-1346-10</v>
          </cell>
          <cell r="D57">
            <v>7116.82</v>
          </cell>
          <cell r="E57" t="str">
            <v>100-1380-10</v>
          </cell>
          <cell r="F57">
            <v>0</v>
          </cell>
          <cell r="G57" t="str">
            <v>100-1382-10</v>
          </cell>
          <cell r="H57">
            <v>0</v>
          </cell>
          <cell r="I57" t="str">
            <v>100-1379-10</v>
          </cell>
          <cell r="J57">
            <v>-1374816</v>
          </cell>
          <cell r="K57" t="str">
            <v>100-1376-10</v>
          </cell>
          <cell r="L57">
            <v>-52498.559999999998</v>
          </cell>
          <cell r="M57" t="str">
            <v>100-1351-10</v>
          </cell>
          <cell r="N57">
            <v>395837</v>
          </cell>
          <cell r="O57" t="str">
            <v>100-1353-10</v>
          </cell>
          <cell r="P57">
            <v>0.02</v>
          </cell>
          <cell r="Q57" t="str">
            <v>100-1346-10</v>
          </cell>
          <cell r="R57">
            <v>-86.28</v>
          </cell>
          <cell r="S57" t="str">
            <v>100-1352-10</v>
          </cell>
          <cell r="T57">
            <v>204</v>
          </cell>
          <cell r="U57" t="str">
            <v>100-1346-10</v>
          </cell>
          <cell r="V57">
            <v>0</v>
          </cell>
          <cell r="W57" t="str">
            <v>100-1344-10</v>
          </cell>
          <cell r="X57">
            <v>0</v>
          </cell>
        </row>
        <row r="58">
          <cell r="A58" t="str">
            <v>100-1383-10</v>
          </cell>
          <cell r="B58">
            <v>0</v>
          </cell>
          <cell r="C58" t="str">
            <v>100-1349-10</v>
          </cell>
          <cell r="D58">
            <v>-0.65</v>
          </cell>
          <cell r="E58" t="str">
            <v>100-1382-10</v>
          </cell>
          <cell r="F58">
            <v>0</v>
          </cell>
          <cell r="G58" t="str">
            <v>100-1383-10</v>
          </cell>
          <cell r="H58">
            <v>0</v>
          </cell>
          <cell r="I58" t="str">
            <v>100-1380-10</v>
          </cell>
          <cell r="J58">
            <v>0</v>
          </cell>
          <cell r="K58" t="str">
            <v>100-1379-10</v>
          </cell>
          <cell r="L58">
            <v>193675</v>
          </cell>
          <cell r="M58" t="str">
            <v>100-1354-10</v>
          </cell>
          <cell r="N58">
            <v>206</v>
          </cell>
          <cell r="O58" t="str">
            <v>100-1354-10</v>
          </cell>
          <cell r="P58">
            <v>205.99</v>
          </cell>
          <cell r="Q58" t="str">
            <v>100-1349-10</v>
          </cell>
          <cell r="R58">
            <v>11748.28</v>
          </cell>
          <cell r="S58" t="str">
            <v>100-1353-10</v>
          </cell>
          <cell r="T58">
            <v>0.02</v>
          </cell>
          <cell r="U58" t="str">
            <v>100-1349-10</v>
          </cell>
          <cell r="V58">
            <v>0</v>
          </cell>
          <cell r="W58" t="str">
            <v>100-1346-10</v>
          </cell>
          <cell r="X58">
            <v>0</v>
          </cell>
        </row>
        <row r="59">
          <cell r="A59" t="str">
            <v>100-1384-10</v>
          </cell>
          <cell r="B59">
            <v>0</v>
          </cell>
          <cell r="C59" t="str">
            <v>100-1376-10</v>
          </cell>
          <cell r="D59">
            <v>-53187.34</v>
          </cell>
          <cell r="E59" t="str">
            <v>100-1383-10</v>
          </cell>
          <cell r="F59">
            <v>0</v>
          </cell>
          <cell r="G59" t="str">
            <v>100-1385-10</v>
          </cell>
          <cell r="H59">
            <v>0</v>
          </cell>
          <cell r="I59" t="str">
            <v>100-1382-10</v>
          </cell>
          <cell r="J59">
            <v>0</v>
          </cell>
          <cell r="K59" t="str">
            <v>100-1380-10</v>
          </cell>
          <cell r="L59">
            <v>0</v>
          </cell>
          <cell r="M59" t="str">
            <v>100-1376-10</v>
          </cell>
          <cell r="N59">
            <v>-53627.81</v>
          </cell>
          <cell r="O59" t="str">
            <v>100-1376-10</v>
          </cell>
          <cell r="P59">
            <v>-52238.7</v>
          </cell>
          <cell r="Q59" t="str">
            <v>100-1351-10</v>
          </cell>
          <cell r="R59">
            <v>-37849</v>
          </cell>
          <cell r="S59" t="str">
            <v>100-1354-10</v>
          </cell>
          <cell r="T59">
            <v>278</v>
          </cell>
          <cell r="U59" t="str">
            <v>100-1351-10</v>
          </cell>
          <cell r="V59">
            <v>-32451</v>
          </cell>
          <cell r="W59" t="str">
            <v>100-1348-10</v>
          </cell>
          <cell r="X59">
            <v>2630</v>
          </cell>
        </row>
        <row r="60">
          <cell r="A60" t="str">
            <v>100-1385-10</v>
          </cell>
          <cell r="B60">
            <v>0</v>
          </cell>
          <cell r="C60" t="str">
            <v>100-1379-10</v>
          </cell>
          <cell r="D60">
            <v>-48757.919999999998</v>
          </cell>
          <cell r="E60" t="str">
            <v>100-1384-10</v>
          </cell>
          <cell r="F60">
            <v>0</v>
          </cell>
          <cell r="G60" t="str">
            <v>100-1386-10</v>
          </cell>
          <cell r="H60">
            <v>0</v>
          </cell>
          <cell r="I60" t="str">
            <v>100-1383-10</v>
          </cell>
          <cell r="J60">
            <v>0</v>
          </cell>
          <cell r="K60" t="str">
            <v>100-1382-10</v>
          </cell>
          <cell r="L60">
            <v>0</v>
          </cell>
          <cell r="M60" t="str">
            <v>100-1379-10</v>
          </cell>
          <cell r="N60">
            <v>15971</v>
          </cell>
          <cell r="O60" t="str">
            <v>100-1379-10</v>
          </cell>
          <cell r="P60">
            <v>-668557</v>
          </cell>
          <cell r="Q60" t="str">
            <v>100-1352-10</v>
          </cell>
          <cell r="R60">
            <v>138</v>
          </cell>
          <cell r="S60" t="str">
            <v>100-1356-10</v>
          </cell>
          <cell r="T60">
            <v>292</v>
          </cell>
          <cell r="U60" t="str">
            <v>100-1352-10</v>
          </cell>
          <cell r="V60">
            <v>271</v>
          </cell>
          <cell r="W60" t="str">
            <v>100-1349-10</v>
          </cell>
          <cell r="X60">
            <v>0</v>
          </cell>
        </row>
        <row r="61">
          <cell r="A61" t="str">
            <v>100-1386-10</v>
          </cell>
          <cell r="B61">
            <v>0</v>
          </cell>
          <cell r="C61" t="str">
            <v>100-1380-10</v>
          </cell>
          <cell r="D61">
            <v>0</v>
          </cell>
          <cell r="E61" t="str">
            <v>100-1385-10</v>
          </cell>
          <cell r="F61">
            <v>0</v>
          </cell>
          <cell r="G61" t="str">
            <v>100-1391-10</v>
          </cell>
          <cell r="H61">
            <v>3433.5</v>
          </cell>
          <cell r="I61" t="str">
            <v>100-1384-10</v>
          </cell>
          <cell r="J61">
            <v>-0.65</v>
          </cell>
          <cell r="K61" t="str">
            <v>100-1383-10</v>
          </cell>
          <cell r="L61">
            <v>0</v>
          </cell>
          <cell r="M61" t="str">
            <v>100-1380-10</v>
          </cell>
          <cell r="N61">
            <v>0</v>
          </cell>
          <cell r="O61" t="str">
            <v>100-1380-10</v>
          </cell>
          <cell r="P61">
            <v>0</v>
          </cell>
          <cell r="Q61" t="str">
            <v>100-1353-10</v>
          </cell>
          <cell r="R61">
            <v>0.02</v>
          </cell>
          <cell r="S61" t="str">
            <v>100-1376-10</v>
          </cell>
          <cell r="T61">
            <v>-52581.31</v>
          </cell>
          <cell r="U61" t="str">
            <v>100-1354-10</v>
          </cell>
          <cell r="V61">
            <v>278</v>
          </cell>
          <cell r="W61" t="str">
            <v>100-1351-10</v>
          </cell>
          <cell r="X61">
            <v>-32592</v>
          </cell>
        </row>
        <row r="62">
          <cell r="A62" t="str">
            <v>100-1391-10</v>
          </cell>
          <cell r="B62">
            <v>8729</v>
          </cell>
          <cell r="C62" t="str">
            <v>100-1382-10</v>
          </cell>
          <cell r="D62">
            <v>0</v>
          </cell>
          <cell r="E62" t="str">
            <v>100-1386-10</v>
          </cell>
          <cell r="F62">
            <v>0</v>
          </cell>
          <cell r="G62" t="str">
            <v>100-1395-10</v>
          </cell>
          <cell r="H62">
            <v>-13272.92</v>
          </cell>
          <cell r="I62" t="str">
            <v>100-1385-10</v>
          </cell>
          <cell r="J62">
            <v>0</v>
          </cell>
          <cell r="K62" t="str">
            <v>100-1384-10</v>
          </cell>
          <cell r="L62">
            <v>0.65</v>
          </cell>
          <cell r="M62" t="str">
            <v>100-1382-10</v>
          </cell>
          <cell r="N62">
            <v>0</v>
          </cell>
          <cell r="O62" t="str">
            <v>100-1382-10</v>
          </cell>
          <cell r="P62">
            <v>0</v>
          </cell>
          <cell r="Q62" t="str">
            <v>100-1354-10</v>
          </cell>
          <cell r="R62">
            <v>206</v>
          </cell>
          <cell r="S62" t="str">
            <v>100-1379-10</v>
          </cell>
          <cell r="T62">
            <v>584005</v>
          </cell>
          <cell r="U62" t="str">
            <v>100-1356-10</v>
          </cell>
          <cell r="V62">
            <v>258</v>
          </cell>
          <cell r="W62" t="str">
            <v>100-1352-10</v>
          </cell>
          <cell r="X62">
            <v>-37</v>
          </cell>
        </row>
        <row r="63">
          <cell r="A63" t="str">
            <v>100-1395-10</v>
          </cell>
          <cell r="B63">
            <v>-14867.95</v>
          </cell>
          <cell r="C63" t="str">
            <v>100-1383-10</v>
          </cell>
          <cell r="D63">
            <v>0</v>
          </cell>
          <cell r="E63" t="str">
            <v>100-1391-10</v>
          </cell>
          <cell r="F63">
            <v>4462.5</v>
          </cell>
          <cell r="G63" t="str">
            <v>100-1545-10</v>
          </cell>
          <cell r="H63">
            <v>-124927.90865</v>
          </cell>
          <cell r="I63" t="str">
            <v>100-1386-10</v>
          </cell>
          <cell r="J63">
            <v>0</v>
          </cell>
          <cell r="K63" t="str">
            <v>100-1385-10</v>
          </cell>
          <cell r="L63">
            <v>0</v>
          </cell>
          <cell r="M63" t="str">
            <v>100-1383-10</v>
          </cell>
          <cell r="N63">
            <v>0</v>
          </cell>
          <cell r="O63" t="str">
            <v>100-1383-10</v>
          </cell>
          <cell r="P63">
            <v>0</v>
          </cell>
          <cell r="Q63" t="str">
            <v>100-1356-10</v>
          </cell>
          <cell r="R63">
            <v>244</v>
          </cell>
          <cell r="S63" t="str">
            <v>100-1380-10</v>
          </cell>
          <cell r="T63">
            <v>0</v>
          </cell>
          <cell r="U63" t="str">
            <v>100-1376-10</v>
          </cell>
          <cell r="V63">
            <v>-2744.77</v>
          </cell>
          <cell r="W63" t="str">
            <v>100-1354-10</v>
          </cell>
          <cell r="X63">
            <v>278</v>
          </cell>
        </row>
        <row r="64">
          <cell r="A64" t="str">
            <v>100-1545-10</v>
          </cell>
          <cell r="B64">
            <v>17216.990000000002</v>
          </cell>
          <cell r="C64" t="str">
            <v>100-1384-10</v>
          </cell>
          <cell r="D64">
            <v>0</v>
          </cell>
          <cell r="E64" t="str">
            <v>100-1395-10</v>
          </cell>
          <cell r="F64">
            <v>-14049.21</v>
          </cell>
          <cell r="G64" t="str">
            <v>100-1550-10</v>
          </cell>
          <cell r="H64">
            <v>60526.66</v>
          </cell>
          <cell r="I64" t="str">
            <v>100-1391-10</v>
          </cell>
          <cell r="J64">
            <v>31635.119999999999</v>
          </cell>
          <cell r="K64" t="str">
            <v>100-1386-10</v>
          </cell>
          <cell r="L64">
            <v>0</v>
          </cell>
          <cell r="M64" t="str">
            <v>100-1384-10</v>
          </cell>
          <cell r="N64">
            <v>0</v>
          </cell>
          <cell r="O64" t="str">
            <v>100-1384-10</v>
          </cell>
          <cell r="P64">
            <v>-0.01</v>
          </cell>
          <cell r="Q64" t="str">
            <v>100-1376-10</v>
          </cell>
          <cell r="R64">
            <v>-53881.93</v>
          </cell>
          <cell r="S64" t="str">
            <v>100-1382-10</v>
          </cell>
          <cell r="T64">
            <v>0</v>
          </cell>
          <cell r="U64" t="str">
            <v>100-1379-10</v>
          </cell>
          <cell r="V64">
            <v>-333206</v>
          </cell>
          <cell r="W64" t="str">
            <v>100-1356-10</v>
          </cell>
          <cell r="X64">
            <v>476</v>
          </cell>
        </row>
        <row r="65">
          <cell r="A65" t="str">
            <v>100-1550-10</v>
          </cell>
          <cell r="B65">
            <v>119.52</v>
          </cell>
          <cell r="C65" t="str">
            <v>100-1385-10</v>
          </cell>
          <cell r="D65">
            <v>0</v>
          </cell>
          <cell r="E65" t="str">
            <v>100-1555-10</v>
          </cell>
          <cell r="F65">
            <v>-65138.07</v>
          </cell>
          <cell r="G65" t="str">
            <v>100-1555-10</v>
          </cell>
          <cell r="H65">
            <v>-15187.2</v>
          </cell>
          <cell r="I65" t="str">
            <v>100-1395-10</v>
          </cell>
          <cell r="J65">
            <v>-13585.28</v>
          </cell>
          <cell r="K65" t="str">
            <v>100-1391-10</v>
          </cell>
          <cell r="L65">
            <v>6424.9</v>
          </cell>
          <cell r="M65" t="str">
            <v>100-1385-10</v>
          </cell>
          <cell r="N65">
            <v>0</v>
          </cell>
          <cell r="O65" t="str">
            <v>100-1385-10</v>
          </cell>
          <cell r="P65">
            <v>0</v>
          </cell>
          <cell r="Q65" t="str">
            <v>100-1379-10</v>
          </cell>
          <cell r="R65">
            <v>3105091.21</v>
          </cell>
          <cell r="S65" t="str">
            <v>100-1383-10</v>
          </cell>
          <cell r="T65">
            <v>0</v>
          </cell>
          <cell r="U65" t="str">
            <v>100-1380-10</v>
          </cell>
          <cell r="V65">
            <v>0</v>
          </cell>
          <cell r="W65" t="str">
            <v>100-1374-10</v>
          </cell>
          <cell r="X65">
            <v>-4664.2700000000004</v>
          </cell>
        </row>
        <row r="66">
          <cell r="A66" t="str">
            <v>100-1555-10</v>
          </cell>
          <cell r="B66">
            <v>-36239.800000000003</v>
          </cell>
          <cell r="C66" t="str">
            <v>100-1386-10</v>
          </cell>
          <cell r="D66">
            <v>0</v>
          </cell>
          <cell r="E66" t="str">
            <v>100-1610-10</v>
          </cell>
          <cell r="F66">
            <v>0</v>
          </cell>
          <cell r="G66" t="str">
            <v>100-1656-10</v>
          </cell>
          <cell r="H66">
            <v>197.19</v>
          </cell>
          <cell r="I66" t="str">
            <v>100-1550-10</v>
          </cell>
          <cell r="J66">
            <v>1319.39</v>
          </cell>
          <cell r="K66" t="str">
            <v>100-1395-10</v>
          </cell>
          <cell r="L66">
            <v>81180.08</v>
          </cell>
          <cell r="M66" t="str">
            <v>100-1386-10</v>
          </cell>
          <cell r="N66">
            <v>0</v>
          </cell>
          <cell r="O66" t="str">
            <v>100-1386-10</v>
          </cell>
          <cell r="P66">
            <v>0</v>
          </cell>
          <cell r="Q66" t="str">
            <v>100-1380-10</v>
          </cell>
          <cell r="R66">
            <v>3762978.76</v>
          </cell>
          <cell r="S66" t="str">
            <v>100-1384-10</v>
          </cell>
          <cell r="T66">
            <v>-0.01</v>
          </cell>
          <cell r="U66" t="str">
            <v>100-1382-10</v>
          </cell>
          <cell r="V66">
            <v>0</v>
          </cell>
          <cell r="W66" t="str">
            <v>100-1376-10</v>
          </cell>
          <cell r="X66">
            <v>5673027.1799999997</v>
          </cell>
        </row>
        <row r="67">
          <cell r="A67" t="str">
            <v>100-1575-10</v>
          </cell>
          <cell r="B67">
            <v>81.72</v>
          </cell>
          <cell r="C67" t="str">
            <v>100-1391-10</v>
          </cell>
          <cell r="D67">
            <v>9404.7199999999993</v>
          </cell>
          <cell r="E67" t="str">
            <v>100-1656-10</v>
          </cell>
          <cell r="F67">
            <v>197.19</v>
          </cell>
          <cell r="G67" t="str">
            <v>100-1673-10</v>
          </cell>
          <cell r="H67">
            <v>69338</v>
          </cell>
          <cell r="I67" t="str">
            <v>100-1555-10</v>
          </cell>
          <cell r="J67">
            <v>19203.28</v>
          </cell>
          <cell r="K67" t="str">
            <v>100-1545-10</v>
          </cell>
          <cell r="L67">
            <v>104686.43</v>
          </cell>
          <cell r="M67" t="str">
            <v>100-1391-10</v>
          </cell>
          <cell r="N67">
            <v>4925.83</v>
          </cell>
          <cell r="O67" t="str">
            <v>100-1391-10</v>
          </cell>
          <cell r="P67">
            <v>3790.5</v>
          </cell>
          <cell r="Q67" t="str">
            <v>100-1381-10</v>
          </cell>
          <cell r="R67">
            <v>-2060.29</v>
          </cell>
          <cell r="S67" t="str">
            <v>100-1385-10</v>
          </cell>
          <cell r="T67">
            <v>0</v>
          </cell>
          <cell r="U67" t="str">
            <v>100-1383-10</v>
          </cell>
          <cell r="V67">
            <v>0</v>
          </cell>
          <cell r="W67" t="str">
            <v>100-1377-10</v>
          </cell>
          <cell r="X67">
            <v>43439</v>
          </cell>
        </row>
        <row r="68">
          <cell r="A68" t="str">
            <v>100-1580-10</v>
          </cell>
          <cell r="B68">
            <v>9840.94</v>
          </cell>
          <cell r="C68" t="str">
            <v>100-1395-10</v>
          </cell>
          <cell r="D68">
            <v>-14372.4</v>
          </cell>
          <cell r="E68" t="str">
            <v>100-1705-10</v>
          </cell>
          <cell r="F68">
            <v>-834.67</v>
          </cell>
          <cell r="G68" t="str">
            <v>100-1674-10</v>
          </cell>
          <cell r="H68">
            <v>-241172.32</v>
          </cell>
          <cell r="I68" t="str">
            <v>100-1575-10</v>
          </cell>
          <cell r="J68">
            <v>9840.33</v>
          </cell>
          <cell r="K68" t="str">
            <v>100-1550-10</v>
          </cell>
          <cell r="L68">
            <v>1202.8699999999999</v>
          </cell>
          <cell r="M68" t="str">
            <v>100-1395-10</v>
          </cell>
          <cell r="N68">
            <v>-41.68</v>
          </cell>
          <cell r="O68" t="str">
            <v>100-1395-10</v>
          </cell>
          <cell r="P68">
            <v>-9.4</v>
          </cell>
          <cell r="Q68" t="str">
            <v>100-1382-10</v>
          </cell>
          <cell r="R68">
            <v>2530925.89</v>
          </cell>
          <cell r="S68" t="str">
            <v>100-1386-10</v>
          </cell>
          <cell r="T68">
            <v>0</v>
          </cell>
          <cell r="U68" t="str">
            <v>100-1384-10</v>
          </cell>
          <cell r="V68">
            <v>0.01</v>
          </cell>
          <cell r="W68" t="str">
            <v>100-1379-10</v>
          </cell>
          <cell r="X68">
            <v>-70075</v>
          </cell>
        </row>
        <row r="69">
          <cell r="A69" t="str">
            <v>100-1610-10</v>
          </cell>
          <cell r="B69">
            <v>4947.9799999999996</v>
          </cell>
          <cell r="C69" t="str">
            <v>100-1545-10</v>
          </cell>
          <cell r="D69">
            <v>-350892.83</v>
          </cell>
          <cell r="E69" t="str">
            <v>100-1710-10</v>
          </cell>
          <cell r="F69">
            <v>-25562.61</v>
          </cell>
          <cell r="G69" t="str">
            <v>100-1705-10</v>
          </cell>
          <cell r="H69">
            <v>-834.67</v>
          </cell>
          <cell r="I69" t="str">
            <v>100-1600-10</v>
          </cell>
          <cell r="J69">
            <v>27360.55</v>
          </cell>
          <cell r="K69" t="str">
            <v>100-1555-10</v>
          </cell>
          <cell r="L69">
            <v>119792.08</v>
          </cell>
          <cell r="M69" t="str">
            <v>100-1545-10</v>
          </cell>
          <cell r="N69">
            <v>260.11</v>
          </cell>
          <cell r="O69" t="str">
            <v>100-1545-10</v>
          </cell>
          <cell r="P69">
            <v>283618.25</v>
          </cell>
          <cell r="Q69" t="str">
            <v>100-1383-10</v>
          </cell>
          <cell r="R69">
            <v>790380.06</v>
          </cell>
          <cell r="S69" t="str">
            <v>100-1391-10</v>
          </cell>
          <cell r="T69">
            <v>5271</v>
          </cell>
          <cell r="U69" t="str">
            <v>100-1385-10</v>
          </cell>
          <cell r="V69">
            <v>0</v>
          </cell>
          <cell r="W69" t="str">
            <v>100-1380-10</v>
          </cell>
          <cell r="X69">
            <v>0</v>
          </cell>
        </row>
        <row r="70">
          <cell r="A70" t="str">
            <v>100-1673-10</v>
          </cell>
          <cell r="B70">
            <v>-16837.21</v>
          </cell>
          <cell r="C70" t="str">
            <v>100-1550-10</v>
          </cell>
          <cell r="D70">
            <v>354432.83</v>
          </cell>
          <cell r="E70" t="str">
            <v>100-1715-10</v>
          </cell>
          <cell r="F70">
            <v>-3519.79</v>
          </cell>
          <cell r="G70" t="str">
            <v>100-1710-10</v>
          </cell>
          <cell r="H70">
            <v>-25562.61</v>
          </cell>
          <cell r="I70" t="str">
            <v>100-1656-10</v>
          </cell>
          <cell r="J70">
            <v>197.19</v>
          </cell>
          <cell r="K70" t="str">
            <v>100-1560-10</v>
          </cell>
          <cell r="L70">
            <v>739.76</v>
          </cell>
          <cell r="M70" t="str">
            <v>100-1550-10</v>
          </cell>
          <cell r="N70">
            <v>330.1</v>
          </cell>
          <cell r="O70" t="str">
            <v>100-1550-10</v>
          </cell>
          <cell r="P70">
            <v>-287784.7</v>
          </cell>
          <cell r="Q70" t="str">
            <v>100-1384-10</v>
          </cell>
          <cell r="R70">
            <v>-911.74</v>
          </cell>
          <cell r="S70" t="str">
            <v>100-1395-10</v>
          </cell>
          <cell r="T70">
            <v>0.96</v>
          </cell>
          <cell r="U70" t="str">
            <v>100-1386-10</v>
          </cell>
          <cell r="V70">
            <v>0</v>
          </cell>
          <cell r="W70" t="str">
            <v>100-1382-10</v>
          </cell>
          <cell r="X70">
            <v>0</v>
          </cell>
        </row>
        <row r="71">
          <cell r="A71" t="str">
            <v>100-1674-10</v>
          </cell>
          <cell r="B71">
            <v>0</v>
          </cell>
          <cell r="C71" t="str">
            <v>100-1555-10</v>
          </cell>
          <cell r="D71">
            <v>28204.74</v>
          </cell>
          <cell r="E71" t="str">
            <v>100-1720-10</v>
          </cell>
          <cell r="F71">
            <v>-138365.60999999999</v>
          </cell>
          <cell r="G71" t="str">
            <v>100-1715-10</v>
          </cell>
          <cell r="H71">
            <v>-3519.79</v>
          </cell>
          <cell r="I71" t="str">
            <v>100-1674-10</v>
          </cell>
          <cell r="J71">
            <v>-1319.39</v>
          </cell>
          <cell r="K71" t="str">
            <v>100-1575-10</v>
          </cell>
          <cell r="L71">
            <v>5658.88</v>
          </cell>
          <cell r="M71" t="str">
            <v>100-1555-10</v>
          </cell>
          <cell r="N71">
            <v>-61529.54</v>
          </cell>
          <cell r="O71" t="str">
            <v>100-1555-10</v>
          </cell>
          <cell r="P71">
            <v>-74791.86</v>
          </cell>
          <cell r="Q71" t="str">
            <v>100-1385-10</v>
          </cell>
          <cell r="R71">
            <v>457424.42</v>
          </cell>
          <cell r="S71" t="str">
            <v>100-1545-10</v>
          </cell>
          <cell r="T71">
            <v>14502.83</v>
          </cell>
          <cell r="U71" t="str">
            <v>100-1391-10</v>
          </cell>
          <cell r="V71">
            <v>5334</v>
          </cell>
          <cell r="W71" t="str">
            <v>100-1383-10</v>
          </cell>
          <cell r="X71">
            <v>0</v>
          </cell>
        </row>
        <row r="72">
          <cell r="A72" t="str">
            <v>100-1705-10</v>
          </cell>
          <cell r="B72">
            <v>-834.67</v>
          </cell>
          <cell r="C72" t="str">
            <v>100-1575-10</v>
          </cell>
          <cell r="D72">
            <v>91.8</v>
          </cell>
          <cell r="E72" t="str">
            <v>100-1725-10</v>
          </cell>
          <cell r="F72">
            <v>-182684.89</v>
          </cell>
          <cell r="G72" t="str">
            <v>100-1720-10</v>
          </cell>
          <cell r="H72">
            <v>-137882.28</v>
          </cell>
          <cell r="I72" t="str">
            <v>100-1705-10</v>
          </cell>
          <cell r="J72">
            <v>-834.67</v>
          </cell>
          <cell r="K72" t="str">
            <v>100-1580-10</v>
          </cell>
          <cell r="L72">
            <v>14867.42</v>
          </cell>
          <cell r="M72" t="str">
            <v>100-1565-10</v>
          </cell>
          <cell r="N72">
            <v>1565.99</v>
          </cell>
          <cell r="O72" t="str">
            <v>100-1575-10</v>
          </cell>
          <cell r="P72">
            <v>850</v>
          </cell>
          <cell r="Q72" t="str">
            <v>100-1386-10</v>
          </cell>
          <cell r="R72">
            <v>2194674.08</v>
          </cell>
          <cell r="S72" t="str">
            <v>100-1550-10</v>
          </cell>
          <cell r="T72">
            <v>9424.64</v>
          </cell>
          <cell r="U72" t="str">
            <v>100-1395-10</v>
          </cell>
          <cell r="V72">
            <v>-4.55</v>
          </cell>
          <cell r="W72" t="str">
            <v>100-1385-10</v>
          </cell>
          <cell r="X72">
            <v>0</v>
          </cell>
        </row>
        <row r="73">
          <cell r="A73" t="str">
            <v>100-1710-10</v>
          </cell>
          <cell r="B73">
            <v>-25562.61</v>
          </cell>
          <cell r="C73" t="str">
            <v>100-1610-10</v>
          </cell>
          <cell r="D73">
            <v>344</v>
          </cell>
          <cell r="E73" t="str">
            <v>100-1730-10</v>
          </cell>
          <cell r="F73">
            <v>-34541.47</v>
          </cell>
          <cell r="G73" t="str">
            <v>100-1725-10</v>
          </cell>
          <cell r="H73">
            <v>-182684.89</v>
          </cell>
          <cell r="I73" t="str">
            <v>100-1710-10</v>
          </cell>
          <cell r="J73">
            <v>-25562.61</v>
          </cell>
          <cell r="K73" t="str">
            <v>100-1610-10</v>
          </cell>
          <cell r="L73">
            <v>42643.8</v>
          </cell>
          <cell r="M73" t="str">
            <v>100-1575-10</v>
          </cell>
          <cell r="N73">
            <v>19542.28</v>
          </cell>
          <cell r="O73" t="str">
            <v>100-1610-10</v>
          </cell>
          <cell r="P73">
            <v>23000</v>
          </cell>
          <cell r="Q73" t="str">
            <v>100-1387-10</v>
          </cell>
          <cell r="R73">
            <v>-2265585</v>
          </cell>
          <cell r="S73" t="str">
            <v>100-1555-10</v>
          </cell>
          <cell r="T73">
            <v>-23133.439999999999</v>
          </cell>
          <cell r="U73" t="str">
            <v>100-1555-10</v>
          </cell>
          <cell r="V73">
            <v>33881.629999999997</v>
          </cell>
          <cell r="W73" t="str">
            <v>100-1386-10</v>
          </cell>
          <cell r="X73">
            <v>0</v>
          </cell>
        </row>
        <row r="74">
          <cell r="A74" t="str">
            <v>100-1715-10</v>
          </cell>
          <cell r="B74">
            <v>-3519.79</v>
          </cell>
          <cell r="C74" t="str">
            <v>100-1673-10</v>
          </cell>
          <cell r="D74">
            <v>104686.43</v>
          </cell>
          <cell r="E74" t="str">
            <v>100-1735-10</v>
          </cell>
          <cell r="F74">
            <v>-24304.04</v>
          </cell>
          <cell r="G74" t="str">
            <v>100-1730-10</v>
          </cell>
          <cell r="H74">
            <v>-34541.47</v>
          </cell>
          <cell r="I74" t="str">
            <v>100-1715-10</v>
          </cell>
          <cell r="J74">
            <v>-3519.79</v>
          </cell>
          <cell r="K74" t="str">
            <v>100-1656-10</v>
          </cell>
          <cell r="L74">
            <v>197.19</v>
          </cell>
          <cell r="M74" t="str">
            <v>100-1580-10</v>
          </cell>
          <cell r="N74">
            <v>8025</v>
          </cell>
          <cell r="O74" t="str">
            <v>100-1656-10</v>
          </cell>
          <cell r="P74">
            <v>197.19</v>
          </cell>
          <cell r="Q74" t="str">
            <v>100-1391-10</v>
          </cell>
          <cell r="R74">
            <v>17603</v>
          </cell>
          <cell r="S74" t="str">
            <v>100-1575-10</v>
          </cell>
          <cell r="T74">
            <v>1610.25</v>
          </cell>
          <cell r="U74" t="str">
            <v>100-1565-10</v>
          </cell>
          <cell r="V74">
            <v>1570.32</v>
          </cell>
          <cell r="W74" t="str">
            <v>100-1391-10</v>
          </cell>
          <cell r="X74">
            <v>5563.02</v>
          </cell>
        </row>
        <row r="75">
          <cell r="A75" t="str">
            <v>100-1720-10</v>
          </cell>
          <cell r="B75">
            <v>-138365.60999999999</v>
          </cell>
          <cell r="C75" t="str">
            <v>100-1674-10</v>
          </cell>
          <cell r="D75">
            <v>-35149.089999999997</v>
          </cell>
          <cell r="E75" t="str">
            <v>100-1736-10</v>
          </cell>
          <cell r="F75">
            <v>90493.8</v>
          </cell>
          <cell r="G75" t="str">
            <v>100-1735-10</v>
          </cell>
          <cell r="H75">
            <v>-24304.04</v>
          </cell>
          <cell r="I75" t="str">
            <v>100-1720-10</v>
          </cell>
          <cell r="J75">
            <v>-137882.28</v>
          </cell>
          <cell r="K75" t="str">
            <v>100-1670-10</v>
          </cell>
          <cell r="L75">
            <v>-550</v>
          </cell>
          <cell r="M75" t="str">
            <v>100-1656-10</v>
          </cell>
          <cell r="N75">
            <v>197.19</v>
          </cell>
          <cell r="O75" t="str">
            <v>100-1670-10</v>
          </cell>
          <cell r="P75">
            <v>-550</v>
          </cell>
          <cell r="Q75" t="str">
            <v>100-1395-10</v>
          </cell>
          <cell r="R75">
            <v>0.38</v>
          </cell>
          <cell r="S75" t="str">
            <v>100-1580-10</v>
          </cell>
          <cell r="T75">
            <v>26125</v>
          </cell>
          <cell r="U75" t="str">
            <v>100-1610-10</v>
          </cell>
          <cell r="V75">
            <v>22994.51</v>
          </cell>
          <cell r="W75" t="str">
            <v>100-1395-10</v>
          </cell>
          <cell r="X75">
            <v>0.57999999999999996</v>
          </cell>
        </row>
        <row r="76">
          <cell r="A76" t="str">
            <v>100-1725-10</v>
          </cell>
          <cell r="B76">
            <v>-182684.89</v>
          </cell>
          <cell r="C76" t="str">
            <v>100-1705-10</v>
          </cell>
          <cell r="D76">
            <v>-834.67</v>
          </cell>
          <cell r="E76" t="str">
            <v>100-1740-10</v>
          </cell>
          <cell r="F76">
            <v>-4771.46</v>
          </cell>
          <cell r="G76" t="str">
            <v>100-1736-10</v>
          </cell>
          <cell r="H76">
            <v>90493.8</v>
          </cell>
          <cell r="I76" t="str">
            <v>100-1725-10</v>
          </cell>
          <cell r="J76">
            <v>-182684.89</v>
          </cell>
          <cell r="K76" t="str">
            <v>100-1673-10</v>
          </cell>
          <cell r="L76">
            <v>-104686.43</v>
          </cell>
          <cell r="M76" t="str">
            <v>100-1673-10</v>
          </cell>
          <cell r="N76">
            <v>-260.11</v>
          </cell>
          <cell r="O76" t="str">
            <v>100-1673-10</v>
          </cell>
          <cell r="P76">
            <v>-76104.06</v>
          </cell>
          <cell r="Q76" t="str">
            <v>100-1545-10</v>
          </cell>
          <cell r="R76">
            <v>3868.77</v>
          </cell>
          <cell r="S76" t="str">
            <v>100-1610-10</v>
          </cell>
          <cell r="T76">
            <v>14827.85</v>
          </cell>
          <cell r="U76" t="str">
            <v>100-1656-10</v>
          </cell>
          <cell r="V76">
            <v>197.19</v>
          </cell>
          <cell r="W76" t="str">
            <v>100-1475-10</v>
          </cell>
          <cell r="X76">
            <v>10323</v>
          </cell>
        </row>
        <row r="77">
          <cell r="A77" t="str">
            <v>100-1730-10</v>
          </cell>
          <cell r="B77">
            <v>-34541.47</v>
          </cell>
          <cell r="C77" t="str">
            <v>100-1710-10</v>
          </cell>
          <cell r="D77">
            <v>-25562.61</v>
          </cell>
          <cell r="E77" t="str">
            <v>100-1741-10</v>
          </cell>
          <cell r="F77">
            <v>-750.88</v>
          </cell>
          <cell r="G77" t="str">
            <v>100-1740-10</v>
          </cell>
          <cell r="H77">
            <v>-4771.46</v>
          </cell>
          <cell r="I77" t="str">
            <v>100-1730-10</v>
          </cell>
          <cell r="J77">
            <v>-34541.47</v>
          </cell>
          <cell r="K77" t="str">
            <v>100-1674-10</v>
          </cell>
          <cell r="L77">
            <v>261265.38</v>
          </cell>
          <cell r="M77" t="str">
            <v>100-1674-10</v>
          </cell>
          <cell r="N77">
            <v>-330.1</v>
          </cell>
          <cell r="O77" t="str">
            <v>100-1674-10</v>
          </cell>
          <cell r="P77">
            <v>-8055.49</v>
          </cell>
          <cell r="Q77" t="str">
            <v>100-1550-10</v>
          </cell>
          <cell r="R77">
            <v>419.45</v>
          </cell>
          <cell r="S77" t="str">
            <v>100-1656-10</v>
          </cell>
          <cell r="T77">
            <v>197.19</v>
          </cell>
          <cell r="U77" t="str">
            <v>100-1705-10</v>
          </cell>
          <cell r="V77">
            <v>-834.67</v>
          </cell>
          <cell r="W77" t="str">
            <v>100-1555-10</v>
          </cell>
          <cell r="X77">
            <v>143810.38</v>
          </cell>
        </row>
        <row r="78">
          <cell r="A78" t="str">
            <v>100-1735-10</v>
          </cell>
          <cell r="B78">
            <v>-22623.52</v>
          </cell>
          <cell r="C78" t="str">
            <v>100-1715-10</v>
          </cell>
          <cell r="D78">
            <v>-3519.79</v>
          </cell>
          <cell r="E78" t="str">
            <v>100-1744-10</v>
          </cell>
          <cell r="F78">
            <v>-0.01</v>
          </cell>
          <cell r="G78" t="str">
            <v>100-1741-10</v>
          </cell>
          <cell r="H78">
            <v>-750.88</v>
          </cell>
          <cell r="I78" t="str">
            <v>100-1735-10</v>
          </cell>
          <cell r="J78">
            <v>-24304.04</v>
          </cell>
          <cell r="K78" t="str">
            <v>100-1705-10</v>
          </cell>
          <cell r="L78">
            <v>-834.67</v>
          </cell>
          <cell r="M78" t="str">
            <v>100-1705-10</v>
          </cell>
          <cell r="N78">
            <v>-834.67</v>
          </cell>
          <cell r="O78" t="str">
            <v>100-1705-10</v>
          </cell>
          <cell r="P78">
            <v>-834.67</v>
          </cell>
          <cell r="Q78" t="str">
            <v>100-1555-10</v>
          </cell>
          <cell r="R78">
            <v>-32285.71</v>
          </cell>
          <cell r="S78" t="str">
            <v>100-1673-10</v>
          </cell>
          <cell r="T78">
            <v>-4727.07</v>
          </cell>
          <cell r="U78" t="str">
            <v>100-1710-10</v>
          </cell>
          <cell r="V78">
            <v>-25562.61</v>
          </cell>
          <cell r="W78" t="str">
            <v>100-1570-10</v>
          </cell>
          <cell r="X78">
            <v>5000</v>
          </cell>
        </row>
        <row r="79">
          <cell r="A79" t="str">
            <v>100-1736-10</v>
          </cell>
          <cell r="B79">
            <v>90493.8</v>
          </cell>
          <cell r="C79" t="str">
            <v>100-1720-10</v>
          </cell>
          <cell r="D79">
            <v>-138365.60999999999</v>
          </cell>
          <cell r="E79" t="str">
            <v>100-1745-10</v>
          </cell>
          <cell r="F79">
            <v>-7346.43</v>
          </cell>
          <cell r="G79" t="str">
            <v>100-1744-10</v>
          </cell>
          <cell r="H79">
            <v>-0.01</v>
          </cell>
          <cell r="I79" t="str">
            <v>100-1736-10</v>
          </cell>
          <cell r="J79">
            <v>90493.8</v>
          </cell>
          <cell r="K79" t="str">
            <v>100-1710-10</v>
          </cell>
          <cell r="L79">
            <v>-25562.61</v>
          </cell>
          <cell r="M79" t="str">
            <v>100-1710-10</v>
          </cell>
          <cell r="N79">
            <v>-25562.61</v>
          </cell>
          <cell r="O79" t="str">
            <v>100-1710-10</v>
          </cell>
          <cell r="P79">
            <v>-25562.61</v>
          </cell>
          <cell r="Q79" t="str">
            <v>100-1575-10</v>
          </cell>
          <cell r="R79">
            <v>3115</v>
          </cell>
          <cell r="S79" t="str">
            <v>100-1674-10</v>
          </cell>
          <cell r="T79">
            <v>-12726.23</v>
          </cell>
          <cell r="U79" t="str">
            <v>100-1715-10</v>
          </cell>
          <cell r="V79">
            <v>-3519.79</v>
          </cell>
          <cell r="W79" t="str">
            <v>100-1580-10</v>
          </cell>
          <cell r="X79">
            <v>-49017.42</v>
          </cell>
        </row>
        <row r="80">
          <cell r="A80" t="str">
            <v>100-1740-10</v>
          </cell>
          <cell r="B80">
            <v>-4771.46</v>
          </cell>
          <cell r="C80" t="str">
            <v>100-1725-10</v>
          </cell>
          <cell r="D80">
            <v>-182684.89</v>
          </cell>
          <cell r="E80" t="str">
            <v>100-1746-10</v>
          </cell>
          <cell r="F80">
            <v>-4716.01</v>
          </cell>
          <cell r="G80" t="str">
            <v>100-1745-10</v>
          </cell>
          <cell r="H80">
            <v>-7346.43</v>
          </cell>
          <cell r="I80" t="str">
            <v>100-1740-10</v>
          </cell>
          <cell r="J80">
            <v>-4771.46</v>
          </cell>
          <cell r="K80" t="str">
            <v>100-1715-10</v>
          </cell>
          <cell r="L80">
            <v>-3519.79</v>
          </cell>
          <cell r="M80" t="str">
            <v>100-1715-10</v>
          </cell>
          <cell r="N80">
            <v>-3519.79</v>
          </cell>
          <cell r="O80" t="str">
            <v>100-1715-10</v>
          </cell>
          <cell r="P80">
            <v>-3519.79</v>
          </cell>
          <cell r="Q80" t="str">
            <v>100-1610-10</v>
          </cell>
          <cell r="R80">
            <v>12584</v>
          </cell>
          <cell r="S80" t="str">
            <v>100-1705-10</v>
          </cell>
          <cell r="T80">
            <v>-834.67</v>
          </cell>
          <cell r="U80" t="str">
            <v>100-1720-10</v>
          </cell>
          <cell r="V80">
            <v>-137882.28</v>
          </cell>
          <cell r="W80" t="str">
            <v>100-1610-10</v>
          </cell>
          <cell r="X80">
            <v>15547.55</v>
          </cell>
        </row>
        <row r="81">
          <cell r="A81" t="str">
            <v>100-1741-10</v>
          </cell>
          <cell r="B81">
            <v>-750.88</v>
          </cell>
          <cell r="C81" t="str">
            <v>100-1730-10</v>
          </cell>
          <cell r="D81">
            <v>-34541.47</v>
          </cell>
          <cell r="E81" t="str">
            <v>100-1747-10</v>
          </cell>
          <cell r="F81">
            <v>-538.89</v>
          </cell>
          <cell r="G81" t="str">
            <v>100-1746-10</v>
          </cell>
          <cell r="H81">
            <v>-4716.01</v>
          </cell>
          <cell r="I81" t="str">
            <v>100-1741-10</v>
          </cell>
          <cell r="J81">
            <v>-750.88</v>
          </cell>
          <cell r="K81" t="str">
            <v>100-1720-10</v>
          </cell>
          <cell r="L81">
            <v>-137882.28</v>
          </cell>
          <cell r="M81" t="str">
            <v>100-1720-10</v>
          </cell>
          <cell r="N81">
            <v>-137882.28</v>
          </cell>
          <cell r="O81" t="str">
            <v>100-1720-10</v>
          </cell>
          <cell r="P81">
            <v>-137882.28</v>
          </cell>
          <cell r="Q81" t="str">
            <v>100-1656-10</v>
          </cell>
          <cell r="R81">
            <v>197.19</v>
          </cell>
          <cell r="S81" t="str">
            <v>100-1710-10</v>
          </cell>
          <cell r="T81">
            <v>-25562.61</v>
          </cell>
          <cell r="U81" t="str">
            <v>100-1725-10</v>
          </cell>
          <cell r="V81">
            <v>-182684.89</v>
          </cell>
          <cell r="W81" t="str">
            <v>100-1656-10</v>
          </cell>
          <cell r="X81">
            <v>197.19</v>
          </cell>
        </row>
        <row r="82">
          <cell r="A82" t="str">
            <v>100-1744-10</v>
          </cell>
          <cell r="B82">
            <v>-0.01</v>
          </cell>
          <cell r="C82" t="str">
            <v>100-1735-10</v>
          </cell>
          <cell r="D82">
            <v>-25787.37</v>
          </cell>
          <cell r="E82" t="str">
            <v>100-1750-10</v>
          </cell>
          <cell r="F82">
            <v>-9.59</v>
          </cell>
          <cell r="G82" t="str">
            <v>100-1747-10</v>
          </cell>
          <cell r="H82">
            <v>-538.89</v>
          </cell>
          <cell r="I82" t="str">
            <v>100-1744-10</v>
          </cell>
          <cell r="J82">
            <v>-0.01</v>
          </cell>
          <cell r="K82" t="str">
            <v>100-1725-10</v>
          </cell>
          <cell r="L82">
            <v>-182684.89</v>
          </cell>
          <cell r="M82" t="str">
            <v>100-1725-10</v>
          </cell>
          <cell r="N82">
            <v>-182684.89</v>
          </cell>
          <cell r="O82" t="str">
            <v>100-1725-10</v>
          </cell>
          <cell r="P82">
            <v>-182684.89</v>
          </cell>
          <cell r="Q82" t="str">
            <v>100-1673-10</v>
          </cell>
          <cell r="R82">
            <v>-3804.77</v>
          </cell>
          <cell r="S82" t="str">
            <v>100-1715-10</v>
          </cell>
          <cell r="T82">
            <v>-3519.79</v>
          </cell>
          <cell r="U82" t="str">
            <v>100-1730-10</v>
          </cell>
          <cell r="V82">
            <v>-34541.47</v>
          </cell>
          <cell r="W82" t="str">
            <v>100-1705-10</v>
          </cell>
          <cell r="X82">
            <v>-1178.8</v>
          </cell>
        </row>
        <row r="83">
          <cell r="A83" t="str">
            <v>100-1745-10</v>
          </cell>
          <cell r="B83">
            <v>-7346.43</v>
          </cell>
          <cell r="C83" t="str">
            <v>100-1736-10</v>
          </cell>
          <cell r="D83">
            <v>90493.8</v>
          </cell>
          <cell r="E83" t="str">
            <v>100-1755-10</v>
          </cell>
          <cell r="F83">
            <v>-12977.12</v>
          </cell>
          <cell r="G83" t="str">
            <v>100-1750-10</v>
          </cell>
          <cell r="H83">
            <v>-9.59</v>
          </cell>
          <cell r="I83" t="str">
            <v>100-1745-10</v>
          </cell>
          <cell r="J83">
            <v>-7346.43</v>
          </cell>
          <cell r="K83" t="str">
            <v>100-1730-10</v>
          </cell>
          <cell r="L83">
            <v>-34541.47</v>
          </cell>
          <cell r="M83" t="str">
            <v>100-1730-10</v>
          </cell>
          <cell r="N83">
            <v>-34541.47</v>
          </cell>
          <cell r="O83" t="str">
            <v>100-1730-10</v>
          </cell>
          <cell r="P83">
            <v>-34541.47</v>
          </cell>
          <cell r="Q83" t="str">
            <v>100-1674-10</v>
          </cell>
          <cell r="R83">
            <v>-419.45</v>
          </cell>
          <cell r="S83" t="str">
            <v>100-1720-10</v>
          </cell>
          <cell r="T83">
            <v>-137882.28</v>
          </cell>
          <cell r="U83" t="str">
            <v>100-1735-10</v>
          </cell>
          <cell r="V83">
            <v>-24304.04</v>
          </cell>
          <cell r="W83" t="str">
            <v>100-1710-10</v>
          </cell>
          <cell r="X83">
            <v>-24660.81</v>
          </cell>
        </row>
        <row r="84">
          <cell r="A84" t="str">
            <v>100-1746-10</v>
          </cell>
          <cell r="B84">
            <v>-4716.01</v>
          </cell>
          <cell r="C84" t="str">
            <v>100-1740-10</v>
          </cell>
          <cell r="D84">
            <v>-4771.46</v>
          </cell>
          <cell r="E84" t="str">
            <v>100-1760-10</v>
          </cell>
          <cell r="F84">
            <v>-8287.64</v>
          </cell>
          <cell r="G84" t="str">
            <v>100-1755-10</v>
          </cell>
          <cell r="H84">
            <v>-12977.12</v>
          </cell>
          <cell r="I84" t="str">
            <v>100-1746-10</v>
          </cell>
          <cell r="J84">
            <v>-4716.01</v>
          </cell>
          <cell r="K84" t="str">
            <v>100-1735-10</v>
          </cell>
          <cell r="L84">
            <v>-24304.04</v>
          </cell>
          <cell r="M84" t="str">
            <v>100-1735-10</v>
          </cell>
          <cell r="N84">
            <v>-24304.04</v>
          </cell>
          <cell r="O84" t="str">
            <v>100-1735-10</v>
          </cell>
          <cell r="P84">
            <v>-24304.04</v>
          </cell>
          <cell r="Q84" t="str">
            <v>100-1705-10</v>
          </cell>
          <cell r="R84">
            <v>-834.67</v>
          </cell>
          <cell r="S84" t="str">
            <v>100-1725-10</v>
          </cell>
          <cell r="T84">
            <v>-182684.89</v>
          </cell>
          <cell r="U84" t="str">
            <v>100-1736-10</v>
          </cell>
          <cell r="V84">
            <v>90493.8</v>
          </cell>
          <cell r="W84" t="str">
            <v>100-1715-10</v>
          </cell>
          <cell r="X84">
            <v>-3519.76</v>
          </cell>
        </row>
        <row r="85">
          <cell r="A85" t="str">
            <v>100-1747-10</v>
          </cell>
          <cell r="B85">
            <v>-538.89</v>
          </cell>
          <cell r="C85" t="str">
            <v>100-1741-10</v>
          </cell>
          <cell r="D85">
            <v>-750.88</v>
          </cell>
          <cell r="E85" t="str">
            <v>100-1770-10</v>
          </cell>
          <cell r="F85">
            <v>-3537.33</v>
          </cell>
          <cell r="G85" t="str">
            <v>100-1760-10</v>
          </cell>
          <cell r="H85">
            <v>-8287.64</v>
          </cell>
          <cell r="I85" t="str">
            <v>100-1747-10</v>
          </cell>
          <cell r="J85">
            <v>-538.89</v>
          </cell>
          <cell r="K85" t="str">
            <v>100-1736-10</v>
          </cell>
          <cell r="L85">
            <v>90493.8</v>
          </cell>
          <cell r="M85" t="str">
            <v>100-1736-10</v>
          </cell>
          <cell r="N85">
            <v>90493.8</v>
          </cell>
          <cell r="O85" t="str">
            <v>100-1736-10</v>
          </cell>
          <cell r="P85">
            <v>90493.8</v>
          </cell>
          <cell r="Q85" t="str">
            <v>100-1710-10</v>
          </cell>
          <cell r="R85">
            <v>-25562.61</v>
          </cell>
          <cell r="S85" t="str">
            <v>100-1730-10</v>
          </cell>
          <cell r="T85">
            <v>-34541.47</v>
          </cell>
          <cell r="U85" t="str">
            <v>100-1740-10</v>
          </cell>
          <cell r="V85">
            <v>-4771.46</v>
          </cell>
          <cell r="W85" t="str">
            <v>100-1720-10</v>
          </cell>
          <cell r="X85">
            <v>-14482.59</v>
          </cell>
        </row>
        <row r="86">
          <cell r="A86" t="str">
            <v>100-1750-10</v>
          </cell>
          <cell r="B86">
            <v>-9.59</v>
          </cell>
          <cell r="C86" t="str">
            <v>100-1744-10</v>
          </cell>
          <cell r="D86">
            <v>-0.01</v>
          </cell>
          <cell r="E86" t="str">
            <v>100-1775-10</v>
          </cell>
          <cell r="F86">
            <v>-1739.99</v>
          </cell>
          <cell r="G86" t="str">
            <v>100-1770-10</v>
          </cell>
          <cell r="H86">
            <v>-3537.33</v>
          </cell>
          <cell r="I86" t="str">
            <v>100-1750-10</v>
          </cell>
          <cell r="J86">
            <v>-9.59</v>
          </cell>
          <cell r="K86" t="str">
            <v>100-1740-10</v>
          </cell>
          <cell r="L86">
            <v>-4771.46</v>
          </cell>
          <cell r="M86" t="str">
            <v>100-1740-10</v>
          </cell>
          <cell r="N86">
            <v>-4771.46</v>
          </cell>
          <cell r="O86" t="str">
            <v>100-1740-10</v>
          </cell>
          <cell r="P86">
            <v>-4771.46</v>
          </cell>
          <cell r="Q86" t="str">
            <v>100-1715-10</v>
          </cell>
          <cell r="R86">
            <v>-3519.79</v>
          </cell>
          <cell r="S86" t="str">
            <v>100-1735-10</v>
          </cell>
          <cell r="T86">
            <v>-24304.04</v>
          </cell>
          <cell r="U86" t="str">
            <v>100-1741-10</v>
          </cell>
          <cell r="V86">
            <v>-750.88</v>
          </cell>
          <cell r="W86" t="str">
            <v>100-1725-10</v>
          </cell>
          <cell r="X86">
            <v>-237340.99</v>
          </cell>
        </row>
        <row r="87">
          <cell r="A87" t="str">
            <v>100-1755-10</v>
          </cell>
          <cell r="B87">
            <v>-12977.12</v>
          </cell>
          <cell r="C87" t="str">
            <v>100-1745-10</v>
          </cell>
          <cell r="D87">
            <v>-7346.43</v>
          </cell>
          <cell r="E87" t="str">
            <v>100-2000-10</v>
          </cell>
          <cell r="F87">
            <v>37043.46</v>
          </cell>
          <cell r="G87" t="str">
            <v>100-1775-10</v>
          </cell>
          <cell r="H87">
            <v>-1739.99</v>
          </cell>
          <cell r="I87" t="str">
            <v>100-1755-10</v>
          </cell>
          <cell r="J87">
            <v>-12977.12</v>
          </cell>
          <cell r="K87" t="str">
            <v>100-1741-10</v>
          </cell>
          <cell r="L87">
            <v>-750.88</v>
          </cell>
          <cell r="M87" t="str">
            <v>100-1741-10</v>
          </cell>
          <cell r="N87">
            <v>-750.88</v>
          </cell>
          <cell r="O87" t="str">
            <v>100-1741-10</v>
          </cell>
          <cell r="P87">
            <v>-750.88</v>
          </cell>
          <cell r="Q87" t="str">
            <v>100-1720-10</v>
          </cell>
          <cell r="R87">
            <v>-137882.28</v>
          </cell>
          <cell r="S87" t="str">
            <v>100-1736-10</v>
          </cell>
          <cell r="T87">
            <v>90493.8</v>
          </cell>
          <cell r="U87" t="str">
            <v>100-1744-10</v>
          </cell>
          <cell r="V87">
            <v>-0.01</v>
          </cell>
          <cell r="W87" t="str">
            <v>100-1730-10</v>
          </cell>
          <cell r="X87">
            <v>-36004.959999999999</v>
          </cell>
        </row>
        <row r="88">
          <cell r="A88" t="str">
            <v>100-1760-10</v>
          </cell>
          <cell r="B88">
            <v>-8287.64</v>
          </cell>
          <cell r="C88" t="str">
            <v>100-1746-10</v>
          </cell>
          <cell r="D88">
            <v>-4716.01</v>
          </cell>
          <cell r="E88" t="str">
            <v>100-2001-10</v>
          </cell>
          <cell r="F88">
            <v>-51868.09</v>
          </cell>
          <cell r="G88" t="str">
            <v>100-2000-10</v>
          </cell>
          <cell r="H88">
            <v>-78901.279999999999</v>
          </cell>
          <cell r="I88" t="str">
            <v>100-1760-10</v>
          </cell>
          <cell r="J88">
            <v>-8287.64</v>
          </cell>
          <cell r="K88" t="str">
            <v>100-1744-10</v>
          </cell>
          <cell r="L88">
            <v>-0.01</v>
          </cell>
          <cell r="M88" t="str">
            <v>100-1744-10</v>
          </cell>
          <cell r="N88">
            <v>-0.01</v>
          </cell>
          <cell r="O88" t="str">
            <v>100-1744-10</v>
          </cell>
          <cell r="P88">
            <v>-0.01</v>
          </cell>
          <cell r="Q88" t="str">
            <v>100-1725-10</v>
          </cell>
          <cell r="R88">
            <v>-182684.89</v>
          </cell>
          <cell r="S88" t="str">
            <v>100-1740-10</v>
          </cell>
          <cell r="T88">
            <v>-4771.46</v>
          </cell>
          <cell r="U88" t="str">
            <v>100-1745-10</v>
          </cell>
          <cell r="V88">
            <v>-7346.43</v>
          </cell>
          <cell r="W88" t="str">
            <v>100-1735-10</v>
          </cell>
          <cell r="X88">
            <v>-17383.45</v>
          </cell>
        </row>
        <row r="89">
          <cell r="A89" t="str">
            <v>100-1770-10</v>
          </cell>
          <cell r="B89">
            <v>-3537.33</v>
          </cell>
          <cell r="C89" t="str">
            <v>100-1747-10</v>
          </cell>
          <cell r="D89">
            <v>-538.89</v>
          </cell>
          <cell r="E89" t="str">
            <v>100-2010-10</v>
          </cell>
          <cell r="F89">
            <v>-197342.65</v>
          </cell>
          <cell r="G89" t="str">
            <v>100-2001-10</v>
          </cell>
          <cell r="H89">
            <v>-36968.839999999997</v>
          </cell>
          <cell r="I89" t="str">
            <v>100-1770-10</v>
          </cell>
          <cell r="J89">
            <v>-3537.33</v>
          </cell>
          <cell r="K89" t="str">
            <v>100-1745-10</v>
          </cell>
          <cell r="L89">
            <v>-7346.43</v>
          </cell>
          <cell r="M89" t="str">
            <v>100-1745-10</v>
          </cell>
          <cell r="N89">
            <v>-7346.43</v>
          </cell>
          <cell r="O89" t="str">
            <v>100-1745-10</v>
          </cell>
          <cell r="P89">
            <v>-7346.43</v>
          </cell>
          <cell r="Q89" t="str">
            <v>100-1730-10</v>
          </cell>
          <cell r="R89">
            <v>-34541.47</v>
          </cell>
          <cell r="S89" t="str">
            <v>100-1741-10</v>
          </cell>
          <cell r="T89">
            <v>-750.88</v>
          </cell>
          <cell r="U89" t="str">
            <v>100-1746-10</v>
          </cell>
          <cell r="V89">
            <v>-4716.01</v>
          </cell>
          <cell r="W89" t="str">
            <v>100-1736-10</v>
          </cell>
          <cell r="X89">
            <v>107928.7</v>
          </cell>
        </row>
        <row r="90">
          <cell r="A90" t="str">
            <v>100-1775-10</v>
          </cell>
          <cell r="B90">
            <v>-1739.99</v>
          </cell>
          <cell r="C90" t="str">
            <v>100-1750-10</v>
          </cell>
          <cell r="D90">
            <v>-9.59</v>
          </cell>
          <cell r="E90" t="str">
            <v>100-2029-10</v>
          </cell>
          <cell r="F90">
            <v>1472.25</v>
          </cell>
          <cell r="G90" t="str">
            <v>100-2010-10</v>
          </cell>
          <cell r="H90">
            <v>2778990.38</v>
          </cell>
          <cell r="I90" t="str">
            <v>100-1775-10</v>
          </cell>
          <cell r="J90">
            <v>-1739.99</v>
          </cell>
          <cell r="K90" t="str">
            <v>100-1746-10</v>
          </cell>
          <cell r="L90">
            <v>-4716.01</v>
          </cell>
          <cell r="M90" t="str">
            <v>100-1746-10</v>
          </cell>
          <cell r="N90">
            <v>-4716.01</v>
          </cell>
          <cell r="O90" t="str">
            <v>100-1746-10</v>
          </cell>
          <cell r="P90">
            <v>-4716.01</v>
          </cell>
          <cell r="Q90" t="str">
            <v>100-1735-10</v>
          </cell>
          <cell r="R90">
            <v>-24304.04</v>
          </cell>
          <cell r="S90" t="str">
            <v>100-1744-10</v>
          </cell>
          <cell r="T90">
            <v>-0.01</v>
          </cell>
          <cell r="U90" t="str">
            <v>100-1747-10</v>
          </cell>
          <cell r="V90">
            <v>-538.89</v>
          </cell>
          <cell r="W90" t="str">
            <v>100-1740-10</v>
          </cell>
          <cell r="X90">
            <v>28752.42</v>
          </cell>
        </row>
        <row r="91">
          <cell r="A91" t="str">
            <v>100-2000-10</v>
          </cell>
          <cell r="B91">
            <v>437703.54</v>
          </cell>
          <cell r="C91" t="str">
            <v>100-1755-10</v>
          </cell>
          <cell r="D91">
            <v>-12977.12</v>
          </cell>
          <cell r="E91" t="str">
            <v>100-2030-10</v>
          </cell>
          <cell r="F91">
            <v>-26482.98</v>
          </cell>
          <cell r="G91" t="str">
            <v>100-2029-10</v>
          </cell>
          <cell r="H91">
            <v>2150.2199999999998</v>
          </cell>
          <cell r="I91" t="str">
            <v>100-2000-10</v>
          </cell>
          <cell r="J91">
            <v>168124.53</v>
          </cell>
          <cell r="K91" t="str">
            <v>100-1747-10</v>
          </cell>
          <cell r="L91">
            <v>-538.89</v>
          </cell>
          <cell r="M91" t="str">
            <v>100-1747-10</v>
          </cell>
          <cell r="N91">
            <v>-538.89</v>
          </cell>
          <cell r="O91" t="str">
            <v>100-1747-10</v>
          </cell>
          <cell r="P91">
            <v>-538.89</v>
          </cell>
          <cell r="Q91" t="str">
            <v>100-1736-10</v>
          </cell>
          <cell r="R91">
            <v>90493.8</v>
          </cell>
          <cell r="S91" t="str">
            <v>100-1745-10</v>
          </cell>
          <cell r="T91">
            <v>-7346.43</v>
          </cell>
          <cell r="U91" t="str">
            <v>100-1750-10</v>
          </cell>
          <cell r="V91">
            <v>-9.59</v>
          </cell>
          <cell r="W91" t="str">
            <v>100-1741-10</v>
          </cell>
          <cell r="X91">
            <v>-1250.8900000000001</v>
          </cell>
        </row>
        <row r="92">
          <cell r="A92" t="str">
            <v>100-2001-10</v>
          </cell>
          <cell r="B92">
            <v>-42184.59</v>
          </cell>
          <cell r="C92" t="str">
            <v>100-1760-10</v>
          </cell>
          <cell r="D92">
            <v>-8287.64</v>
          </cell>
          <cell r="E92" t="str">
            <v>100-2040-10</v>
          </cell>
          <cell r="F92">
            <v>6827.29</v>
          </cell>
          <cell r="G92" t="str">
            <v>100-2030-10</v>
          </cell>
          <cell r="H92">
            <v>25313.599999999999</v>
          </cell>
          <cell r="I92" t="str">
            <v>100-2001-10</v>
          </cell>
          <cell r="J92">
            <v>-39997.480000000003</v>
          </cell>
          <cell r="K92" t="str">
            <v>100-1750-10</v>
          </cell>
          <cell r="L92">
            <v>-9.59</v>
          </cell>
          <cell r="M92" t="str">
            <v>100-1750-10</v>
          </cell>
          <cell r="N92">
            <v>-9.59</v>
          </cell>
          <cell r="O92" t="str">
            <v>100-1750-10</v>
          </cell>
          <cell r="P92">
            <v>-9.59</v>
          </cell>
          <cell r="Q92" t="str">
            <v>100-1740-10</v>
          </cell>
          <cell r="R92">
            <v>-4771.46</v>
          </cell>
          <cell r="S92" t="str">
            <v>100-1746-10</v>
          </cell>
          <cell r="T92">
            <v>-4716.01</v>
          </cell>
          <cell r="U92" t="str">
            <v>100-1755-10</v>
          </cell>
          <cell r="V92">
            <v>-12977.12</v>
          </cell>
          <cell r="W92" t="str">
            <v>100-1744-10</v>
          </cell>
          <cell r="X92">
            <v>-4920.3599999999997</v>
          </cell>
        </row>
        <row r="93">
          <cell r="A93" t="str">
            <v>100-2010-10</v>
          </cell>
          <cell r="B93">
            <v>-903717.31</v>
          </cell>
          <cell r="C93" t="str">
            <v>100-1770-10</v>
          </cell>
          <cell r="D93">
            <v>-3537.33</v>
          </cell>
          <cell r="E93" t="str">
            <v>100-2042-10</v>
          </cell>
          <cell r="F93">
            <v>-9996.68</v>
          </cell>
          <cell r="G93" t="str">
            <v>100-2040-10</v>
          </cell>
          <cell r="H93">
            <v>604734.31000000006</v>
          </cell>
          <cell r="I93" t="str">
            <v>100-2005-10</v>
          </cell>
          <cell r="J93">
            <v>-397665.53</v>
          </cell>
          <cell r="K93" t="str">
            <v>100-1755-10</v>
          </cell>
          <cell r="L93">
            <v>-12977.12</v>
          </cell>
          <cell r="M93" t="str">
            <v>100-1755-10</v>
          </cell>
          <cell r="N93">
            <v>-12977.12</v>
          </cell>
          <cell r="O93" t="str">
            <v>100-1755-10</v>
          </cell>
          <cell r="P93">
            <v>-12977.12</v>
          </cell>
          <cell r="Q93" t="str">
            <v>100-1741-10</v>
          </cell>
          <cell r="R93">
            <v>-750.88</v>
          </cell>
          <cell r="S93" t="str">
            <v>100-1747-10</v>
          </cell>
          <cell r="T93">
            <v>-538.89</v>
          </cell>
          <cell r="U93" t="str">
            <v>100-1760-10</v>
          </cell>
          <cell r="V93">
            <v>-8287.64</v>
          </cell>
          <cell r="W93" t="str">
            <v>100-1745-10</v>
          </cell>
          <cell r="X93">
            <v>30620.48</v>
          </cell>
        </row>
        <row r="94">
          <cell r="A94" t="str">
            <v>100-2029-10</v>
          </cell>
          <cell r="B94">
            <v>947.36</v>
          </cell>
          <cell r="C94" t="str">
            <v>100-1775-10</v>
          </cell>
          <cell r="D94">
            <v>-1739.99</v>
          </cell>
          <cell r="E94" t="str">
            <v>100-2045-10</v>
          </cell>
          <cell r="F94">
            <v>26194.799999999999</v>
          </cell>
          <cell r="G94" t="str">
            <v>100-2042-10</v>
          </cell>
          <cell r="H94">
            <v>42770.03</v>
          </cell>
          <cell r="I94" t="str">
            <v>100-2010-10</v>
          </cell>
          <cell r="J94">
            <v>-4268975.42</v>
          </cell>
          <cell r="K94" t="str">
            <v>100-1760-10</v>
          </cell>
          <cell r="L94">
            <v>-8287.64</v>
          </cell>
          <cell r="M94" t="str">
            <v>100-1760-10</v>
          </cell>
          <cell r="N94">
            <v>-8287.64</v>
          </cell>
          <cell r="O94" t="str">
            <v>100-1760-10</v>
          </cell>
          <cell r="P94">
            <v>-8287.64</v>
          </cell>
          <cell r="Q94" t="str">
            <v>100-1744-10</v>
          </cell>
          <cell r="R94">
            <v>-0.01</v>
          </cell>
          <cell r="S94" t="str">
            <v>100-1750-10</v>
          </cell>
          <cell r="T94">
            <v>-9.59</v>
          </cell>
          <cell r="U94" t="str">
            <v>100-1770-10</v>
          </cell>
          <cell r="V94">
            <v>-3537.33</v>
          </cell>
          <cell r="W94" t="str">
            <v>100-1746-10</v>
          </cell>
          <cell r="X94">
            <v>-4715.96</v>
          </cell>
        </row>
        <row r="95">
          <cell r="A95" t="str">
            <v>100-2030-10</v>
          </cell>
          <cell r="B95">
            <v>-545.42999999999995</v>
          </cell>
          <cell r="C95" t="str">
            <v>100-2000-10</v>
          </cell>
          <cell r="D95">
            <v>-122675.44</v>
          </cell>
          <cell r="E95" t="str">
            <v>100-2050-10</v>
          </cell>
          <cell r="F95">
            <v>-87072.97</v>
          </cell>
          <cell r="G95" t="str">
            <v>100-2045-10</v>
          </cell>
          <cell r="H95">
            <v>75788.27</v>
          </cell>
          <cell r="I95" t="str">
            <v>100-2029-10</v>
          </cell>
          <cell r="J95">
            <v>675.25</v>
          </cell>
          <cell r="K95" t="str">
            <v>100-1770-10</v>
          </cell>
          <cell r="L95">
            <v>-3537.33</v>
          </cell>
          <cell r="M95" t="str">
            <v>100-1770-10</v>
          </cell>
          <cell r="N95">
            <v>-3537.33</v>
          </cell>
          <cell r="O95" t="str">
            <v>100-1770-10</v>
          </cell>
          <cell r="P95">
            <v>-3537.33</v>
          </cell>
          <cell r="Q95" t="str">
            <v>100-1745-10</v>
          </cell>
          <cell r="R95">
            <v>-7346.43</v>
          </cell>
          <cell r="S95" t="str">
            <v>100-1755-10</v>
          </cell>
          <cell r="T95">
            <v>-12977.12</v>
          </cell>
          <cell r="U95" t="str">
            <v>100-1775-10</v>
          </cell>
          <cell r="V95">
            <v>-1739.99</v>
          </cell>
          <cell r="W95" t="str">
            <v>100-1747-10</v>
          </cell>
          <cell r="X95">
            <v>-538.88</v>
          </cell>
        </row>
        <row r="96">
          <cell r="A96" t="str">
            <v>100-2040-10</v>
          </cell>
          <cell r="B96">
            <v>-129102.21</v>
          </cell>
          <cell r="C96" t="str">
            <v>100-2001-10</v>
          </cell>
          <cell r="D96">
            <v>-17532.169999999998</v>
          </cell>
          <cell r="E96" t="str">
            <v>100-2053-10</v>
          </cell>
          <cell r="F96">
            <v>-12750</v>
          </cell>
          <cell r="G96" t="str">
            <v>100-2050-10</v>
          </cell>
          <cell r="H96">
            <v>141818.26999999999</v>
          </cell>
          <cell r="I96" t="str">
            <v>100-2030-10</v>
          </cell>
          <cell r="J96">
            <v>-2978.4</v>
          </cell>
          <cell r="K96" t="str">
            <v>100-1775-10</v>
          </cell>
          <cell r="L96">
            <v>-1739.99</v>
          </cell>
          <cell r="M96" t="str">
            <v>100-1775-10</v>
          </cell>
          <cell r="N96">
            <v>-1739.99</v>
          </cell>
          <cell r="O96" t="str">
            <v>100-1775-10</v>
          </cell>
          <cell r="P96">
            <v>-1739.99</v>
          </cell>
          <cell r="Q96" t="str">
            <v>100-1746-10</v>
          </cell>
          <cell r="R96">
            <v>-4716.01</v>
          </cell>
          <cell r="S96" t="str">
            <v>100-1760-10</v>
          </cell>
          <cell r="T96">
            <v>-8287.64</v>
          </cell>
          <cell r="U96" t="str">
            <v>100-2000-10</v>
          </cell>
          <cell r="V96">
            <v>-466550.07</v>
          </cell>
          <cell r="W96" t="str">
            <v>100-1750-10</v>
          </cell>
          <cell r="X96">
            <v>-9.5299999999999994</v>
          </cell>
        </row>
        <row r="97">
          <cell r="A97" t="str">
            <v>100-2042-10</v>
          </cell>
          <cell r="B97">
            <v>-14605.55</v>
          </cell>
          <cell r="C97" t="str">
            <v>100-2010-10</v>
          </cell>
          <cell r="D97">
            <v>1555337.39</v>
          </cell>
          <cell r="E97" t="str">
            <v>100-2056-10</v>
          </cell>
          <cell r="F97">
            <v>-9200</v>
          </cell>
          <cell r="G97" t="str">
            <v>100-2053-10</v>
          </cell>
          <cell r="H97">
            <v>23343.29</v>
          </cell>
          <cell r="I97" t="str">
            <v>100-2040-10</v>
          </cell>
          <cell r="J97">
            <v>-490455.84</v>
          </cell>
          <cell r="K97" t="str">
            <v>100-2000-10</v>
          </cell>
          <cell r="L97">
            <v>-70664</v>
          </cell>
          <cell r="M97" t="str">
            <v>100-2000-10</v>
          </cell>
          <cell r="N97">
            <v>-159833.48000000001</v>
          </cell>
          <cell r="O97" t="str">
            <v>100-2000-10</v>
          </cell>
          <cell r="P97">
            <v>204905.33</v>
          </cell>
          <cell r="Q97" t="str">
            <v>100-1747-10</v>
          </cell>
          <cell r="R97">
            <v>-538.89</v>
          </cell>
          <cell r="S97" t="str">
            <v>100-1770-10</v>
          </cell>
          <cell r="T97">
            <v>-3537.33</v>
          </cell>
          <cell r="U97" t="str">
            <v>100-2001-10</v>
          </cell>
          <cell r="V97">
            <v>-76362.240000000005</v>
          </cell>
          <cell r="W97" t="str">
            <v>100-1755-10</v>
          </cell>
          <cell r="X97">
            <v>-10535.99</v>
          </cell>
        </row>
        <row r="98">
          <cell r="A98" t="str">
            <v>100-2045-10</v>
          </cell>
          <cell r="B98">
            <v>-142383.21</v>
          </cell>
          <cell r="C98" t="str">
            <v>100-2029-10</v>
          </cell>
          <cell r="D98">
            <v>-3455.25</v>
          </cell>
          <cell r="E98" t="str">
            <v>100-2070-10</v>
          </cell>
          <cell r="F98">
            <v>10054.06</v>
          </cell>
          <cell r="G98" t="str">
            <v>100-2056-10</v>
          </cell>
          <cell r="H98">
            <v>68850</v>
          </cell>
          <cell r="I98" t="str">
            <v>100-2042-10</v>
          </cell>
          <cell r="J98">
            <v>-28280.26</v>
          </cell>
          <cell r="K98" t="str">
            <v>100-2001-10</v>
          </cell>
          <cell r="L98">
            <v>-153139.25</v>
          </cell>
          <cell r="M98" t="str">
            <v>100-2001-10</v>
          </cell>
          <cell r="N98">
            <v>-79044.490000000005</v>
          </cell>
          <cell r="O98" t="str">
            <v>100-2001-10</v>
          </cell>
          <cell r="P98">
            <v>-33130.699999999997</v>
          </cell>
          <cell r="Q98" t="str">
            <v>100-1750-10</v>
          </cell>
          <cell r="R98">
            <v>-9.59</v>
          </cell>
          <cell r="S98" t="str">
            <v>100-1775-10</v>
          </cell>
          <cell r="T98">
            <v>-1739.99</v>
          </cell>
          <cell r="U98" t="str">
            <v>100-2005-10</v>
          </cell>
          <cell r="V98">
            <v>0</v>
          </cell>
          <cell r="W98" t="str">
            <v>100-1760-10</v>
          </cell>
          <cell r="X98">
            <v>3100.21</v>
          </cell>
        </row>
        <row r="99">
          <cell r="A99" t="str">
            <v>100-2050-10</v>
          </cell>
          <cell r="B99">
            <v>154124.54999999999</v>
          </cell>
          <cell r="C99" t="str">
            <v>100-2030-10</v>
          </cell>
          <cell r="D99">
            <v>19372.400000000001</v>
          </cell>
          <cell r="E99" t="str">
            <v>100-2071-10</v>
          </cell>
          <cell r="F99">
            <v>41621.339999999997</v>
          </cell>
          <cell r="G99" t="str">
            <v>100-2070-10</v>
          </cell>
          <cell r="H99">
            <v>-115.85</v>
          </cell>
          <cell r="I99" t="str">
            <v>100-2045-10</v>
          </cell>
          <cell r="J99">
            <v>69545.47</v>
          </cell>
          <cell r="K99" t="str">
            <v>100-2005-10</v>
          </cell>
          <cell r="L99">
            <v>397665.53</v>
          </cell>
          <cell r="M99" t="str">
            <v>100-2005-10</v>
          </cell>
          <cell r="N99">
            <v>0</v>
          </cell>
          <cell r="O99" t="str">
            <v>100-2005-10</v>
          </cell>
          <cell r="P99">
            <v>0</v>
          </cell>
          <cell r="Q99" t="str">
            <v>100-1755-10</v>
          </cell>
          <cell r="R99">
            <v>-12977.12</v>
          </cell>
          <cell r="S99" t="str">
            <v>100-2000-10</v>
          </cell>
          <cell r="T99">
            <v>5392.51</v>
          </cell>
          <cell r="U99" t="str">
            <v>100-2010-10</v>
          </cell>
          <cell r="V99">
            <v>1195540.82</v>
          </cell>
          <cell r="W99" t="str">
            <v>100-1770-10</v>
          </cell>
          <cell r="X99">
            <v>-3537.29</v>
          </cell>
        </row>
        <row r="100">
          <cell r="A100" t="str">
            <v>100-2053-10</v>
          </cell>
          <cell r="B100">
            <v>-12750</v>
          </cell>
          <cell r="C100" t="str">
            <v>100-2040-10</v>
          </cell>
          <cell r="D100">
            <v>8805.01</v>
          </cell>
          <cell r="E100" t="str">
            <v>100-2090-10</v>
          </cell>
          <cell r="F100">
            <v>-82910.080000000002</v>
          </cell>
          <cell r="G100" t="str">
            <v>100-2071-10</v>
          </cell>
          <cell r="H100">
            <v>36968.839999999997</v>
          </cell>
          <cell r="I100" t="str">
            <v>100-2050-10</v>
          </cell>
          <cell r="J100">
            <v>-35278.82</v>
          </cell>
          <cell r="K100" t="str">
            <v>100-2010-10</v>
          </cell>
          <cell r="L100">
            <v>1519522.98</v>
          </cell>
          <cell r="M100" t="str">
            <v>100-2010-10</v>
          </cell>
          <cell r="N100">
            <v>-1559244.58</v>
          </cell>
          <cell r="O100" t="str">
            <v>100-2010-10</v>
          </cell>
          <cell r="P100">
            <v>-952519.53</v>
          </cell>
          <cell r="Q100" t="str">
            <v>100-1760-10</v>
          </cell>
          <cell r="R100">
            <v>-8287.64</v>
          </cell>
          <cell r="S100" t="str">
            <v>100-2001-10</v>
          </cell>
          <cell r="T100">
            <v>-33310.99</v>
          </cell>
          <cell r="U100" t="str">
            <v>100-2020-10</v>
          </cell>
          <cell r="V100">
            <v>-15909.27</v>
          </cell>
          <cell r="W100" t="str">
            <v>100-1775-10</v>
          </cell>
          <cell r="X100">
            <v>-3108.06</v>
          </cell>
        </row>
        <row r="101">
          <cell r="A101" t="str">
            <v>100-2056-10</v>
          </cell>
          <cell r="B101">
            <v>24250</v>
          </cell>
          <cell r="C101" t="str">
            <v>100-2041-10</v>
          </cell>
          <cell r="D101">
            <v>0</v>
          </cell>
          <cell r="E101" t="str">
            <v>100-2100-10</v>
          </cell>
          <cell r="F101">
            <v>-9427.89</v>
          </cell>
          <cell r="G101" t="str">
            <v>100-2090-10</v>
          </cell>
          <cell r="H101">
            <v>-46779.05</v>
          </cell>
          <cell r="I101" t="str">
            <v>100-2053-10</v>
          </cell>
          <cell r="J101">
            <v>-12750</v>
          </cell>
          <cell r="K101" t="str">
            <v>100-2029-10</v>
          </cell>
          <cell r="L101">
            <v>-1830.04</v>
          </cell>
          <cell r="M101" t="str">
            <v>100-2029-10</v>
          </cell>
          <cell r="N101">
            <v>5093.33</v>
          </cell>
          <cell r="O101" t="str">
            <v>100-2020-10</v>
          </cell>
          <cell r="P101">
            <v>-10928.76</v>
          </cell>
          <cell r="Q101" t="str">
            <v>100-1770-10</v>
          </cell>
          <cell r="R101">
            <v>-3537.33</v>
          </cell>
          <cell r="S101" t="str">
            <v>100-2005-10</v>
          </cell>
          <cell r="T101">
            <v>0</v>
          </cell>
          <cell r="U101" t="str">
            <v>100-2029-10</v>
          </cell>
          <cell r="V101">
            <v>5.82</v>
          </cell>
          <cell r="W101" t="str">
            <v>100-1786-10</v>
          </cell>
          <cell r="X101">
            <v>2287.35</v>
          </cell>
        </row>
        <row r="102">
          <cell r="A102" t="str">
            <v>100-2070-10</v>
          </cell>
          <cell r="B102">
            <v>-18.32</v>
          </cell>
          <cell r="C102" t="str">
            <v>100-2042-10</v>
          </cell>
          <cell r="D102">
            <v>14141.15</v>
          </cell>
          <cell r="E102" t="str">
            <v>100-2105-10</v>
          </cell>
          <cell r="F102">
            <v>0</v>
          </cell>
          <cell r="G102" t="str">
            <v>100-2100-10</v>
          </cell>
          <cell r="H102">
            <v>-7107.84</v>
          </cell>
          <cell r="I102" t="str">
            <v>100-2056-10</v>
          </cell>
          <cell r="J102">
            <v>-9200</v>
          </cell>
          <cell r="K102" t="str">
            <v>100-2030-10</v>
          </cell>
          <cell r="L102">
            <v>-16836.669999999998</v>
          </cell>
          <cell r="M102" t="str">
            <v>100-2030-10</v>
          </cell>
          <cell r="N102">
            <v>-7961.87</v>
          </cell>
          <cell r="O102" t="str">
            <v>100-2030-10</v>
          </cell>
          <cell r="P102">
            <v>29700.85</v>
          </cell>
          <cell r="Q102" t="str">
            <v>100-1775-10</v>
          </cell>
          <cell r="R102">
            <v>-1739.99</v>
          </cell>
          <cell r="S102" t="str">
            <v>100-2010-10</v>
          </cell>
          <cell r="T102">
            <v>-2087077.47</v>
          </cell>
          <cell r="U102" t="str">
            <v>100-2030-10</v>
          </cell>
          <cell r="V102">
            <v>-6032.33</v>
          </cell>
          <cell r="W102" t="str">
            <v>100-2000-10</v>
          </cell>
          <cell r="X102">
            <v>-45979.38</v>
          </cell>
        </row>
        <row r="103">
          <cell r="A103" t="str">
            <v>100-2071-10</v>
          </cell>
          <cell r="B103">
            <v>42205.09</v>
          </cell>
          <cell r="C103" t="str">
            <v>100-2045-10</v>
          </cell>
          <cell r="D103">
            <v>16336.92</v>
          </cell>
          <cell r="E103" t="str">
            <v>100-2115-10</v>
          </cell>
          <cell r="F103">
            <v>6966.82</v>
          </cell>
          <cell r="G103" t="str">
            <v>100-2115-10</v>
          </cell>
          <cell r="H103">
            <v>6966.82</v>
          </cell>
          <cell r="I103" t="str">
            <v>100-2060-10</v>
          </cell>
          <cell r="J103">
            <v>-215.22</v>
          </cell>
          <cell r="K103" t="str">
            <v>100-2040-10</v>
          </cell>
          <cell r="L103">
            <v>-18524.21</v>
          </cell>
          <cell r="M103" t="str">
            <v>100-2040-10</v>
          </cell>
          <cell r="N103">
            <v>23717.56</v>
          </cell>
          <cell r="O103" t="str">
            <v>100-2040-10</v>
          </cell>
          <cell r="P103">
            <v>402460.96</v>
          </cell>
          <cell r="Q103" t="str">
            <v>100-2000-10</v>
          </cell>
          <cell r="R103">
            <v>-2062.0300000000002</v>
          </cell>
          <cell r="S103" t="str">
            <v>100-2029-10</v>
          </cell>
          <cell r="T103">
            <v>512.55999999999995</v>
          </cell>
          <cell r="U103" t="str">
            <v>100-2040-10</v>
          </cell>
          <cell r="V103">
            <v>-968.63</v>
          </cell>
          <cell r="W103" t="str">
            <v>100-2001-10</v>
          </cell>
          <cell r="X103">
            <v>-32488.5</v>
          </cell>
        </row>
        <row r="104">
          <cell r="A104" t="str">
            <v>100-2090-10</v>
          </cell>
          <cell r="B104">
            <v>197060.9</v>
          </cell>
          <cell r="C104" t="str">
            <v>100-2050-10</v>
          </cell>
          <cell r="D104">
            <v>-130982.83</v>
          </cell>
          <cell r="E104" t="str">
            <v>100-2125-10</v>
          </cell>
          <cell r="F104">
            <v>825.38</v>
          </cell>
          <cell r="G104" t="str">
            <v>100-2125-10</v>
          </cell>
          <cell r="H104">
            <v>232.46</v>
          </cell>
          <cell r="I104" t="str">
            <v>100-2070-10</v>
          </cell>
          <cell r="J104">
            <v>0.68</v>
          </cell>
          <cell r="K104" t="str">
            <v>100-2042-10</v>
          </cell>
          <cell r="L104">
            <v>-11772.77</v>
          </cell>
          <cell r="M104" t="str">
            <v>100-2042-10</v>
          </cell>
          <cell r="N104">
            <v>-4023.22</v>
          </cell>
          <cell r="O104" t="str">
            <v>100-2042-10</v>
          </cell>
          <cell r="P104">
            <v>37509.480000000003</v>
          </cell>
          <cell r="Q104" t="str">
            <v>100-2001-10</v>
          </cell>
          <cell r="R104">
            <v>-35146.93</v>
          </cell>
          <cell r="S104" t="str">
            <v>100-2030-10</v>
          </cell>
          <cell r="T104">
            <v>12227.6</v>
          </cell>
          <cell r="U104" t="str">
            <v>100-2042-10</v>
          </cell>
          <cell r="V104">
            <v>38.24</v>
          </cell>
          <cell r="W104" t="str">
            <v>100-2005-10</v>
          </cell>
          <cell r="X104">
            <v>0</v>
          </cell>
        </row>
        <row r="105">
          <cell r="A105" t="str">
            <v>100-2100-10</v>
          </cell>
          <cell r="B105">
            <v>8511.06</v>
          </cell>
          <cell r="C105" t="str">
            <v>100-2053-10</v>
          </cell>
          <cell r="D105">
            <v>23343.47</v>
          </cell>
          <cell r="E105" t="str">
            <v>100-2150-10</v>
          </cell>
          <cell r="F105">
            <v>0</v>
          </cell>
          <cell r="G105" t="str">
            <v>100-2150-10</v>
          </cell>
          <cell r="H105">
            <v>1250</v>
          </cell>
          <cell r="I105" t="str">
            <v>100-2071-10</v>
          </cell>
          <cell r="J105">
            <v>39997.480000000003</v>
          </cell>
          <cell r="K105" t="str">
            <v>100-2045-10</v>
          </cell>
          <cell r="L105">
            <v>-143.5</v>
          </cell>
          <cell r="M105" t="str">
            <v>100-2043-10</v>
          </cell>
          <cell r="N105">
            <v>-94278.49</v>
          </cell>
          <cell r="O105" t="str">
            <v>100-2043-10</v>
          </cell>
          <cell r="P105">
            <v>-1266312.57</v>
          </cell>
          <cell r="Q105" t="str">
            <v>100-2005-10</v>
          </cell>
          <cell r="R105">
            <v>0</v>
          </cell>
          <cell r="S105" t="str">
            <v>100-2040-10</v>
          </cell>
          <cell r="T105">
            <v>3922.24</v>
          </cell>
          <cell r="U105" t="str">
            <v>100-2043-10</v>
          </cell>
          <cell r="V105">
            <v>-12236.02</v>
          </cell>
          <cell r="W105" t="str">
            <v>100-2010-10</v>
          </cell>
          <cell r="X105">
            <v>-1778617.52</v>
          </cell>
        </row>
        <row r="106">
          <cell r="A106" t="str">
            <v>100-2111-10</v>
          </cell>
          <cell r="B106">
            <v>196586.87</v>
          </cell>
          <cell r="C106" t="str">
            <v>100-2056-10</v>
          </cell>
          <cell r="D106">
            <v>-9200</v>
          </cell>
          <cell r="E106" t="str">
            <v>100-2190-10</v>
          </cell>
          <cell r="F106">
            <v>45.22</v>
          </cell>
          <cell r="G106" t="str">
            <v>100-2190-10</v>
          </cell>
          <cell r="H106">
            <v>36.340000000000003</v>
          </cell>
          <cell r="I106" t="str">
            <v>100-2090-10</v>
          </cell>
          <cell r="J106">
            <v>-52334.22</v>
          </cell>
          <cell r="K106" t="str">
            <v>100-2050-10</v>
          </cell>
          <cell r="L106">
            <v>119130.16</v>
          </cell>
          <cell r="M106" t="str">
            <v>100-2044-10</v>
          </cell>
          <cell r="N106">
            <v>-6296.21</v>
          </cell>
          <cell r="O106" t="str">
            <v>100-2044-10</v>
          </cell>
          <cell r="P106">
            <v>-144213.62</v>
          </cell>
          <cell r="Q106" t="str">
            <v>100-2010-10</v>
          </cell>
          <cell r="R106">
            <v>2849007.04</v>
          </cell>
          <cell r="S106" t="str">
            <v>100-2042-10</v>
          </cell>
          <cell r="T106">
            <v>-121.18</v>
          </cell>
          <cell r="U106" t="str">
            <v>100-2044-10</v>
          </cell>
          <cell r="V106">
            <v>15022.52</v>
          </cell>
          <cell r="W106" t="str">
            <v>100-2020-10</v>
          </cell>
          <cell r="X106">
            <v>2533.9899999999998</v>
          </cell>
        </row>
        <row r="107">
          <cell r="A107" t="str">
            <v>100-2125-10</v>
          </cell>
          <cell r="B107">
            <v>-27960.28</v>
          </cell>
          <cell r="C107" t="str">
            <v>100-2070-10</v>
          </cell>
          <cell r="D107">
            <v>-9929.91</v>
          </cell>
          <cell r="E107" t="str">
            <v>100-2195-10</v>
          </cell>
          <cell r="F107">
            <v>32.83</v>
          </cell>
          <cell r="G107" t="str">
            <v>100-2195-10</v>
          </cell>
          <cell r="H107">
            <v>-3953.33</v>
          </cell>
          <cell r="I107" t="str">
            <v>100-2100-10</v>
          </cell>
          <cell r="J107">
            <v>-775.9</v>
          </cell>
          <cell r="K107" t="str">
            <v>100-2053-10</v>
          </cell>
          <cell r="L107">
            <v>23253.01</v>
          </cell>
          <cell r="M107" t="str">
            <v>100-2045-10</v>
          </cell>
          <cell r="N107">
            <v>-41879.599999999999</v>
          </cell>
          <cell r="O107" t="str">
            <v>100-2045-10</v>
          </cell>
          <cell r="P107">
            <v>-85878.97</v>
          </cell>
          <cell r="Q107" t="str">
            <v>100-2020-10</v>
          </cell>
          <cell r="R107">
            <v>-15966.29</v>
          </cell>
          <cell r="S107" t="str">
            <v>100-2043-10</v>
          </cell>
          <cell r="T107">
            <v>165833.54</v>
          </cell>
          <cell r="U107" t="str">
            <v>100-2045-10</v>
          </cell>
          <cell r="V107">
            <v>22865.03</v>
          </cell>
          <cell r="W107" t="str">
            <v>100-2029-10</v>
          </cell>
          <cell r="X107">
            <v>20.88</v>
          </cell>
        </row>
        <row r="108">
          <cell r="A108" t="str">
            <v>100-2150-10</v>
          </cell>
          <cell r="B108">
            <v>-1250</v>
          </cell>
          <cell r="C108" t="str">
            <v>100-2071-10</v>
          </cell>
          <cell r="D108">
            <v>29278.92</v>
          </cell>
          <cell r="E108" t="str">
            <v>100-2200-10</v>
          </cell>
          <cell r="F108">
            <v>0</v>
          </cell>
          <cell r="G108" t="str">
            <v>100-2200-10</v>
          </cell>
          <cell r="H108">
            <v>2</v>
          </cell>
          <cell r="I108" t="str">
            <v>100-2115-10</v>
          </cell>
          <cell r="J108">
            <v>6966.82</v>
          </cell>
          <cell r="K108" t="str">
            <v>100-2056-10</v>
          </cell>
          <cell r="L108">
            <v>9670</v>
          </cell>
          <cell r="M108" t="str">
            <v>100-2050-10</v>
          </cell>
          <cell r="N108">
            <v>182092.49</v>
          </cell>
          <cell r="O108" t="str">
            <v>100-2050-10</v>
          </cell>
          <cell r="P108">
            <v>-143317.4</v>
          </cell>
          <cell r="Q108" t="str">
            <v>100-2029-10</v>
          </cell>
          <cell r="R108">
            <v>367.65</v>
          </cell>
          <cell r="S108" t="str">
            <v>100-2044-10</v>
          </cell>
          <cell r="T108">
            <v>44916.98</v>
          </cell>
          <cell r="U108" t="str">
            <v>100-2050-10</v>
          </cell>
          <cell r="V108">
            <v>-13265.48</v>
          </cell>
          <cell r="W108" t="str">
            <v>100-2030-10</v>
          </cell>
          <cell r="X108">
            <v>11839.47</v>
          </cell>
        </row>
        <row r="109">
          <cell r="A109" t="str">
            <v>100-2190-10</v>
          </cell>
          <cell r="B109">
            <v>-5071.63</v>
          </cell>
          <cell r="C109" t="str">
            <v>100-2090-10</v>
          </cell>
          <cell r="D109">
            <v>-42192.14</v>
          </cell>
          <cell r="E109" t="str">
            <v>100-2210-10</v>
          </cell>
          <cell r="F109">
            <v>0</v>
          </cell>
          <cell r="G109" t="str">
            <v>100-2210-10</v>
          </cell>
          <cell r="H109">
            <v>-22.18</v>
          </cell>
          <cell r="I109" t="str">
            <v>100-2125-10</v>
          </cell>
          <cell r="J109">
            <v>258.52</v>
          </cell>
          <cell r="K109" t="str">
            <v>100-2070-10</v>
          </cell>
          <cell r="L109">
            <v>115.17</v>
          </cell>
          <cell r="M109" t="str">
            <v>100-2053-10</v>
          </cell>
          <cell r="N109">
            <v>-12750</v>
          </cell>
          <cell r="O109" t="str">
            <v>100-2053-10</v>
          </cell>
          <cell r="P109">
            <v>-12750</v>
          </cell>
          <cell r="Q109" t="str">
            <v>100-2030-10</v>
          </cell>
          <cell r="R109">
            <v>-23606.07</v>
          </cell>
          <cell r="S109" t="str">
            <v>100-2045-10</v>
          </cell>
          <cell r="T109">
            <v>73082.34</v>
          </cell>
          <cell r="U109" t="str">
            <v>100-2053-10</v>
          </cell>
          <cell r="V109">
            <v>-12750</v>
          </cell>
          <cell r="W109" t="str">
            <v>100-2040-10</v>
          </cell>
          <cell r="X109">
            <v>1164.28</v>
          </cell>
        </row>
        <row r="110">
          <cell r="A110" t="str">
            <v>100-2195-10</v>
          </cell>
          <cell r="B110">
            <v>-6039.84</v>
          </cell>
          <cell r="C110" t="str">
            <v>100-2100-10</v>
          </cell>
          <cell r="D110">
            <v>-7439.06</v>
          </cell>
          <cell r="E110" t="str">
            <v>100-2220-10</v>
          </cell>
          <cell r="F110">
            <v>0</v>
          </cell>
          <cell r="G110" t="str">
            <v>100-2220-10</v>
          </cell>
          <cell r="H110">
            <v>-200</v>
          </cell>
          <cell r="I110" t="str">
            <v>100-2150-10</v>
          </cell>
          <cell r="J110">
            <v>0</v>
          </cell>
          <cell r="K110" t="str">
            <v>100-2071-10</v>
          </cell>
          <cell r="L110">
            <v>153139.25</v>
          </cell>
          <cell r="M110" t="str">
            <v>100-2056-10</v>
          </cell>
          <cell r="N110">
            <v>-9200</v>
          </cell>
          <cell r="O110" t="str">
            <v>100-2056-10</v>
          </cell>
          <cell r="P110">
            <v>-9200</v>
          </cell>
          <cell r="Q110" t="str">
            <v>100-2040-10</v>
          </cell>
          <cell r="R110">
            <v>78926.97</v>
          </cell>
          <cell r="S110" t="str">
            <v>100-2050-10</v>
          </cell>
          <cell r="T110">
            <v>-107920.13</v>
          </cell>
          <cell r="U110" t="str">
            <v>100-2056-10</v>
          </cell>
          <cell r="V110">
            <v>-66339.95</v>
          </cell>
          <cell r="W110" t="str">
            <v>100-2042-10</v>
          </cell>
          <cell r="X110">
            <v>38.53</v>
          </cell>
        </row>
        <row r="111">
          <cell r="A111" t="str">
            <v>100-2200-10</v>
          </cell>
          <cell r="B111">
            <v>0</v>
          </cell>
          <cell r="C111" t="str">
            <v>100-2115-10</v>
          </cell>
          <cell r="D111">
            <v>-69668.240000000005</v>
          </cell>
          <cell r="E111" t="str">
            <v>100-2225-10</v>
          </cell>
          <cell r="F111">
            <v>81667</v>
          </cell>
          <cell r="G111" t="str">
            <v>100-2225-10</v>
          </cell>
          <cell r="H111">
            <v>53192</v>
          </cell>
          <cell r="I111" t="str">
            <v>100-2190-10</v>
          </cell>
          <cell r="J111">
            <v>-268.31</v>
          </cell>
          <cell r="K111" t="str">
            <v>100-2090-10</v>
          </cell>
          <cell r="L111">
            <v>46167.32</v>
          </cell>
          <cell r="M111" t="str">
            <v>100-2060-10</v>
          </cell>
          <cell r="N111">
            <v>23.06</v>
          </cell>
          <cell r="O111" t="str">
            <v>100-2070-10</v>
          </cell>
          <cell r="P111">
            <v>0.06</v>
          </cell>
          <cell r="Q111" t="str">
            <v>100-2042-10</v>
          </cell>
          <cell r="R111">
            <v>6639.42</v>
          </cell>
          <cell r="S111" t="str">
            <v>100-2053-10</v>
          </cell>
          <cell r="T111">
            <v>-12750</v>
          </cell>
          <cell r="U111" t="str">
            <v>100-2070-10</v>
          </cell>
          <cell r="V111">
            <v>130.54</v>
          </cell>
          <cell r="W111" t="str">
            <v>100-2043-10</v>
          </cell>
          <cell r="X111">
            <v>-37378.379999999997</v>
          </cell>
        </row>
        <row r="112">
          <cell r="A112" t="str">
            <v>100-2210-10</v>
          </cell>
          <cell r="B112">
            <v>616.44000000000005</v>
          </cell>
          <cell r="C112" t="str">
            <v>100-2125-10</v>
          </cell>
          <cell r="D112">
            <v>28247.4</v>
          </cell>
          <cell r="E112" t="str">
            <v>100-2239-10</v>
          </cell>
          <cell r="F112">
            <v>-211782.47</v>
          </cell>
          <cell r="G112" t="str">
            <v>100-2239-10</v>
          </cell>
          <cell r="H112">
            <v>34878.589999999997</v>
          </cell>
          <cell r="I112" t="str">
            <v>100-2195-10</v>
          </cell>
          <cell r="J112">
            <v>3657.16</v>
          </cell>
          <cell r="K112" t="str">
            <v>100-2100-10</v>
          </cell>
          <cell r="L112">
            <v>-4065.72</v>
          </cell>
          <cell r="M112" t="str">
            <v>100-2070-10</v>
          </cell>
          <cell r="N112">
            <v>-126.7</v>
          </cell>
          <cell r="O112" t="str">
            <v>100-2071-10</v>
          </cell>
          <cell r="P112">
            <v>33130.699999999997</v>
          </cell>
          <cell r="Q112" t="str">
            <v>100-2043-10</v>
          </cell>
          <cell r="R112">
            <v>-96246.51</v>
          </cell>
          <cell r="S112" t="str">
            <v>100-2056-10</v>
          </cell>
          <cell r="T112">
            <v>-9200</v>
          </cell>
          <cell r="U112" t="str">
            <v>100-2071-10</v>
          </cell>
          <cell r="V112">
            <v>76362.240000000005</v>
          </cell>
          <cell r="W112" t="str">
            <v>100-2044-10</v>
          </cell>
          <cell r="X112">
            <v>-5436.14</v>
          </cell>
        </row>
        <row r="113">
          <cell r="A113" t="str">
            <v>100-2220-10</v>
          </cell>
          <cell r="B113">
            <v>-138.75</v>
          </cell>
          <cell r="C113" t="str">
            <v>100-2150-10</v>
          </cell>
          <cell r="D113">
            <v>0</v>
          </cell>
          <cell r="E113" t="str">
            <v>100-2240-10</v>
          </cell>
          <cell r="F113">
            <v>63060.73</v>
          </cell>
          <cell r="G113" t="str">
            <v>100-2240-10</v>
          </cell>
          <cell r="H113">
            <v>-29523.88</v>
          </cell>
          <cell r="I113" t="str">
            <v>100-2200-10</v>
          </cell>
          <cell r="J113">
            <v>-4</v>
          </cell>
          <cell r="K113" t="str">
            <v>100-2105-10</v>
          </cell>
          <cell r="L113">
            <v>0</v>
          </cell>
          <cell r="M113" t="str">
            <v>100-2071-10</v>
          </cell>
          <cell r="N113">
            <v>79044.490000000005</v>
          </cell>
          <cell r="O113" t="str">
            <v>100-2090-10</v>
          </cell>
          <cell r="P113">
            <v>-109238.24</v>
          </cell>
          <cell r="Q113" t="str">
            <v>100-2044-10</v>
          </cell>
          <cell r="R113">
            <v>725.8</v>
          </cell>
          <cell r="S113" t="str">
            <v>100-2070-10</v>
          </cell>
          <cell r="T113">
            <v>-130.55000000000001</v>
          </cell>
          <cell r="U113" t="str">
            <v>100-2090-10</v>
          </cell>
          <cell r="V113">
            <v>-65913.119999999995</v>
          </cell>
          <cell r="W113" t="str">
            <v>100-2045-10</v>
          </cell>
          <cell r="X113">
            <v>-2187.27</v>
          </cell>
        </row>
        <row r="114">
          <cell r="A114" t="str">
            <v>100-2225-10</v>
          </cell>
          <cell r="B114">
            <v>-20879</v>
          </cell>
          <cell r="C114" t="str">
            <v>100-2160-10</v>
          </cell>
          <cell r="D114">
            <v>27468.74</v>
          </cell>
          <cell r="E114" t="str">
            <v>100-2246-10</v>
          </cell>
          <cell r="F114">
            <v>-42735</v>
          </cell>
          <cell r="G114" t="str">
            <v>100-2246-10</v>
          </cell>
          <cell r="H114">
            <v>-42735</v>
          </cell>
          <cell r="I114" t="str">
            <v>100-2210-10</v>
          </cell>
          <cell r="J114">
            <v>0</v>
          </cell>
          <cell r="K114" t="str">
            <v>100-2115-10</v>
          </cell>
          <cell r="L114">
            <v>6966.82</v>
          </cell>
          <cell r="M114" t="str">
            <v>100-2090-10</v>
          </cell>
          <cell r="N114">
            <v>189453.28</v>
          </cell>
          <cell r="O114" t="str">
            <v>100-2100-10</v>
          </cell>
          <cell r="P114">
            <v>698.62</v>
          </cell>
          <cell r="Q114" t="str">
            <v>100-2045-10</v>
          </cell>
          <cell r="R114">
            <v>2674.71</v>
          </cell>
          <cell r="S114" t="str">
            <v>100-2071-10</v>
          </cell>
          <cell r="T114">
            <v>34305.64</v>
          </cell>
          <cell r="U114" t="str">
            <v>100-2100-10</v>
          </cell>
          <cell r="V114">
            <v>6466.52</v>
          </cell>
          <cell r="W114" t="str">
            <v>100-2050-10</v>
          </cell>
          <cell r="X114">
            <v>-134815.1</v>
          </cell>
        </row>
        <row r="115">
          <cell r="A115" t="str">
            <v>100-2239-10</v>
          </cell>
          <cell r="B115">
            <v>-54379.19</v>
          </cell>
          <cell r="C115" t="str">
            <v>100-2190-10</v>
          </cell>
          <cell r="D115">
            <v>1468.94</v>
          </cell>
          <cell r="E115" t="str">
            <v>100-2250-10</v>
          </cell>
          <cell r="F115">
            <v>-59980.959999999999</v>
          </cell>
          <cell r="G115" t="str">
            <v>100-2250-10</v>
          </cell>
          <cell r="H115">
            <v>-22834.5</v>
          </cell>
          <cell r="I115" t="str">
            <v>100-2220-10</v>
          </cell>
          <cell r="J115">
            <v>-405</v>
          </cell>
          <cell r="K115" t="str">
            <v>100-2125-10</v>
          </cell>
          <cell r="L115">
            <v>-9061.4500000000007</v>
          </cell>
          <cell r="M115" t="str">
            <v>100-2100-10</v>
          </cell>
          <cell r="N115">
            <v>-4232.6000000000004</v>
          </cell>
          <cell r="O115" t="str">
            <v>100-2115-10</v>
          </cell>
          <cell r="P115">
            <v>6966.82</v>
          </cell>
          <cell r="Q115" t="str">
            <v>100-2050-10</v>
          </cell>
          <cell r="R115">
            <v>-10306.620000000001</v>
          </cell>
          <cell r="S115" t="str">
            <v>100-2090-10</v>
          </cell>
          <cell r="T115">
            <v>25970.25</v>
          </cell>
          <cell r="U115" t="str">
            <v>100-2115-10</v>
          </cell>
          <cell r="V115">
            <v>6966.82</v>
          </cell>
          <cell r="W115" t="str">
            <v>100-2053-10</v>
          </cell>
          <cell r="X115">
            <v>-12750</v>
          </cell>
        </row>
        <row r="116">
          <cell r="A116" t="str">
            <v>100-2240-10</v>
          </cell>
          <cell r="B116">
            <v>146383.69</v>
          </cell>
          <cell r="C116" t="str">
            <v>100-2195-10</v>
          </cell>
          <cell r="D116">
            <v>2062.73</v>
          </cell>
          <cell r="E116" t="str">
            <v>100-2260-10</v>
          </cell>
          <cell r="F116">
            <v>-904.3</v>
          </cell>
          <cell r="G116" t="str">
            <v>100-2260-10</v>
          </cell>
          <cell r="H116">
            <v>-804.87</v>
          </cell>
          <cell r="I116" t="str">
            <v>100-2225-10</v>
          </cell>
          <cell r="J116">
            <v>83192</v>
          </cell>
          <cell r="K116" t="str">
            <v>100-2150-10</v>
          </cell>
          <cell r="L116">
            <v>0</v>
          </cell>
          <cell r="M116" t="str">
            <v>100-2115-10</v>
          </cell>
          <cell r="N116">
            <v>6966.82</v>
          </cell>
          <cell r="O116" t="str">
            <v>100-2125-10</v>
          </cell>
          <cell r="P116">
            <v>-989.62</v>
          </cell>
          <cell r="Q116" t="str">
            <v>100-2053-10</v>
          </cell>
          <cell r="R116">
            <v>23252.83</v>
          </cell>
          <cell r="S116" t="str">
            <v>100-2100-10</v>
          </cell>
          <cell r="T116">
            <v>3957.31</v>
          </cell>
          <cell r="U116" t="str">
            <v>100-2125-10</v>
          </cell>
          <cell r="V116">
            <v>6111.7</v>
          </cell>
          <cell r="W116" t="str">
            <v>100-2056-10</v>
          </cell>
          <cell r="X116">
            <v>35400</v>
          </cell>
        </row>
        <row r="117">
          <cell r="A117" t="str">
            <v>100-2246-10</v>
          </cell>
          <cell r="B117">
            <v>-42735</v>
          </cell>
          <cell r="C117" t="str">
            <v>100-2200-10</v>
          </cell>
          <cell r="D117">
            <v>-110</v>
          </cell>
          <cell r="E117" t="str">
            <v>100-2280-10</v>
          </cell>
          <cell r="F117">
            <v>382516.65</v>
          </cell>
          <cell r="G117" t="str">
            <v>210-4511-10</v>
          </cell>
          <cell r="H117">
            <v>-3232</v>
          </cell>
          <cell r="I117" t="str">
            <v>100-2239-10</v>
          </cell>
          <cell r="J117">
            <v>141951.67000000001</v>
          </cell>
          <cell r="K117" t="str">
            <v>100-2190-10</v>
          </cell>
          <cell r="L117">
            <v>-76</v>
          </cell>
          <cell r="M117" t="str">
            <v>100-2125-10</v>
          </cell>
          <cell r="N117">
            <v>-20028.560000000001</v>
          </cell>
          <cell r="O117" t="str">
            <v>100-2150-10</v>
          </cell>
          <cell r="P117">
            <v>0</v>
          </cell>
          <cell r="Q117" t="str">
            <v>100-2056-10</v>
          </cell>
          <cell r="R117">
            <v>-9200</v>
          </cell>
          <cell r="S117" t="str">
            <v>100-2115-10</v>
          </cell>
          <cell r="T117">
            <v>6966.82</v>
          </cell>
          <cell r="U117" t="str">
            <v>100-2150-10</v>
          </cell>
          <cell r="V117">
            <v>1230</v>
          </cell>
          <cell r="W117" t="str">
            <v>100-2070-10</v>
          </cell>
          <cell r="X117">
            <v>-125.49</v>
          </cell>
        </row>
        <row r="118">
          <cell r="A118" t="str">
            <v>100-2250-10</v>
          </cell>
          <cell r="B118">
            <v>118310.57</v>
          </cell>
          <cell r="C118" t="str">
            <v>100-2210-10</v>
          </cell>
          <cell r="D118">
            <v>0</v>
          </cell>
          <cell r="E118" t="str">
            <v>210-4511-10</v>
          </cell>
          <cell r="F118">
            <v>-3329</v>
          </cell>
          <cell r="G118" t="str">
            <v>210-4705-10</v>
          </cell>
          <cell r="H118">
            <v>-4744.37</v>
          </cell>
          <cell r="I118" t="str">
            <v>100-2240-10</v>
          </cell>
          <cell r="J118">
            <v>-62362.69</v>
          </cell>
          <cell r="K118" t="str">
            <v>100-2195-10</v>
          </cell>
          <cell r="L118">
            <v>-701.48</v>
          </cell>
          <cell r="M118" t="str">
            <v>100-2150-10</v>
          </cell>
          <cell r="N118">
            <v>-1230</v>
          </cell>
          <cell r="O118" t="str">
            <v>100-2190-10</v>
          </cell>
          <cell r="P118">
            <v>-587.51</v>
          </cell>
          <cell r="Q118" t="str">
            <v>100-2060-10</v>
          </cell>
          <cell r="R118">
            <v>192.16</v>
          </cell>
          <cell r="S118" t="str">
            <v>100-2125-10</v>
          </cell>
          <cell r="T118">
            <v>-8562.98</v>
          </cell>
          <cell r="U118" t="str">
            <v>100-2190-10</v>
          </cell>
          <cell r="V118">
            <v>538.23</v>
          </cell>
          <cell r="W118" t="str">
            <v>100-2071-10</v>
          </cell>
          <cell r="X118">
            <v>32488.5</v>
          </cell>
        </row>
        <row r="119">
          <cell r="A119" t="str">
            <v>100-2260-10</v>
          </cell>
          <cell r="B119">
            <v>-1531.07</v>
          </cell>
          <cell r="C119" t="str">
            <v>100-2220-10</v>
          </cell>
          <cell r="D119">
            <v>15.25</v>
          </cell>
          <cell r="E119" t="str">
            <v>210-4705-10</v>
          </cell>
          <cell r="F119">
            <v>-7971.01</v>
          </cell>
          <cell r="G119" t="str">
            <v>210-6050-10</v>
          </cell>
          <cell r="H119">
            <v>40000</v>
          </cell>
          <cell r="I119" t="str">
            <v>100-2246-10</v>
          </cell>
          <cell r="J119">
            <v>-42735</v>
          </cell>
          <cell r="K119" t="str">
            <v>100-2200-10</v>
          </cell>
          <cell r="L119">
            <v>-2</v>
          </cell>
          <cell r="M119" t="str">
            <v>100-2190-10</v>
          </cell>
          <cell r="N119">
            <v>-609.79</v>
          </cell>
          <cell r="O119" t="str">
            <v>100-2195-10</v>
          </cell>
          <cell r="P119">
            <v>96.16</v>
          </cell>
          <cell r="Q119" t="str">
            <v>100-2070-10</v>
          </cell>
          <cell r="R119">
            <v>126.64</v>
          </cell>
          <cell r="S119" t="str">
            <v>100-2150-10</v>
          </cell>
          <cell r="T119">
            <v>0</v>
          </cell>
          <cell r="U119" t="str">
            <v>100-2195-10</v>
          </cell>
          <cell r="V119">
            <v>1571.16</v>
          </cell>
          <cell r="W119" t="str">
            <v>100-2090-10</v>
          </cell>
          <cell r="X119">
            <v>-44008.84</v>
          </cell>
        </row>
        <row r="120">
          <cell r="A120" t="str">
            <v>210-4511-10</v>
          </cell>
          <cell r="B120">
            <v>-3235</v>
          </cell>
          <cell r="C120" t="str">
            <v>100-2225-10</v>
          </cell>
          <cell r="D120">
            <v>6667</v>
          </cell>
          <cell r="E120" t="str">
            <v>210-6125-10</v>
          </cell>
          <cell r="F120">
            <v>894.15</v>
          </cell>
          <cell r="G120" t="str">
            <v>210-6125-10</v>
          </cell>
          <cell r="H120">
            <v>710.51</v>
          </cell>
          <cell r="I120" t="str">
            <v>100-2250-10</v>
          </cell>
          <cell r="J120">
            <v>-30632.82</v>
          </cell>
          <cell r="K120" t="str">
            <v>100-2210-10</v>
          </cell>
          <cell r="L120">
            <v>11.08</v>
          </cell>
          <cell r="M120" t="str">
            <v>100-2195-10</v>
          </cell>
          <cell r="N120">
            <v>-1598.97</v>
          </cell>
          <cell r="O120" t="str">
            <v>100-2200-10</v>
          </cell>
          <cell r="P120">
            <v>-1</v>
          </cell>
          <cell r="Q120" t="str">
            <v>100-2071-10</v>
          </cell>
          <cell r="R120">
            <v>34339</v>
          </cell>
          <cell r="S120" t="str">
            <v>100-2190-10</v>
          </cell>
          <cell r="T120">
            <v>-693.44</v>
          </cell>
          <cell r="U120" t="str">
            <v>100-2200-10</v>
          </cell>
          <cell r="V120">
            <v>-120</v>
          </cell>
          <cell r="W120" t="str">
            <v>100-2100-10</v>
          </cell>
          <cell r="X120">
            <v>25023.75</v>
          </cell>
        </row>
        <row r="121">
          <cell r="A121" t="str">
            <v>210-4705-10</v>
          </cell>
          <cell r="B121">
            <v>-3394.95</v>
          </cell>
          <cell r="C121" t="str">
            <v>100-2239-10</v>
          </cell>
          <cell r="D121">
            <v>147032.54999999999</v>
          </cell>
          <cell r="E121" t="str">
            <v>210-6160-10</v>
          </cell>
          <cell r="F121">
            <v>11500</v>
          </cell>
          <cell r="G121" t="str">
            <v>210-6160-10</v>
          </cell>
          <cell r="H121">
            <v>11500</v>
          </cell>
          <cell r="I121" t="str">
            <v>100-2260-10</v>
          </cell>
          <cell r="J121">
            <v>-832.51</v>
          </cell>
          <cell r="K121" t="str">
            <v>100-2220-10</v>
          </cell>
          <cell r="L121">
            <v>-815.13</v>
          </cell>
          <cell r="M121" t="str">
            <v>100-2200-10</v>
          </cell>
          <cell r="N121">
            <v>0</v>
          </cell>
          <cell r="O121" t="str">
            <v>100-2220-10</v>
          </cell>
          <cell r="P121">
            <v>0</v>
          </cell>
          <cell r="Q121" t="str">
            <v>100-2090-10</v>
          </cell>
          <cell r="R121">
            <v>-67489.100000000006</v>
          </cell>
          <cell r="S121" t="str">
            <v>100-2195-10</v>
          </cell>
          <cell r="T121">
            <v>-82.87</v>
          </cell>
          <cell r="U121" t="str">
            <v>100-2210-10</v>
          </cell>
          <cell r="V121">
            <v>-594.26</v>
          </cell>
          <cell r="W121" t="str">
            <v>100-2105-10</v>
          </cell>
          <cell r="X121">
            <v>0</v>
          </cell>
        </row>
        <row r="122">
          <cell r="A122" t="str">
            <v>210-6010-10</v>
          </cell>
          <cell r="B122">
            <v>10096.17</v>
          </cell>
          <cell r="C122" t="str">
            <v>100-2240-10</v>
          </cell>
          <cell r="D122">
            <v>114803.36</v>
          </cell>
          <cell r="E122" t="str">
            <v>210-6180-10</v>
          </cell>
          <cell r="F122">
            <v>-10692.14</v>
          </cell>
          <cell r="G122" t="str">
            <v>210-6220-10</v>
          </cell>
          <cell r="H122">
            <v>559.25</v>
          </cell>
          <cell r="I122" t="str">
            <v>210-4511-10</v>
          </cell>
          <cell r="J122">
            <v>-3129</v>
          </cell>
          <cell r="K122" t="str">
            <v>100-2225-10</v>
          </cell>
          <cell r="L122">
            <v>237542</v>
          </cell>
          <cell r="M122" t="str">
            <v>100-2210-10</v>
          </cell>
          <cell r="N122">
            <v>-588.72</v>
          </cell>
          <cell r="O122" t="str">
            <v>100-2225-10</v>
          </cell>
          <cell r="P122">
            <v>-599591.64</v>
          </cell>
          <cell r="Q122" t="str">
            <v>100-2100-10</v>
          </cell>
          <cell r="R122">
            <v>3200.08</v>
          </cell>
          <cell r="S122" t="str">
            <v>100-2200-10</v>
          </cell>
          <cell r="T122">
            <v>236.5</v>
          </cell>
          <cell r="U122" t="str">
            <v>100-2220-10</v>
          </cell>
          <cell r="V122">
            <v>-120.5</v>
          </cell>
          <cell r="W122" t="str">
            <v>100-2115-10</v>
          </cell>
          <cell r="X122">
            <v>6966.86</v>
          </cell>
        </row>
        <row r="123">
          <cell r="A123" t="str">
            <v>210-6125-10</v>
          </cell>
          <cell r="B123">
            <v>939.24</v>
          </cell>
          <cell r="C123" t="str">
            <v>100-2246-10</v>
          </cell>
          <cell r="D123">
            <v>-42735</v>
          </cell>
          <cell r="E123" t="str">
            <v>210-6200-10</v>
          </cell>
          <cell r="F123">
            <v>12375</v>
          </cell>
          <cell r="G123" t="str">
            <v>210-6230-10</v>
          </cell>
          <cell r="H123">
            <v>44023.99</v>
          </cell>
          <cell r="I123" t="str">
            <v>210-4705-10</v>
          </cell>
          <cell r="J123">
            <v>-6359.02</v>
          </cell>
          <cell r="K123" t="str">
            <v>100-2239-10</v>
          </cell>
          <cell r="L123">
            <v>240320.03</v>
          </cell>
          <cell r="M123" t="str">
            <v>100-2220-10</v>
          </cell>
          <cell r="N123">
            <v>411.03</v>
          </cell>
          <cell r="O123" t="str">
            <v>100-2239-10</v>
          </cell>
          <cell r="P123">
            <v>177755.45</v>
          </cell>
          <cell r="Q123" t="str">
            <v>100-2105-10</v>
          </cell>
          <cell r="R123">
            <v>0</v>
          </cell>
          <cell r="S123" t="str">
            <v>100-2210-10</v>
          </cell>
          <cell r="T123">
            <v>17.190000000000001</v>
          </cell>
          <cell r="U123" t="str">
            <v>100-2225-10</v>
          </cell>
          <cell r="V123">
            <v>21667</v>
          </cell>
          <cell r="W123" t="str">
            <v>100-2125-10</v>
          </cell>
          <cell r="X123">
            <v>-34748.36</v>
          </cell>
        </row>
        <row r="124">
          <cell r="A124" t="str">
            <v>210-6160-10</v>
          </cell>
          <cell r="B124">
            <v>11500</v>
          </cell>
          <cell r="C124" t="str">
            <v>100-2250-10</v>
          </cell>
          <cell r="D124">
            <v>-75212.490000000005</v>
          </cell>
          <cell r="E124" t="str">
            <v>210-6220-10</v>
          </cell>
          <cell r="F124">
            <v>678.62</v>
          </cell>
          <cell r="G124" t="str">
            <v>210-6310-10</v>
          </cell>
          <cell r="H124">
            <v>207</v>
          </cell>
          <cell r="I124" t="str">
            <v>210-6050-10</v>
          </cell>
          <cell r="J124">
            <v>10000</v>
          </cell>
          <cell r="K124" t="str">
            <v>100-2240-10</v>
          </cell>
          <cell r="L124">
            <v>-93282.69</v>
          </cell>
          <cell r="M124" t="str">
            <v>100-2225-10</v>
          </cell>
          <cell r="N124">
            <v>25985</v>
          </cell>
          <cell r="O124" t="str">
            <v>100-2240-10</v>
          </cell>
          <cell r="P124">
            <v>4901.21</v>
          </cell>
          <cell r="Q124" t="str">
            <v>100-2115-10</v>
          </cell>
          <cell r="R124">
            <v>6966.82</v>
          </cell>
          <cell r="S124" t="str">
            <v>100-2220-10</v>
          </cell>
          <cell r="T124">
            <v>0</v>
          </cell>
          <cell r="U124" t="str">
            <v>100-2239-10</v>
          </cell>
          <cell r="V124">
            <v>-295203.65999999997</v>
          </cell>
          <cell r="W124" t="str">
            <v>100-2150-10</v>
          </cell>
          <cell r="X124">
            <v>-2890</v>
          </cell>
        </row>
        <row r="125">
          <cell r="A125" t="str">
            <v>210-6170-10</v>
          </cell>
          <cell r="B125">
            <v>852.74</v>
          </cell>
          <cell r="C125" t="str">
            <v>100-2260-10</v>
          </cell>
          <cell r="D125">
            <v>-758.55</v>
          </cell>
          <cell r="E125" t="str">
            <v>210-6230-10</v>
          </cell>
          <cell r="F125">
            <v>44118.43</v>
          </cell>
          <cell r="G125" t="str">
            <v>210-6342-10</v>
          </cell>
          <cell r="H125">
            <v>1166.4000000000001</v>
          </cell>
          <cell r="I125" t="str">
            <v>210-6125-10</v>
          </cell>
          <cell r="J125">
            <v>801.1</v>
          </cell>
          <cell r="K125" t="str">
            <v>100-2246-10</v>
          </cell>
          <cell r="L125">
            <v>-42735</v>
          </cell>
          <cell r="M125" t="str">
            <v>100-2239-10</v>
          </cell>
          <cell r="N125">
            <v>33855.03</v>
          </cell>
          <cell r="O125" t="str">
            <v>100-2246-10</v>
          </cell>
          <cell r="P125">
            <v>-42735</v>
          </cell>
          <cell r="Q125" t="str">
            <v>100-2125-10</v>
          </cell>
          <cell r="R125">
            <v>27669.279999999999</v>
          </cell>
          <cell r="S125" t="str">
            <v>100-2225-10</v>
          </cell>
          <cell r="T125">
            <v>32746</v>
          </cell>
          <cell r="U125" t="str">
            <v>100-2240-10</v>
          </cell>
          <cell r="V125">
            <v>56212.01</v>
          </cell>
          <cell r="W125" t="str">
            <v>100-2190-10</v>
          </cell>
          <cell r="X125">
            <v>-1545.33</v>
          </cell>
        </row>
        <row r="126">
          <cell r="A126" t="str">
            <v>210-6180-10</v>
          </cell>
          <cell r="B126">
            <v>196.87</v>
          </cell>
          <cell r="C126" t="str">
            <v>100-2270-10</v>
          </cell>
          <cell r="D126">
            <v>3000</v>
          </cell>
          <cell r="E126" t="str">
            <v>210-6350-10</v>
          </cell>
          <cell r="F126">
            <v>12750</v>
          </cell>
          <cell r="G126" t="str">
            <v>210-6350-10</v>
          </cell>
          <cell r="H126">
            <v>12750</v>
          </cell>
          <cell r="I126" t="str">
            <v>210-6160-10</v>
          </cell>
          <cell r="J126">
            <v>11500</v>
          </cell>
          <cell r="K126" t="str">
            <v>100-2250-10</v>
          </cell>
          <cell r="L126">
            <v>20870.18</v>
          </cell>
          <cell r="M126" t="str">
            <v>100-2240-10</v>
          </cell>
          <cell r="N126">
            <v>-32500.86</v>
          </cell>
          <cell r="O126" t="str">
            <v>100-2250-10</v>
          </cell>
          <cell r="P126">
            <v>-57178.78</v>
          </cell>
          <cell r="Q126" t="str">
            <v>100-2150-10</v>
          </cell>
          <cell r="R126">
            <v>0</v>
          </cell>
          <cell r="S126" t="str">
            <v>100-2239-10</v>
          </cell>
          <cell r="T126">
            <v>-56750.96</v>
          </cell>
          <cell r="U126" t="str">
            <v>100-2246-10</v>
          </cell>
          <cell r="V126">
            <v>-42735</v>
          </cell>
          <cell r="W126" t="str">
            <v>100-2195-10</v>
          </cell>
          <cell r="X126">
            <v>-1505.63</v>
          </cell>
        </row>
        <row r="127">
          <cell r="A127" t="str">
            <v>210-6190-10</v>
          </cell>
          <cell r="B127">
            <v>-771.11</v>
          </cell>
          <cell r="C127" t="str">
            <v>100-2300-10</v>
          </cell>
          <cell r="D127">
            <v>-34830</v>
          </cell>
          <cell r="E127" t="str">
            <v>210-6355-10</v>
          </cell>
          <cell r="F127">
            <v>8333</v>
          </cell>
          <cell r="G127" t="str">
            <v>210-6355-10</v>
          </cell>
          <cell r="H127">
            <v>8333</v>
          </cell>
          <cell r="I127" t="str">
            <v>210-6190-10</v>
          </cell>
          <cell r="J127">
            <v>-6161.3</v>
          </cell>
          <cell r="K127" t="str">
            <v>100-2260-10</v>
          </cell>
          <cell r="L127">
            <v>-714.01</v>
          </cell>
          <cell r="M127" t="str">
            <v>100-2246-10</v>
          </cell>
          <cell r="N127">
            <v>-42735</v>
          </cell>
          <cell r="O127" t="str">
            <v>100-2260-10</v>
          </cell>
          <cell r="P127">
            <v>-2652.33</v>
          </cell>
          <cell r="Q127" t="str">
            <v>100-2190-10</v>
          </cell>
          <cell r="R127">
            <v>1483.47</v>
          </cell>
          <cell r="S127" t="str">
            <v>100-2240-10</v>
          </cell>
          <cell r="T127">
            <v>-140447.37</v>
          </cell>
          <cell r="U127" t="str">
            <v>100-2250-10</v>
          </cell>
          <cell r="V127">
            <v>15222.84</v>
          </cell>
          <cell r="W127" t="str">
            <v>100-2200-10</v>
          </cell>
          <cell r="X127">
            <v>0</v>
          </cell>
        </row>
        <row r="128">
          <cell r="A128" t="str">
            <v>210-6200-10</v>
          </cell>
          <cell r="B128">
            <v>485.77</v>
          </cell>
          <cell r="C128" t="str">
            <v>210-4511-10</v>
          </cell>
          <cell r="D128">
            <v>-2919</v>
          </cell>
          <cell r="E128" t="str">
            <v>210-6356-10</v>
          </cell>
          <cell r="F128">
            <v>105000</v>
          </cell>
          <cell r="G128" t="str">
            <v>210-6356-10</v>
          </cell>
          <cell r="H128">
            <v>133475</v>
          </cell>
          <cell r="I128" t="str">
            <v>210-6220-10</v>
          </cell>
          <cell r="J128">
            <v>666.31</v>
          </cell>
          <cell r="K128" t="str">
            <v>100-2280-10</v>
          </cell>
          <cell r="L128">
            <v>-262468.25</v>
          </cell>
          <cell r="M128" t="str">
            <v>100-2250-10</v>
          </cell>
          <cell r="N128">
            <v>-13670.49</v>
          </cell>
          <cell r="O128" t="str">
            <v>100-2280-10</v>
          </cell>
          <cell r="P128">
            <v>-78728.320000000007</v>
          </cell>
          <cell r="Q128" t="str">
            <v>100-2195-10</v>
          </cell>
          <cell r="R128">
            <v>2290.5700000000002</v>
          </cell>
          <cell r="S128" t="str">
            <v>100-2246-10</v>
          </cell>
          <cell r="T128">
            <v>-42735</v>
          </cell>
          <cell r="U128" t="str">
            <v>100-2260-10</v>
          </cell>
          <cell r="V128">
            <v>-3826.28</v>
          </cell>
          <cell r="W128" t="str">
            <v>100-2210-10</v>
          </cell>
          <cell r="X128">
            <v>-577.07000000000005</v>
          </cell>
        </row>
        <row r="129">
          <cell r="A129" t="str">
            <v>210-6210-10</v>
          </cell>
          <cell r="B129">
            <v>216.22</v>
          </cell>
          <cell r="C129" t="str">
            <v>210-4705-10</v>
          </cell>
          <cell r="D129">
            <v>-1219.1099999999999</v>
          </cell>
          <cell r="E129" t="str">
            <v>210-6400-10</v>
          </cell>
          <cell r="F129">
            <v>8203</v>
          </cell>
          <cell r="G129" t="str">
            <v>210-6400-10</v>
          </cell>
          <cell r="H129">
            <v>8203.08</v>
          </cell>
          <cell r="I129" t="str">
            <v>210-6230-10</v>
          </cell>
          <cell r="J129">
            <v>44205.35</v>
          </cell>
          <cell r="K129" t="str">
            <v>210-4511-10</v>
          </cell>
          <cell r="L129">
            <v>-3111</v>
          </cell>
          <cell r="M129" t="str">
            <v>100-2260-10</v>
          </cell>
          <cell r="N129">
            <v>-2481.91</v>
          </cell>
          <cell r="O129" t="str">
            <v>100-2300-10</v>
          </cell>
          <cell r="P129">
            <v>-66650</v>
          </cell>
          <cell r="Q129" t="str">
            <v>100-2200-10</v>
          </cell>
          <cell r="R129">
            <v>-1</v>
          </cell>
          <cell r="S129" t="str">
            <v>100-2250-10</v>
          </cell>
          <cell r="T129">
            <v>-34647.86</v>
          </cell>
          <cell r="U129" t="str">
            <v>210-4511-10</v>
          </cell>
          <cell r="V129">
            <v>-8436</v>
          </cell>
          <cell r="W129" t="str">
            <v>100-2220-10</v>
          </cell>
          <cell r="X129">
            <v>-60.25</v>
          </cell>
        </row>
        <row r="130">
          <cell r="A130" t="str">
            <v>210-6220-10</v>
          </cell>
          <cell r="B130">
            <v>15393.58</v>
          </cell>
          <cell r="C130" t="str">
            <v>210-6010-10</v>
          </cell>
          <cell r="D130">
            <v>3846.16</v>
          </cell>
          <cell r="E130" t="str">
            <v>210-6410-10</v>
          </cell>
          <cell r="F130">
            <v>10431.299999999999</v>
          </cell>
          <cell r="G130" t="str">
            <v>210-6410-10</v>
          </cell>
          <cell r="H130">
            <v>10611.3</v>
          </cell>
          <cell r="I130" t="str">
            <v>210-6310-10</v>
          </cell>
          <cell r="J130">
            <v>384.44</v>
          </cell>
          <cell r="K130" t="str">
            <v>210-4705-10</v>
          </cell>
          <cell r="L130">
            <v>-8284.56</v>
          </cell>
          <cell r="M130" t="str">
            <v>210-4511-10</v>
          </cell>
          <cell r="N130">
            <v>-4714.3999999999996</v>
          </cell>
          <cell r="O130" t="str">
            <v>100-3850-10</v>
          </cell>
          <cell r="P130">
            <v>1500000</v>
          </cell>
          <cell r="Q130" t="str">
            <v>100-2210-10</v>
          </cell>
          <cell r="R130">
            <v>628.64</v>
          </cell>
          <cell r="S130" t="str">
            <v>100-2260-10</v>
          </cell>
          <cell r="T130">
            <v>14857.03</v>
          </cell>
          <cell r="U130" t="str">
            <v>210-4705-10</v>
          </cell>
          <cell r="V130">
            <v>-29761.05</v>
          </cell>
          <cell r="W130" t="str">
            <v>100-2225-10</v>
          </cell>
          <cell r="X130">
            <v>-8333</v>
          </cell>
        </row>
        <row r="131">
          <cell r="A131" t="str">
            <v>210-6230-10</v>
          </cell>
          <cell r="B131">
            <v>45504.76</v>
          </cell>
          <cell r="C131" t="str">
            <v>210-6125-10</v>
          </cell>
          <cell r="D131">
            <v>894.15</v>
          </cell>
          <cell r="E131" t="str">
            <v>210-6430-10</v>
          </cell>
          <cell r="F131">
            <v>22000</v>
          </cell>
          <cell r="G131" t="str">
            <v>210-6430-10</v>
          </cell>
          <cell r="H131">
            <v>22000</v>
          </cell>
          <cell r="I131" t="str">
            <v>210-6350-10</v>
          </cell>
          <cell r="J131">
            <v>12750</v>
          </cell>
          <cell r="K131" t="str">
            <v>210-6050-10</v>
          </cell>
          <cell r="L131">
            <v>10000</v>
          </cell>
          <cell r="M131" t="str">
            <v>210-4705-10</v>
          </cell>
          <cell r="N131">
            <v>-10683.59</v>
          </cell>
          <cell r="O131" t="str">
            <v>210-4511-10</v>
          </cell>
          <cell r="P131">
            <v>-5697.06</v>
          </cell>
          <cell r="Q131" t="str">
            <v>100-2220-10</v>
          </cell>
          <cell r="R131">
            <v>60.25</v>
          </cell>
          <cell r="S131" t="str">
            <v>100-2300-10</v>
          </cell>
          <cell r="T131">
            <v>-37840</v>
          </cell>
          <cell r="U131" t="str">
            <v>210-6010-10</v>
          </cell>
          <cell r="V131">
            <v>10576.94</v>
          </cell>
          <cell r="W131" t="str">
            <v>100-2239-10</v>
          </cell>
          <cell r="X131">
            <v>92407.19</v>
          </cell>
        </row>
        <row r="132">
          <cell r="A132" t="str">
            <v>210-6310-10</v>
          </cell>
          <cell r="B132">
            <v>1611.9</v>
          </cell>
          <cell r="C132" t="str">
            <v>210-6160-10</v>
          </cell>
          <cell r="D132">
            <v>11500</v>
          </cell>
          <cell r="E132" t="str">
            <v>210-6450-10</v>
          </cell>
          <cell r="F132">
            <v>589.52</v>
          </cell>
          <cell r="G132" t="str">
            <v>210-6500-10</v>
          </cell>
          <cell r="H132">
            <v>624.22</v>
          </cell>
          <cell r="I132" t="str">
            <v>210-6355-10</v>
          </cell>
          <cell r="J132">
            <v>8333</v>
          </cell>
          <cell r="K132" t="str">
            <v>210-6125-10</v>
          </cell>
          <cell r="L132">
            <v>891.28</v>
          </cell>
          <cell r="M132" t="str">
            <v>210-6050-10</v>
          </cell>
          <cell r="N132">
            <v>33570.71</v>
          </cell>
          <cell r="O132" t="str">
            <v>210-4705-10</v>
          </cell>
          <cell r="P132">
            <v>-17450.45</v>
          </cell>
          <cell r="Q132" t="str">
            <v>100-2225-10</v>
          </cell>
          <cell r="R132">
            <v>46288</v>
          </cell>
          <cell r="S132" t="str">
            <v>210-4511-10</v>
          </cell>
          <cell r="T132">
            <v>-6982.11</v>
          </cell>
          <cell r="U132" t="str">
            <v>210-6160-10</v>
          </cell>
          <cell r="V132">
            <v>11500</v>
          </cell>
          <cell r="W132" t="str">
            <v>100-2240-10</v>
          </cell>
          <cell r="X132">
            <v>-197182.71</v>
          </cell>
        </row>
        <row r="133">
          <cell r="A133" t="str">
            <v>210-6342-10</v>
          </cell>
          <cell r="B133">
            <v>1166.4000000000001</v>
          </cell>
          <cell r="C133" t="str">
            <v>210-6170-10</v>
          </cell>
          <cell r="D133">
            <v>313.17</v>
          </cell>
          <cell r="E133" t="str">
            <v>210-6510-10</v>
          </cell>
          <cell r="F133">
            <v>5396.53</v>
          </cell>
          <cell r="G133" t="str">
            <v>210-6510-10</v>
          </cell>
          <cell r="H133">
            <v>200</v>
          </cell>
          <cell r="I133" t="str">
            <v>210-6356-10</v>
          </cell>
          <cell r="J133">
            <v>103475</v>
          </cell>
          <cell r="K133" t="str">
            <v>210-6160-10</v>
          </cell>
          <cell r="L133">
            <v>11500</v>
          </cell>
          <cell r="M133" t="str">
            <v>210-6125-10</v>
          </cell>
          <cell r="N133">
            <v>846.19</v>
          </cell>
          <cell r="O133" t="str">
            <v>210-6010-10</v>
          </cell>
          <cell r="P133">
            <v>3365.39</v>
          </cell>
          <cell r="Q133" t="str">
            <v>100-2239-10</v>
          </cell>
          <cell r="R133">
            <v>-72375.009999999995</v>
          </cell>
          <cell r="S133" t="str">
            <v>210-4705-10</v>
          </cell>
          <cell r="T133">
            <v>-24454.44</v>
          </cell>
          <cell r="U133" t="str">
            <v>210-6170-10</v>
          </cell>
          <cell r="V133">
            <v>894.17</v>
          </cell>
          <cell r="W133" t="str">
            <v>100-2246-10</v>
          </cell>
          <cell r="X133">
            <v>-42735</v>
          </cell>
        </row>
        <row r="134">
          <cell r="A134" t="str">
            <v>210-6350-10</v>
          </cell>
          <cell r="B134">
            <v>12750</v>
          </cell>
          <cell r="C134" t="str">
            <v>210-6180-10</v>
          </cell>
          <cell r="D134">
            <v>10767.14</v>
          </cell>
          <cell r="E134" t="str">
            <v>210-6540-10</v>
          </cell>
          <cell r="F134">
            <v>1147.5</v>
          </cell>
          <cell r="G134" t="str">
            <v>210-6590-10</v>
          </cell>
          <cell r="H134">
            <v>0</v>
          </cell>
          <cell r="I134" t="str">
            <v>210-6400-10</v>
          </cell>
          <cell r="J134">
            <v>8203.08</v>
          </cell>
          <cell r="K134" t="str">
            <v>210-6220-10</v>
          </cell>
          <cell r="L134">
            <v>-19188.96</v>
          </cell>
          <cell r="M134" t="str">
            <v>210-6160-10</v>
          </cell>
          <cell r="N134">
            <v>11500</v>
          </cell>
          <cell r="O134" t="str">
            <v>210-6020-10</v>
          </cell>
          <cell r="P134">
            <v>55480</v>
          </cell>
          <cell r="Q134" t="str">
            <v>100-2240-10</v>
          </cell>
          <cell r="R134">
            <v>-43182.03</v>
          </cell>
          <cell r="S134" t="str">
            <v>210-6010-10</v>
          </cell>
          <cell r="T134">
            <v>12019.25</v>
          </cell>
          <cell r="U134" t="str">
            <v>210-6180-10</v>
          </cell>
          <cell r="V134">
            <v>206.25</v>
          </cell>
          <cell r="W134" t="str">
            <v>100-2250-10</v>
          </cell>
          <cell r="X134">
            <v>136318.51</v>
          </cell>
        </row>
        <row r="135">
          <cell r="A135" t="str">
            <v>210-6355-10</v>
          </cell>
          <cell r="B135">
            <v>8333</v>
          </cell>
          <cell r="C135" t="str">
            <v>210-6190-10</v>
          </cell>
          <cell r="D135">
            <v>38.85</v>
          </cell>
          <cell r="E135" t="str">
            <v>210-6600-10</v>
          </cell>
          <cell r="F135">
            <v>364</v>
          </cell>
          <cell r="G135" t="str">
            <v>210-6600-10</v>
          </cell>
          <cell r="H135">
            <v>551.11</v>
          </cell>
          <cell r="I135" t="str">
            <v>210-6410-10</v>
          </cell>
          <cell r="J135">
            <v>10521.3</v>
          </cell>
          <cell r="K135" t="str">
            <v>210-6230-10</v>
          </cell>
          <cell r="L135">
            <v>44118.09</v>
          </cell>
          <cell r="M135" t="str">
            <v>210-6220-10</v>
          </cell>
          <cell r="N135">
            <v>446.67</v>
          </cell>
          <cell r="O135" t="str">
            <v>210-6050-10</v>
          </cell>
          <cell r="P135">
            <v>14430</v>
          </cell>
          <cell r="Q135" t="str">
            <v>100-2246-10</v>
          </cell>
          <cell r="R135">
            <v>-42735</v>
          </cell>
          <cell r="S135" t="str">
            <v>210-6020-10</v>
          </cell>
          <cell r="T135">
            <v>-65619.149999999994</v>
          </cell>
          <cell r="U135" t="str">
            <v>210-6190-10</v>
          </cell>
          <cell r="V135">
            <v>106.83</v>
          </cell>
          <cell r="W135" t="str">
            <v>100-2260-10</v>
          </cell>
          <cell r="X135">
            <v>-11029.04</v>
          </cell>
        </row>
        <row r="136">
          <cell r="A136" t="str">
            <v>210-6356-10</v>
          </cell>
          <cell r="B136">
            <v>207546</v>
          </cell>
          <cell r="C136" t="str">
            <v>210-6200-10</v>
          </cell>
          <cell r="D136">
            <v>183.72</v>
          </cell>
          <cell r="E136" t="str">
            <v>210-6620-10</v>
          </cell>
          <cell r="F136">
            <v>308.31</v>
          </cell>
          <cell r="G136" t="str">
            <v>210-6610-10</v>
          </cell>
          <cell r="H136">
            <v>916.9</v>
          </cell>
          <cell r="I136" t="str">
            <v>210-6430-10</v>
          </cell>
          <cell r="J136">
            <v>22000</v>
          </cell>
          <cell r="K136" t="str">
            <v>210-6320-10</v>
          </cell>
          <cell r="L136">
            <v>64.8</v>
          </cell>
          <cell r="M136" t="str">
            <v>210-6230-10</v>
          </cell>
          <cell r="N136">
            <v>44124.13</v>
          </cell>
          <cell r="O136" t="str">
            <v>210-6070-10</v>
          </cell>
          <cell r="P136">
            <v>1442.31</v>
          </cell>
          <cell r="Q136" t="str">
            <v>100-2250-10</v>
          </cell>
          <cell r="R136">
            <v>-62528.24</v>
          </cell>
          <cell r="S136" t="str">
            <v>210-6050-10</v>
          </cell>
          <cell r="T136">
            <v>-2856.63</v>
          </cell>
          <cell r="U136" t="str">
            <v>210-6220-10</v>
          </cell>
          <cell r="V136">
            <v>787</v>
          </cell>
          <cell r="W136" t="str">
            <v>100-2300-10</v>
          </cell>
          <cell r="X136">
            <v>-4730</v>
          </cell>
        </row>
        <row r="137">
          <cell r="A137" t="str">
            <v>210-6400-10</v>
          </cell>
          <cell r="B137">
            <v>11585</v>
          </cell>
          <cell r="C137" t="str">
            <v>210-6210-10</v>
          </cell>
          <cell r="D137">
            <v>82.38</v>
          </cell>
          <cell r="E137" t="str">
            <v>210-6650-10</v>
          </cell>
          <cell r="F137">
            <v>152.18</v>
          </cell>
          <cell r="G137" t="str">
            <v>210-6620-10</v>
          </cell>
          <cell r="H137">
            <v>852.78</v>
          </cell>
          <cell r="I137" t="str">
            <v>210-6462-10</v>
          </cell>
          <cell r="J137">
            <v>102.6</v>
          </cell>
          <cell r="K137" t="str">
            <v>210-6350-10</v>
          </cell>
          <cell r="L137">
            <v>12750</v>
          </cell>
          <cell r="M137" t="str">
            <v>210-6310-10</v>
          </cell>
          <cell r="N137">
            <v>803.6</v>
          </cell>
          <cell r="O137" t="str">
            <v>210-6160-10</v>
          </cell>
          <cell r="P137">
            <v>11500</v>
          </cell>
          <cell r="Q137" t="str">
            <v>100-2260-10</v>
          </cell>
          <cell r="R137">
            <v>-2490</v>
          </cell>
          <cell r="S137" t="str">
            <v>210-6160-10</v>
          </cell>
          <cell r="T137">
            <v>11500</v>
          </cell>
          <cell r="U137" t="str">
            <v>210-6230-10</v>
          </cell>
          <cell r="V137">
            <v>42735</v>
          </cell>
          <cell r="W137" t="str">
            <v>100-3200-10</v>
          </cell>
          <cell r="X137">
            <v>1500000</v>
          </cell>
        </row>
        <row r="138">
          <cell r="A138" t="str">
            <v>210-6410-10</v>
          </cell>
          <cell r="B138">
            <v>10431.299999999999</v>
          </cell>
          <cell r="C138" t="str">
            <v>210-6220-10</v>
          </cell>
          <cell r="D138">
            <v>20251.11</v>
          </cell>
          <cell r="E138" t="str">
            <v>210-6665-10</v>
          </cell>
          <cell r="F138">
            <v>195.85</v>
          </cell>
          <cell r="G138" t="str">
            <v>210-6650-10</v>
          </cell>
          <cell r="H138">
            <v>46.93</v>
          </cell>
          <cell r="I138" t="str">
            <v>210-6600-10</v>
          </cell>
          <cell r="J138">
            <v>236.8</v>
          </cell>
          <cell r="K138" t="str">
            <v>210-6355-10</v>
          </cell>
          <cell r="L138">
            <v>8333</v>
          </cell>
          <cell r="M138" t="str">
            <v>210-6342-10</v>
          </cell>
          <cell r="N138">
            <v>1900.11</v>
          </cell>
          <cell r="O138" t="str">
            <v>210-6170-10</v>
          </cell>
          <cell r="P138">
            <v>406.44</v>
          </cell>
          <cell r="Q138" t="str">
            <v>100-2280-10</v>
          </cell>
          <cell r="R138">
            <v>226426.64</v>
          </cell>
          <cell r="S138" t="str">
            <v>210-6170-10</v>
          </cell>
          <cell r="T138">
            <v>1016.1</v>
          </cell>
          <cell r="U138" t="str">
            <v>210-6310-10</v>
          </cell>
          <cell r="V138">
            <v>44.25</v>
          </cell>
          <cell r="W138" t="str">
            <v>100-3850-10</v>
          </cell>
          <cell r="X138">
            <v>-1500000</v>
          </cell>
        </row>
        <row r="139">
          <cell r="A139" t="str">
            <v>210-6430-10</v>
          </cell>
          <cell r="B139">
            <v>22000</v>
          </cell>
          <cell r="C139" t="str">
            <v>210-6230-10</v>
          </cell>
          <cell r="D139">
            <v>44260.85</v>
          </cell>
          <cell r="E139" t="str">
            <v>210-6700-10</v>
          </cell>
          <cell r="F139">
            <v>352.91</v>
          </cell>
          <cell r="G139" t="str">
            <v>210-6665-10</v>
          </cell>
          <cell r="H139">
            <v>712.35</v>
          </cell>
          <cell r="I139" t="str">
            <v>210-6620-10</v>
          </cell>
          <cell r="J139">
            <v>410.52</v>
          </cell>
          <cell r="K139" t="str">
            <v>210-6356-10</v>
          </cell>
          <cell r="L139">
            <v>-50875</v>
          </cell>
          <cell r="M139" t="str">
            <v>210-6350-10</v>
          </cell>
          <cell r="N139">
            <v>12750</v>
          </cell>
          <cell r="O139" t="str">
            <v>210-6180-10</v>
          </cell>
          <cell r="P139">
            <v>93.75</v>
          </cell>
          <cell r="Q139" t="str">
            <v>100-2300-10</v>
          </cell>
          <cell r="R139">
            <v>-16770</v>
          </cell>
          <cell r="S139" t="str">
            <v>210-6180-10</v>
          </cell>
          <cell r="T139">
            <v>234.38</v>
          </cell>
          <cell r="U139" t="str">
            <v>210-6350-10</v>
          </cell>
          <cell r="V139">
            <v>12750</v>
          </cell>
          <cell r="W139" t="str">
            <v>210-4511-10</v>
          </cell>
          <cell r="X139">
            <v>-44155.07</v>
          </cell>
        </row>
        <row r="140">
          <cell r="A140" t="str">
            <v>210-6450-10</v>
          </cell>
          <cell r="B140">
            <v>1179.04</v>
          </cell>
          <cell r="C140" t="str">
            <v>210-6310-10</v>
          </cell>
          <cell r="D140">
            <v>430.89</v>
          </cell>
          <cell r="E140" t="str">
            <v>210-6720-10</v>
          </cell>
          <cell r="F140">
            <v>1571.57</v>
          </cell>
          <cell r="G140" t="str">
            <v>210-6700-10</v>
          </cell>
          <cell r="H140">
            <v>348.82</v>
          </cell>
          <cell r="I140" t="str">
            <v>210-6650-10</v>
          </cell>
          <cell r="J140">
            <v>123.21</v>
          </cell>
          <cell r="K140" t="str">
            <v>210-6400-10</v>
          </cell>
          <cell r="L140">
            <v>15268.44</v>
          </cell>
          <cell r="M140" t="str">
            <v>210-6355-10</v>
          </cell>
          <cell r="N140">
            <v>8333</v>
          </cell>
          <cell r="O140" t="str">
            <v>210-6190-10</v>
          </cell>
          <cell r="P140">
            <v>48.56</v>
          </cell>
          <cell r="Q140" t="str">
            <v>210-4511-10</v>
          </cell>
          <cell r="R140">
            <v>-5202.12</v>
          </cell>
          <cell r="S140" t="str">
            <v>210-6190-10</v>
          </cell>
          <cell r="T140">
            <v>121.4</v>
          </cell>
          <cell r="U140" t="str">
            <v>210-6355-10</v>
          </cell>
          <cell r="V140">
            <v>8333</v>
          </cell>
          <cell r="W140" t="str">
            <v>210-4705-10</v>
          </cell>
          <cell r="X140">
            <v>52245.49</v>
          </cell>
        </row>
        <row r="141">
          <cell r="A141" t="str">
            <v>210-6600-10</v>
          </cell>
          <cell r="B141">
            <v>267.52999999999997</v>
          </cell>
          <cell r="C141" t="str">
            <v>210-6342-10</v>
          </cell>
          <cell r="D141">
            <v>540</v>
          </cell>
          <cell r="E141" t="str">
            <v>210-6730-10</v>
          </cell>
          <cell r="F141">
            <v>5060</v>
          </cell>
          <cell r="G141" t="str">
            <v>210-6720-10</v>
          </cell>
          <cell r="H141">
            <v>2500</v>
          </cell>
          <cell r="I141" t="str">
            <v>210-6660-10</v>
          </cell>
          <cell r="J141">
            <v>192.77</v>
          </cell>
          <cell r="K141" t="str">
            <v>210-6410-10</v>
          </cell>
          <cell r="L141">
            <v>11173.42</v>
          </cell>
          <cell r="M141" t="str">
            <v>210-6356-10</v>
          </cell>
          <cell r="N141">
            <v>160682</v>
          </cell>
          <cell r="O141" t="str">
            <v>210-6200-10</v>
          </cell>
          <cell r="P141">
            <v>231.32</v>
          </cell>
          <cell r="Q141" t="str">
            <v>210-4705-10</v>
          </cell>
          <cell r="R141">
            <v>-21965.3</v>
          </cell>
          <cell r="S141" t="str">
            <v>210-6200-10</v>
          </cell>
          <cell r="T141">
            <v>133.63999999999999</v>
          </cell>
          <cell r="U141" t="str">
            <v>210-6356-10</v>
          </cell>
          <cell r="V141">
            <v>165000</v>
          </cell>
          <cell r="W141" t="str">
            <v>210-6010-10</v>
          </cell>
          <cell r="X141">
            <v>8653.86</v>
          </cell>
        </row>
        <row r="142">
          <cell r="A142" t="str">
            <v>210-6650-10</v>
          </cell>
          <cell r="B142">
            <v>92.71</v>
          </cell>
          <cell r="C142" t="str">
            <v>210-6350-10</v>
          </cell>
          <cell r="D142">
            <v>12750</v>
          </cell>
          <cell r="E142" t="str">
            <v>210-6731-10</v>
          </cell>
          <cell r="F142">
            <v>11561.83</v>
          </cell>
          <cell r="G142" t="str">
            <v>210-6730-10</v>
          </cell>
          <cell r="H142">
            <v>5060</v>
          </cell>
          <cell r="I142" t="str">
            <v>210-6665-10</v>
          </cell>
          <cell r="J142">
            <v>92.1</v>
          </cell>
          <cell r="K142" t="str">
            <v>210-6430-10</v>
          </cell>
          <cell r="L142">
            <v>22000</v>
          </cell>
          <cell r="M142" t="str">
            <v>210-6400-10</v>
          </cell>
          <cell r="N142">
            <v>8203.08</v>
          </cell>
          <cell r="O142" t="str">
            <v>210-6210-10</v>
          </cell>
          <cell r="P142">
            <v>102.96</v>
          </cell>
          <cell r="Q142" t="str">
            <v>210-6010-10</v>
          </cell>
          <cell r="R142">
            <v>9615.4</v>
          </cell>
          <cell r="S142" t="str">
            <v>210-6210-10</v>
          </cell>
          <cell r="T142">
            <v>18.309999999999999</v>
          </cell>
          <cell r="U142" t="str">
            <v>210-6400-10</v>
          </cell>
          <cell r="V142">
            <v>8203.08</v>
          </cell>
          <cell r="W142" t="str">
            <v>210-6050-10</v>
          </cell>
          <cell r="X142">
            <v>95</v>
          </cell>
        </row>
        <row r="143">
          <cell r="A143" t="str">
            <v>210-6660-10</v>
          </cell>
          <cell r="B143">
            <v>1000</v>
          </cell>
          <cell r="C143" t="str">
            <v>210-6355-10</v>
          </cell>
          <cell r="D143">
            <v>8333</v>
          </cell>
          <cell r="E143" t="str">
            <v>210-6732-10</v>
          </cell>
          <cell r="F143">
            <v>4225</v>
          </cell>
          <cell r="G143" t="str">
            <v>210-6731-10</v>
          </cell>
          <cell r="H143">
            <v>12390.38</v>
          </cell>
          <cell r="I143" t="str">
            <v>210-6700-10</v>
          </cell>
          <cell r="J143">
            <v>429.05</v>
          </cell>
          <cell r="K143" t="str">
            <v>210-6500-10</v>
          </cell>
          <cell r="L143">
            <v>826</v>
          </cell>
          <cell r="M143" t="str">
            <v>210-6410-10</v>
          </cell>
          <cell r="N143">
            <v>13413.63</v>
          </cell>
          <cell r="O143" t="str">
            <v>210-6220-10</v>
          </cell>
          <cell r="P143">
            <v>560.82000000000005</v>
          </cell>
          <cell r="Q143" t="str">
            <v>210-6020-10</v>
          </cell>
          <cell r="R143">
            <v>10139.15</v>
          </cell>
          <cell r="S143" t="str">
            <v>210-6220-10</v>
          </cell>
          <cell r="T143">
            <v>517.29999999999995</v>
          </cell>
          <cell r="U143" t="str">
            <v>210-6410-10</v>
          </cell>
          <cell r="V143">
            <v>11967.47</v>
          </cell>
          <cell r="W143" t="str">
            <v>210-6070-10</v>
          </cell>
          <cell r="X143">
            <v>2403.85</v>
          </cell>
        </row>
        <row r="144">
          <cell r="A144" t="str">
            <v>210-6665-10</v>
          </cell>
          <cell r="B144">
            <v>330</v>
          </cell>
          <cell r="C144" t="str">
            <v>210-6356-10</v>
          </cell>
          <cell r="D144">
            <v>180000</v>
          </cell>
          <cell r="E144" t="str">
            <v>210-6740-10</v>
          </cell>
          <cell r="F144">
            <v>40456.339999999997</v>
          </cell>
          <cell r="G144" t="str">
            <v>210-6732-10</v>
          </cell>
          <cell r="H144">
            <v>800</v>
          </cell>
          <cell r="I144" t="str">
            <v>210-6720-10</v>
          </cell>
          <cell r="J144">
            <v>700</v>
          </cell>
          <cell r="K144" t="str">
            <v>210-6600-10</v>
          </cell>
          <cell r="L144">
            <v>761.62</v>
          </cell>
          <cell r="M144" t="str">
            <v>210-6430-10</v>
          </cell>
          <cell r="N144">
            <v>20900</v>
          </cell>
          <cell r="O144" t="str">
            <v>210-6230-10</v>
          </cell>
          <cell r="P144">
            <v>67735</v>
          </cell>
          <cell r="Q144" t="str">
            <v>210-6050-10</v>
          </cell>
          <cell r="R144">
            <v>6800</v>
          </cell>
          <cell r="S144" t="str">
            <v>210-6230-10</v>
          </cell>
          <cell r="T144">
            <v>44126.46</v>
          </cell>
          <cell r="U144" t="str">
            <v>210-6430-10</v>
          </cell>
          <cell r="V144">
            <v>22000</v>
          </cell>
          <cell r="W144" t="str">
            <v>210-6125-10</v>
          </cell>
          <cell r="X144">
            <v>891.28</v>
          </cell>
        </row>
        <row r="145">
          <cell r="A145" t="str">
            <v>210-6730-10</v>
          </cell>
          <cell r="B145">
            <v>1680</v>
          </cell>
          <cell r="C145" t="str">
            <v>210-6400-10</v>
          </cell>
          <cell r="D145">
            <v>4821.16</v>
          </cell>
          <cell r="E145" t="str">
            <v>210-6750-10</v>
          </cell>
          <cell r="F145">
            <v>9672.5</v>
          </cell>
          <cell r="G145" t="str">
            <v>210-6740-10</v>
          </cell>
          <cell r="H145">
            <v>-29587.94</v>
          </cell>
          <cell r="I145" t="str">
            <v>210-6730-10</v>
          </cell>
          <cell r="J145">
            <v>5060</v>
          </cell>
          <cell r="K145" t="str">
            <v>210-6620-10</v>
          </cell>
          <cell r="L145">
            <v>355.67</v>
          </cell>
          <cell r="M145" t="str">
            <v>210-6500-10</v>
          </cell>
          <cell r="N145">
            <v>800</v>
          </cell>
          <cell r="O145" t="str">
            <v>210-6310-10</v>
          </cell>
          <cell r="P145">
            <v>535.77</v>
          </cell>
          <cell r="Q145" t="str">
            <v>210-6125-10</v>
          </cell>
          <cell r="R145">
            <v>1782.56</v>
          </cell>
          <cell r="S145" t="str">
            <v>210-6310-10</v>
          </cell>
          <cell r="T145">
            <v>133.72999999999999</v>
          </cell>
          <cell r="U145" t="str">
            <v>210-6462-10</v>
          </cell>
          <cell r="V145">
            <v>592.08000000000004</v>
          </cell>
          <cell r="W145" t="str">
            <v>210-6160-10</v>
          </cell>
          <cell r="X145">
            <v>11500</v>
          </cell>
        </row>
        <row r="146">
          <cell r="A146" t="str">
            <v>210-6731-10</v>
          </cell>
          <cell r="B146">
            <v>13595.33</v>
          </cell>
          <cell r="C146" t="str">
            <v>210-6410-10</v>
          </cell>
          <cell r="D146">
            <v>10431.299999999999</v>
          </cell>
          <cell r="E146" t="str">
            <v>210-6755-10</v>
          </cell>
          <cell r="F146">
            <v>4143.75</v>
          </cell>
          <cell r="G146" t="str">
            <v>210-6750-10</v>
          </cell>
          <cell r="H146">
            <v>9200</v>
          </cell>
          <cell r="I146" t="str">
            <v>210-6731-10</v>
          </cell>
          <cell r="J146">
            <v>11289.5</v>
          </cell>
          <cell r="K146" t="str">
            <v>210-6670-10</v>
          </cell>
          <cell r="L146">
            <v>1.7</v>
          </cell>
          <cell r="M146" t="str">
            <v>210-6510-10</v>
          </cell>
          <cell r="N146">
            <v>0</v>
          </cell>
          <cell r="O146" t="str">
            <v>210-6350-10</v>
          </cell>
          <cell r="P146">
            <v>12750</v>
          </cell>
          <cell r="Q146" t="str">
            <v>210-6160-10</v>
          </cell>
          <cell r="R146">
            <v>11500</v>
          </cell>
          <cell r="S146" t="str">
            <v>210-6330-10</v>
          </cell>
          <cell r="T146">
            <v>159.29</v>
          </cell>
          <cell r="U146" t="str">
            <v>210-6590-10</v>
          </cell>
          <cell r="V146">
            <v>1091.8599999999999</v>
          </cell>
          <cell r="W146" t="str">
            <v>210-6170-10</v>
          </cell>
          <cell r="X146">
            <v>981.49</v>
          </cell>
        </row>
        <row r="147">
          <cell r="A147" t="str">
            <v>210-6732-10</v>
          </cell>
          <cell r="B147">
            <v>854</v>
          </cell>
          <cell r="C147" t="str">
            <v>210-6430-10</v>
          </cell>
          <cell r="D147">
            <v>22000</v>
          </cell>
          <cell r="E147" t="str">
            <v>210-6765-10</v>
          </cell>
          <cell r="F147">
            <v>304.25</v>
          </cell>
          <cell r="G147" t="str">
            <v>210-6755-10</v>
          </cell>
          <cell r="H147">
            <v>4143.75</v>
          </cell>
          <cell r="I147" t="str">
            <v>210-6732-10</v>
          </cell>
          <cell r="J147">
            <v>901.71</v>
          </cell>
          <cell r="K147" t="str">
            <v>210-6700-10</v>
          </cell>
          <cell r="L147">
            <v>533.01</v>
          </cell>
          <cell r="M147" t="str">
            <v>210-6600-10</v>
          </cell>
          <cell r="N147">
            <v>257.88</v>
          </cell>
          <cell r="O147" t="str">
            <v>210-6355-10</v>
          </cell>
          <cell r="P147">
            <v>8333</v>
          </cell>
          <cell r="Q147" t="str">
            <v>210-6170-10</v>
          </cell>
          <cell r="R147">
            <v>812.88</v>
          </cell>
          <cell r="S147" t="str">
            <v>210-6342-10</v>
          </cell>
          <cell r="T147">
            <v>359.88</v>
          </cell>
          <cell r="U147" t="str">
            <v>210-6600-10</v>
          </cell>
          <cell r="V147">
            <v>551.85</v>
          </cell>
          <cell r="W147" t="str">
            <v>210-6180-10</v>
          </cell>
          <cell r="X147">
            <v>215.62</v>
          </cell>
        </row>
        <row r="148">
          <cell r="A148" t="str">
            <v>210-6740-10</v>
          </cell>
          <cell r="B148">
            <v>21221.18</v>
          </cell>
          <cell r="C148" t="str">
            <v>210-6500-10</v>
          </cell>
          <cell r="D148">
            <v>196.45</v>
          </cell>
          <cell r="E148" t="str">
            <v>210-6770-10</v>
          </cell>
          <cell r="F148">
            <v>1023</v>
          </cell>
          <cell r="G148" t="str">
            <v>210-6760-10</v>
          </cell>
          <cell r="H148">
            <v>320</v>
          </cell>
          <cell r="I148" t="str">
            <v>210-6740-10</v>
          </cell>
          <cell r="J148">
            <v>937.29</v>
          </cell>
          <cell r="K148" t="str">
            <v>210-6720-10</v>
          </cell>
          <cell r="L148">
            <v>8450</v>
          </cell>
          <cell r="M148" t="str">
            <v>210-6610-10</v>
          </cell>
          <cell r="N148">
            <v>2621.27</v>
          </cell>
          <cell r="O148" t="str">
            <v>210-6356-10</v>
          </cell>
          <cell r="P148">
            <v>259980</v>
          </cell>
          <cell r="Q148" t="str">
            <v>210-6180-10</v>
          </cell>
          <cell r="R148">
            <v>187.5</v>
          </cell>
          <cell r="S148" t="str">
            <v>210-6350-10</v>
          </cell>
          <cell r="T148">
            <v>12750</v>
          </cell>
          <cell r="U148" t="str">
            <v>210-6620-10</v>
          </cell>
          <cell r="V148">
            <v>718.18</v>
          </cell>
          <cell r="W148" t="str">
            <v>210-6190-10</v>
          </cell>
          <cell r="X148">
            <v>6712.24</v>
          </cell>
        </row>
        <row r="149">
          <cell r="A149" t="str">
            <v>210-6750-10</v>
          </cell>
          <cell r="B149">
            <v>9200</v>
          </cell>
          <cell r="C149" t="str">
            <v>210-6510-10</v>
          </cell>
          <cell r="D149">
            <v>0</v>
          </cell>
          <cell r="E149" t="str">
            <v>210-6800-10</v>
          </cell>
          <cell r="F149">
            <v>943.89</v>
          </cell>
          <cell r="G149" t="str">
            <v>210-6765-10</v>
          </cell>
          <cell r="H149">
            <v>303.05</v>
          </cell>
          <cell r="I149" t="str">
            <v>210-6750-10</v>
          </cell>
          <cell r="J149">
            <v>9200</v>
          </cell>
          <cell r="K149" t="str">
            <v>210-6730-10</v>
          </cell>
          <cell r="L149">
            <v>5060</v>
          </cell>
          <cell r="M149" t="str">
            <v>210-6620-10</v>
          </cell>
          <cell r="N149">
            <v>401.94</v>
          </cell>
          <cell r="O149" t="str">
            <v>210-6400-10</v>
          </cell>
          <cell r="P149">
            <v>8203.08</v>
          </cell>
          <cell r="Q149" t="str">
            <v>210-6190-10</v>
          </cell>
          <cell r="R149">
            <v>97.12</v>
          </cell>
          <cell r="S149" t="str">
            <v>210-6355-10</v>
          </cell>
          <cell r="T149">
            <v>8333</v>
          </cell>
          <cell r="U149" t="str">
            <v>210-6650-10</v>
          </cell>
          <cell r="V149">
            <v>17.54</v>
          </cell>
          <cell r="W149" t="str">
            <v>210-6200-10</v>
          </cell>
          <cell r="X149">
            <v>231.32</v>
          </cell>
        </row>
        <row r="150">
          <cell r="A150" t="str">
            <v>210-6755-10</v>
          </cell>
          <cell r="B150">
            <v>0</v>
          </cell>
          <cell r="C150" t="str">
            <v>210-6600-10</v>
          </cell>
          <cell r="D150">
            <v>727.17</v>
          </cell>
          <cell r="E150" t="str">
            <v>210-6801-10</v>
          </cell>
          <cell r="F150">
            <v>168383.39</v>
          </cell>
          <cell r="G150" t="str">
            <v>210-6770-10</v>
          </cell>
          <cell r="H150">
            <v>2245.88</v>
          </cell>
          <cell r="I150" t="str">
            <v>210-6755-10</v>
          </cell>
          <cell r="J150">
            <v>4143.75</v>
          </cell>
          <cell r="K150" t="str">
            <v>210-6731-10</v>
          </cell>
          <cell r="L150">
            <v>11289.5</v>
          </cell>
          <cell r="M150" t="str">
            <v>210-6630-10</v>
          </cell>
          <cell r="N150">
            <v>-22.5</v>
          </cell>
          <cell r="O150" t="str">
            <v>210-6410-10</v>
          </cell>
          <cell r="P150">
            <v>11967.47</v>
          </cell>
          <cell r="Q150" t="str">
            <v>210-6200-10</v>
          </cell>
          <cell r="R150">
            <v>462.64</v>
          </cell>
          <cell r="S150" t="str">
            <v>210-6356-10</v>
          </cell>
          <cell r="T150">
            <v>153921</v>
          </cell>
          <cell r="U150" t="str">
            <v>210-6660-10</v>
          </cell>
          <cell r="V150">
            <v>831.42</v>
          </cell>
          <cell r="W150" t="str">
            <v>210-6210-10</v>
          </cell>
          <cell r="X150">
            <v>106.8</v>
          </cell>
        </row>
        <row r="151">
          <cell r="A151" t="str">
            <v>210-6765-10</v>
          </cell>
          <cell r="B151">
            <v>482.3</v>
          </cell>
          <cell r="C151" t="str">
            <v>210-6620-10</v>
          </cell>
          <cell r="D151">
            <v>855.44</v>
          </cell>
          <cell r="E151" t="str">
            <v>210-6802-10</v>
          </cell>
          <cell r="F151">
            <v>40000</v>
          </cell>
          <cell r="G151" t="str">
            <v>210-6800-10</v>
          </cell>
          <cell r="H151">
            <v>868.23</v>
          </cell>
          <cell r="I151" t="str">
            <v>210-6760-10</v>
          </cell>
          <cell r="J151">
            <v>250</v>
          </cell>
          <cell r="K151" t="str">
            <v>210-6732-10</v>
          </cell>
          <cell r="L151">
            <v>232</v>
          </cell>
          <cell r="M151" t="str">
            <v>210-6650-10</v>
          </cell>
          <cell r="N151">
            <v>76.900000000000006</v>
          </cell>
          <cell r="O151" t="str">
            <v>210-6430-10</v>
          </cell>
          <cell r="P151">
            <v>22000</v>
          </cell>
          <cell r="Q151" t="str">
            <v>210-6210-10</v>
          </cell>
          <cell r="R151">
            <v>205.92</v>
          </cell>
          <cell r="S151" t="str">
            <v>210-6400-10</v>
          </cell>
          <cell r="T151">
            <v>8203.08</v>
          </cell>
          <cell r="U151" t="str">
            <v>210-6665-10</v>
          </cell>
          <cell r="V151">
            <v>505.94</v>
          </cell>
          <cell r="W151" t="str">
            <v>210-6220-10</v>
          </cell>
          <cell r="X151">
            <v>329.75</v>
          </cell>
        </row>
        <row r="152">
          <cell r="A152" t="str">
            <v>210-6770-10</v>
          </cell>
          <cell r="B152">
            <v>1036</v>
          </cell>
          <cell r="C152" t="str">
            <v>210-6650-10</v>
          </cell>
          <cell r="D152">
            <v>106.7</v>
          </cell>
          <cell r="E152" t="str">
            <v>210-6805-10</v>
          </cell>
          <cell r="F152">
            <v>5011</v>
          </cell>
          <cell r="G152" t="str">
            <v>210-6801-10</v>
          </cell>
          <cell r="H152">
            <v>167726.63</v>
          </cell>
          <cell r="I152" t="str">
            <v>210-6765-10</v>
          </cell>
          <cell r="J152">
            <v>313.7</v>
          </cell>
          <cell r="K152" t="str">
            <v>210-6740-10</v>
          </cell>
          <cell r="L152">
            <v>412.06</v>
          </cell>
          <cell r="M152" t="str">
            <v>210-6660-10</v>
          </cell>
          <cell r="N152">
            <v>6772.75</v>
          </cell>
          <cell r="O152" t="str">
            <v>210-6450-10</v>
          </cell>
          <cell r="P152">
            <v>545.85</v>
          </cell>
          <cell r="Q152" t="str">
            <v>210-6220-10</v>
          </cell>
          <cell r="R152">
            <v>519.79999999999995</v>
          </cell>
          <cell r="S152" t="str">
            <v>210-6410-10</v>
          </cell>
          <cell r="T152">
            <v>11967.47</v>
          </cell>
          <cell r="U152" t="str">
            <v>210-6680-10</v>
          </cell>
          <cell r="V152">
            <v>2.58</v>
          </cell>
          <cell r="W152" t="str">
            <v>210-6230-10</v>
          </cell>
          <cell r="X152">
            <v>44126.46</v>
          </cell>
        </row>
        <row r="153">
          <cell r="A153" t="str">
            <v>210-6800-10</v>
          </cell>
          <cell r="B153">
            <v>1604.84</v>
          </cell>
          <cell r="C153" t="str">
            <v>210-6660-10</v>
          </cell>
          <cell r="D153">
            <v>1025.42</v>
          </cell>
          <cell r="E153" t="str">
            <v>210-6901-10</v>
          </cell>
          <cell r="F153">
            <v>-417984.86</v>
          </cell>
          <cell r="G153" t="str">
            <v>210-6802-10</v>
          </cell>
          <cell r="H153">
            <v>40000</v>
          </cell>
          <cell r="I153" t="str">
            <v>210-6770-10</v>
          </cell>
          <cell r="J153">
            <v>1011</v>
          </cell>
          <cell r="K153" t="str">
            <v>210-6750-10</v>
          </cell>
          <cell r="L153">
            <v>9200</v>
          </cell>
          <cell r="M153" t="str">
            <v>210-6665-10</v>
          </cell>
          <cell r="N153">
            <v>876.01</v>
          </cell>
          <cell r="O153" t="str">
            <v>210-6500-10</v>
          </cell>
          <cell r="P153">
            <v>2000</v>
          </cell>
          <cell r="Q153" t="str">
            <v>210-6230-10</v>
          </cell>
          <cell r="R153">
            <v>20517.919999999998</v>
          </cell>
          <cell r="S153" t="str">
            <v>210-6430-10</v>
          </cell>
          <cell r="T153">
            <v>22000</v>
          </cell>
          <cell r="U153" t="str">
            <v>210-6700-10</v>
          </cell>
          <cell r="V153">
            <v>342.51</v>
          </cell>
          <cell r="W153" t="str">
            <v>210-6310-10</v>
          </cell>
          <cell r="X153">
            <v>537.61</v>
          </cell>
        </row>
        <row r="154">
          <cell r="A154" t="str">
            <v>210-6801-10</v>
          </cell>
          <cell r="B154">
            <v>168265.03</v>
          </cell>
          <cell r="C154" t="str">
            <v>210-6665-10</v>
          </cell>
          <cell r="D154">
            <v>828.2</v>
          </cell>
          <cell r="E154" t="str">
            <v>210-6902-10</v>
          </cell>
          <cell r="F154">
            <v>-231194.53</v>
          </cell>
          <cell r="G154" t="str">
            <v>210-6805-10</v>
          </cell>
          <cell r="H154">
            <v>4949</v>
          </cell>
          <cell r="I154" t="str">
            <v>210-6800-10</v>
          </cell>
          <cell r="J154">
            <v>895.34</v>
          </cell>
          <cell r="K154" t="str">
            <v>210-6755-10</v>
          </cell>
          <cell r="L154">
            <v>4143.75</v>
          </cell>
          <cell r="M154" t="str">
            <v>210-6670-10</v>
          </cell>
          <cell r="N154">
            <v>2.2799999999999998</v>
          </cell>
          <cell r="O154" t="str">
            <v>210-6600-10</v>
          </cell>
          <cell r="P154">
            <v>136.74</v>
          </cell>
          <cell r="Q154" t="str">
            <v>210-6310-10</v>
          </cell>
          <cell r="R154">
            <v>1.04</v>
          </cell>
          <cell r="S154" t="str">
            <v>210-6500-10</v>
          </cell>
          <cell r="T154">
            <v>743.58</v>
          </cell>
          <cell r="U154" t="str">
            <v>210-6720-10</v>
          </cell>
          <cell r="V154">
            <v>-230.48</v>
          </cell>
          <cell r="W154" t="str">
            <v>210-6350-10</v>
          </cell>
          <cell r="X154">
            <v>12750</v>
          </cell>
        </row>
        <row r="155">
          <cell r="A155" t="str">
            <v>210-6802-10</v>
          </cell>
          <cell r="B155">
            <v>40000</v>
          </cell>
          <cell r="C155" t="str">
            <v>210-6700-10</v>
          </cell>
          <cell r="D155">
            <v>454.64</v>
          </cell>
          <cell r="E155" t="str">
            <v>210-6903-10</v>
          </cell>
          <cell r="F155">
            <v>-252539.54</v>
          </cell>
          <cell r="G155" t="str">
            <v>210-6900-10</v>
          </cell>
          <cell r="H155">
            <v>18251.88</v>
          </cell>
          <cell r="I155" t="str">
            <v>210-6801-10</v>
          </cell>
          <cell r="J155">
            <v>168672.68</v>
          </cell>
          <cell r="K155" t="str">
            <v>210-6760-10</v>
          </cell>
          <cell r="L155">
            <v>275</v>
          </cell>
          <cell r="M155" t="str">
            <v>210-6700-10</v>
          </cell>
          <cell r="N155">
            <v>571.01</v>
          </cell>
          <cell r="O155" t="str">
            <v>210-6650-10</v>
          </cell>
          <cell r="P155">
            <v>22.87</v>
          </cell>
          <cell r="Q155" t="str">
            <v>210-6350-10</v>
          </cell>
          <cell r="R155">
            <v>12750</v>
          </cell>
          <cell r="S155" t="str">
            <v>210-6600-10</v>
          </cell>
          <cell r="T155">
            <v>507.76</v>
          </cell>
          <cell r="U155" t="str">
            <v>210-6730-10</v>
          </cell>
          <cell r="V155">
            <v>5060</v>
          </cell>
          <cell r="W155" t="str">
            <v>210-6355-10</v>
          </cell>
          <cell r="X155">
            <v>8333</v>
          </cell>
        </row>
        <row r="156">
          <cell r="A156" t="str">
            <v>210-6805-10</v>
          </cell>
          <cell r="B156">
            <v>4103</v>
          </cell>
          <cell r="C156" t="str">
            <v>210-6720-10</v>
          </cell>
          <cell r="D156">
            <v>8450</v>
          </cell>
          <cell r="E156" t="str">
            <v>210-6904-10</v>
          </cell>
          <cell r="F156">
            <v>-191752.87</v>
          </cell>
          <cell r="G156" t="str">
            <v>210-6901-10</v>
          </cell>
          <cell r="H156">
            <v>378584.82</v>
          </cell>
          <cell r="I156" t="str">
            <v>210-6802-10</v>
          </cell>
          <cell r="J156">
            <v>40000</v>
          </cell>
          <cell r="K156" t="str">
            <v>210-6765-10</v>
          </cell>
          <cell r="L156">
            <v>365.45</v>
          </cell>
          <cell r="M156" t="str">
            <v>210-6720-10</v>
          </cell>
          <cell r="N156">
            <v>1613.08</v>
          </cell>
          <cell r="O156" t="str">
            <v>210-6660-10</v>
          </cell>
          <cell r="P156">
            <v>5920.6</v>
          </cell>
          <cell r="Q156" t="str">
            <v>210-6355-10</v>
          </cell>
          <cell r="R156">
            <v>8333</v>
          </cell>
          <cell r="S156" t="str">
            <v>210-6610-10</v>
          </cell>
          <cell r="T156">
            <v>998.72</v>
          </cell>
          <cell r="U156" t="str">
            <v>210-6731-10</v>
          </cell>
          <cell r="V156">
            <v>10883</v>
          </cell>
          <cell r="W156" t="str">
            <v>210-6400-10</v>
          </cell>
          <cell r="X156">
            <v>8912.4599999999991</v>
          </cell>
        </row>
        <row r="157">
          <cell r="A157" t="str">
            <v>210-6901-10</v>
          </cell>
          <cell r="B157">
            <v>0</v>
          </cell>
          <cell r="C157" t="str">
            <v>210-6730-10</v>
          </cell>
          <cell r="D157">
            <v>10120</v>
          </cell>
          <cell r="E157" t="str">
            <v>210-8010-10</v>
          </cell>
          <cell r="F157">
            <v>834.67</v>
          </cell>
          <cell r="G157" t="str">
            <v>210-6902-10</v>
          </cell>
          <cell r="H157">
            <v>206927.51</v>
          </cell>
          <cell r="I157" t="str">
            <v>210-6805-10</v>
          </cell>
          <cell r="J157">
            <v>4387</v>
          </cell>
          <cell r="K157" t="str">
            <v>210-6770-10</v>
          </cell>
          <cell r="L157">
            <v>1011</v>
          </cell>
          <cell r="M157" t="str">
            <v>210-6730-10</v>
          </cell>
          <cell r="N157">
            <v>5734</v>
          </cell>
          <cell r="O157" t="str">
            <v>210-6665-10</v>
          </cell>
          <cell r="P157">
            <v>835.05</v>
          </cell>
          <cell r="Q157" t="str">
            <v>210-6356-10</v>
          </cell>
          <cell r="R157">
            <v>140379</v>
          </cell>
          <cell r="S157" t="str">
            <v>210-6620-10</v>
          </cell>
          <cell r="T157">
            <v>914.65</v>
          </cell>
          <cell r="U157" t="str">
            <v>210-6740-10</v>
          </cell>
          <cell r="V157">
            <v>412.06</v>
          </cell>
          <cell r="W157" t="str">
            <v>210-6410-10</v>
          </cell>
          <cell r="X157">
            <v>12017.47</v>
          </cell>
        </row>
        <row r="158">
          <cell r="A158" t="str">
            <v>210-6902-10</v>
          </cell>
          <cell r="B158">
            <v>0</v>
          </cell>
          <cell r="C158" t="str">
            <v>210-6731-10</v>
          </cell>
          <cell r="D158">
            <v>11561.84</v>
          </cell>
          <cell r="E158" t="str">
            <v>210-8020-10</v>
          </cell>
          <cell r="F158">
            <v>25562.61</v>
          </cell>
          <cell r="G158" t="str">
            <v>210-6903-10</v>
          </cell>
          <cell r="H158">
            <v>242985.9</v>
          </cell>
          <cell r="I158" t="str">
            <v>210-6900-10</v>
          </cell>
          <cell r="J158">
            <v>-18251.88</v>
          </cell>
          <cell r="K158" t="str">
            <v>210-6800-10</v>
          </cell>
          <cell r="L158">
            <v>868.48</v>
          </cell>
          <cell r="M158" t="str">
            <v>210-6731-10</v>
          </cell>
          <cell r="N158">
            <v>12489.97</v>
          </cell>
          <cell r="O158" t="str">
            <v>210-6700-10</v>
          </cell>
          <cell r="P158">
            <v>434.49</v>
          </cell>
          <cell r="Q158" t="str">
            <v>210-6400-10</v>
          </cell>
          <cell r="R158">
            <v>8203.08</v>
          </cell>
          <cell r="S158" t="str">
            <v>210-6650-10</v>
          </cell>
          <cell r="T158">
            <v>231.93</v>
          </cell>
          <cell r="U158" t="str">
            <v>210-6750-10</v>
          </cell>
          <cell r="V158">
            <v>30218.95</v>
          </cell>
          <cell r="W158" t="str">
            <v>210-6430-10</v>
          </cell>
          <cell r="X158">
            <v>22000</v>
          </cell>
        </row>
        <row r="159">
          <cell r="A159" t="str">
            <v>210-6903-10</v>
          </cell>
          <cell r="B159">
            <v>0</v>
          </cell>
          <cell r="C159" t="str">
            <v>210-6732-10</v>
          </cell>
          <cell r="D159">
            <v>300</v>
          </cell>
          <cell r="E159" t="str">
            <v>210-8030-10</v>
          </cell>
          <cell r="F159">
            <v>3519.79</v>
          </cell>
          <cell r="G159" t="str">
            <v>210-6904-10</v>
          </cell>
          <cell r="H159">
            <v>184362.75</v>
          </cell>
          <cell r="I159" t="str">
            <v>210-6901-10</v>
          </cell>
          <cell r="J159">
            <v>36873.300000000003</v>
          </cell>
          <cell r="K159" t="str">
            <v>210-6801-10</v>
          </cell>
          <cell r="L159">
            <v>166470.14000000001</v>
          </cell>
          <cell r="M159" t="str">
            <v>210-6740-10</v>
          </cell>
          <cell r="N159">
            <v>63996.21</v>
          </cell>
          <cell r="O159" t="str">
            <v>210-6730-10</v>
          </cell>
          <cell r="P159">
            <v>5560</v>
          </cell>
          <cell r="Q159" t="str">
            <v>210-6410-10</v>
          </cell>
          <cell r="R159">
            <v>11967.47</v>
          </cell>
          <cell r="S159" t="str">
            <v>210-6665-10</v>
          </cell>
          <cell r="T159">
            <v>86.35</v>
          </cell>
          <cell r="U159" t="str">
            <v>210-6755-10</v>
          </cell>
          <cell r="V159">
            <v>4143.75</v>
          </cell>
          <cell r="W159" t="str">
            <v>210-6450-10</v>
          </cell>
          <cell r="X159">
            <v>77459.850000000006</v>
          </cell>
        </row>
        <row r="160">
          <cell r="A160" t="str">
            <v>210-6904-10</v>
          </cell>
          <cell r="B160">
            <v>0</v>
          </cell>
          <cell r="C160" t="str">
            <v>210-6740-10</v>
          </cell>
          <cell r="D160">
            <v>26361.35</v>
          </cell>
          <cell r="E160" t="str">
            <v>210-8040-10</v>
          </cell>
          <cell r="F160">
            <v>138365.60999999999</v>
          </cell>
          <cell r="G160" t="str">
            <v>210-8010-10</v>
          </cell>
          <cell r="H160">
            <v>834.67</v>
          </cell>
          <cell r="I160" t="str">
            <v>210-6902-10</v>
          </cell>
          <cell r="J160">
            <v>22668.48</v>
          </cell>
          <cell r="K160" t="str">
            <v>210-6802-10</v>
          </cell>
          <cell r="L160">
            <v>40000</v>
          </cell>
          <cell r="M160" t="str">
            <v>210-6750-10</v>
          </cell>
          <cell r="N160">
            <v>9200</v>
          </cell>
          <cell r="O160" t="str">
            <v>210-6731-10</v>
          </cell>
          <cell r="P160">
            <v>11289.5</v>
          </cell>
          <cell r="Q160" t="str">
            <v>210-6430-10</v>
          </cell>
          <cell r="R160">
            <v>22000</v>
          </cell>
          <cell r="S160" t="str">
            <v>210-6700-10</v>
          </cell>
          <cell r="T160">
            <v>523.85</v>
          </cell>
          <cell r="U160" t="str">
            <v>210-6765-10</v>
          </cell>
          <cell r="V160">
            <v>400</v>
          </cell>
          <cell r="W160" t="str">
            <v>210-6600-10</v>
          </cell>
          <cell r="X160">
            <v>5.25</v>
          </cell>
        </row>
        <row r="161">
          <cell r="A161" t="str">
            <v>210-8010-10</v>
          </cell>
          <cell r="B161">
            <v>834.67</v>
          </cell>
          <cell r="C161" t="str">
            <v>210-6750-10</v>
          </cell>
          <cell r="D161">
            <v>9200</v>
          </cell>
          <cell r="E161" t="str">
            <v>210-8050-10</v>
          </cell>
          <cell r="F161">
            <v>182684.89</v>
          </cell>
          <cell r="G161" t="str">
            <v>210-8020-10</v>
          </cell>
          <cell r="H161">
            <v>25562.61</v>
          </cell>
          <cell r="I161" t="str">
            <v>210-6903-10</v>
          </cell>
          <cell r="J161">
            <v>9553.64</v>
          </cell>
          <cell r="K161" t="str">
            <v>210-6805-10</v>
          </cell>
          <cell r="L161">
            <v>4269</v>
          </cell>
          <cell r="M161" t="str">
            <v>210-6755-10</v>
          </cell>
          <cell r="N161">
            <v>4143.75</v>
          </cell>
          <cell r="O161" t="str">
            <v>210-6732-10</v>
          </cell>
          <cell r="P161">
            <v>50</v>
          </cell>
          <cell r="Q161" t="str">
            <v>210-6450-10</v>
          </cell>
          <cell r="R161">
            <v>545.85</v>
          </cell>
          <cell r="S161" t="str">
            <v>210-6730-10</v>
          </cell>
          <cell r="T161">
            <v>5060</v>
          </cell>
          <cell r="U161" t="str">
            <v>210-6770-10</v>
          </cell>
          <cell r="V161">
            <v>6021.95</v>
          </cell>
          <cell r="W161" t="str">
            <v>210-6610-10</v>
          </cell>
          <cell r="X161">
            <v>460</v>
          </cell>
        </row>
        <row r="162">
          <cell r="A162" t="str">
            <v>210-8020-10</v>
          </cell>
          <cell r="B162">
            <v>25562.61</v>
          </cell>
          <cell r="C162" t="str">
            <v>210-6755-10</v>
          </cell>
          <cell r="D162">
            <v>8287.5</v>
          </cell>
          <cell r="E162" t="str">
            <v>210-8060-10</v>
          </cell>
          <cell r="F162">
            <v>34541.47</v>
          </cell>
          <cell r="G162" t="str">
            <v>210-8030-10</v>
          </cell>
          <cell r="H162">
            <v>3519.79</v>
          </cell>
          <cell r="I162" t="str">
            <v>210-6904-10</v>
          </cell>
          <cell r="J162">
            <v>7390.12</v>
          </cell>
          <cell r="K162" t="str">
            <v>210-6901-10</v>
          </cell>
          <cell r="L162">
            <v>868.04</v>
          </cell>
          <cell r="M162" t="str">
            <v>210-6765-10</v>
          </cell>
          <cell r="N162">
            <v>497.7</v>
          </cell>
          <cell r="O162" t="str">
            <v>210-6740-10</v>
          </cell>
          <cell r="P162">
            <v>903.07</v>
          </cell>
          <cell r="Q162" t="str">
            <v>210-6600-10</v>
          </cell>
          <cell r="R162">
            <v>838.19</v>
          </cell>
          <cell r="S162" t="str">
            <v>210-6731-10</v>
          </cell>
          <cell r="T162">
            <v>8719.75</v>
          </cell>
          <cell r="U162" t="str">
            <v>210-6800-10</v>
          </cell>
          <cell r="V162">
            <v>3886.86</v>
          </cell>
          <cell r="W162" t="str">
            <v>210-6620-10</v>
          </cell>
          <cell r="X162">
            <v>156.22999999999999</v>
          </cell>
        </row>
        <row r="163">
          <cell r="A163" t="str">
            <v>210-8030-10</v>
          </cell>
          <cell r="B163">
            <v>3519.79</v>
          </cell>
          <cell r="C163" t="str">
            <v>210-6760-10</v>
          </cell>
          <cell r="D163">
            <v>1500</v>
          </cell>
          <cell r="E163" t="str">
            <v>210-8070-10</v>
          </cell>
          <cell r="F163">
            <v>24106.85</v>
          </cell>
          <cell r="G163" t="str">
            <v>210-8040-10</v>
          </cell>
          <cell r="H163">
            <v>137882.28</v>
          </cell>
          <cell r="I163" t="str">
            <v>210-8010-10</v>
          </cell>
          <cell r="J163">
            <v>834.67</v>
          </cell>
          <cell r="K163" t="str">
            <v>210-6902-10</v>
          </cell>
          <cell r="L163">
            <v>1598.54</v>
          </cell>
          <cell r="M163" t="str">
            <v>210-6770-10</v>
          </cell>
          <cell r="N163">
            <v>2288.63</v>
          </cell>
          <cell r="O163" t="str">
            <v>210-6750-10</v>
          </cell>
          <cell r="P163">
            <v>9200</v>
          </cell>
          <cell r="Q163" t="str">
            <v>210-6620-10</v>
          </cell>
          <cell r="R163">
            <v>577.70000000000005</v>
          </cell>
          <cell r="S163" t="str">
            <v>210-6740-10</v>
          </cell>
          <cell r="T163">
            <v>412.06</v>
          </cell>
          <cell r="U163" t="str">
            <v>210-6801-10</v>
          </cell>
          <cell r="V163">
            <v>167285.07</v>
          </cell>
          <cell r="W163" t="str">
            <v>210-6650-10</v>
          </cell>
          <cell r="X163">
            <v>74.569999999999993</v>
          </cell>
        </row>
        <row r="164">
          <cell r="A164" t="str">
            <v>210-8040-10</v>
          </cell>
          <cell r="B164">
            <v>138365.60999999999</v>
          </cell>
          <cell r="C164" t="str">
            <v>210-6765-10</v>
          </cell>
          <cell r="D164">
            <v>717.65</v>
          </cell>
          <cell r="E164" t="str">
            <v>210-8071-10</v>
          </cell>
          <cell r="F164">
            <v>-90493.8</v>
          </cell>
          <cell r="G164" t="str">
            <v>210-8050-10</v>
          </cell>
          <cell r="H164">
            <v>182684.89</v>
          </cell>
          <cell r="I164" t="str">
            <v>210-8020-10</v>
          </cell>
          <cell r="J164">
            <v>25562.61</v>
          </cell>
          <cell r="K164" t="str">
            <v>210-6903-10</v>
          </cell>
          <cell r="L164">
            <v>0</v>
          </cell>
          <cell r="M164" t="str">
            <v>210-6800-10</v>
          </cell>
          <cell r="N164">
            <v>2594.2199999999998</v>
          </cell>
          <cell r="O164" t="str">
            <v>210-6755-10</v>
          </cell>
          <cell r="P164">
            <v>4143.75</v>
          </cell>
          <cell r="Q164" t="str">
            <v>210-6630-10</v>
          </cell>
          <cell r="R164">
            <v>2200</v>
          </cell>
          <cell r="S164" t="str">
            <v>210-6750-10</v>
          </cell>
          <cell r="T164">
            <v>9200</v>
          </cell>
          <cell r="U164" t="str">
            <v>210-6802-10</v>
          </cell>
          <cell r="V164">
            <v>40000</v>
          </cell>
          <cell r="W164" t="str">
            <v>210-6660-10</v>
          </cell>
          <cell r="X164">
            <v>6214.98</v>
          </cell>
        </row>
        <row r="165">
          <cell r="A165" t="str">
            <v>210-8050-10</v>
          </cell>
          <cell r="B165">
            <v>182684.89</v>
          </cell>
          <cell r="C165" t="str">
            <v>210-6770-10</v>
          </cell>
          <cell r="D165">
            <v>1011</v>
          </cell>
          <cell r="E165" t="str">
            <v>210-8080-10</v>
          </cell>
          <cell r="F165">
            <v>5522.34</v>
          </cell>
          <cell r="G165" t="str">
            <v>210-8060-10</v>
          </cell>
          <cell r="H165">
            <v>34541.47</v>
          </cell>
          <cell r="I165" t="str">
            <v>210-8030-10</v>
          </cell>
          <cell r="J165">
            <v>3519.79</v>
          </cell>
          <cell r="K165" t="str">
            <v>210-6904-10</v>
          </cell>
          <cell r="L165">
            <v>0</v>
          </cell>
          <cell r="M165" t="str">
            <v>210-6801-10</v>
          </cell>
          <cell r="N165">
            <v>168200.32000000001</v>
          </cell>
          <cell r="O165" t="str">
            <v>210-6765-10</v>
          </cell>
          <cell r="P165">
            <v>328.55</v>
          </cell>
          <cell r="Q165" t="str">
            <v>210-6650-10</v>
          </cell>
          <cell r="R165">
            <v>414.8</v>
          </cell>
          <cell r="S165" t="str">
            <v>210-6755-10</v>
          </cell>
          <cell r="T165">
            <v>4143.75</v>
          </cell>
          <cell r="U165" t="str">
            <v>210-6805-10</v>
          </cell>
          <cell r="V165">
            <v>11129</v>
          </cell>
          <cell r="W165" t="str">
            <v>210-6665-10</v>
          </cell>
          <cell r="X165">
            <v>1344.97</v>
          </cell>
        </row>
        <row r="166">
          <cell r="A166" t="str">
            <v>210-8060-10</v>
          </cell>
          <cell r="B166">
            <v>34541.47</v>
          </cell>
          <cell r="C166" t="str">
            <v>210-6800-10</v>
          </cell>
          <cell r="D166">
            <v>791.08</v>
          </cell>
          <cell r="E166" t="str">
            <v>210-8090-10</v>
          </cell>
          <cell r="F166">
            <v>7346.43</v>
          </cell>
          <cell r="G166" t="str">
            <v>210-8070-10</v>
          </cell>
          <cell r="H166">
            <v>24106.85</v>
          </cell>
          <cell r="I166" t="str">
            <v>210-8040-10</v>
          </cell>
          <cell r="J166">
            <v>137882.28</v>
          </cell>
          <cell r="K166" t="str">
            <v>210-8010-10</v>
          </cell>
          <cell r="L166">
            <v>834.67</v>
          </cell>
          <cell r="M166" t="str">
            <v>210-6802-10</v>
          </cell>
          <cell r="N166">
            <v>40000</v>
          </cell>
          <cell r="O166" t="str">
            <v>210-6770-10</v>
          </cell>
          <cell r="P166">
            <v>1023.04</v>
          </cell>
          <cell r="Q166" t="str">
            <v>210-6660-10</v>
          </cell>
          <cell r="R166">
            <v>-2527.92</v>
          </cell>
          <cell r="S166" t="str">
            <v>210-6760-10</v>
          </cell>
          <cell r="T166">
            <v>-261.58999999999997</v>
          </cell>
          <cell r="U166" t="str">
            <v>210-6901-10</v>
          </cell>
          <cell r="V166">
            <v>0</v>
          </cell>
          <cell r="W166" t="str">
            <v>210-6700-10</v>
          </cell>
          <cell r="X166">
            <v>368.41</v>
          </cell>
        </row>
        <row r="167">
          <cell r="A167" t="str">
            <v>210-8070-10</v>
          </cell>
          <cell r="B167">
            <v>22623.52</v>
          </cell>
          <cell r="C167" t="str">
            <v>210-6801-10</v>
          </cell>
          <cell r="D167">
            <v>165466.32</v>
          </cell>
          <cell r="E167" t="str">
            <v>210-8091-10</v>
          </cell>
          <cell r="F167">
            <v>0.01</v>
          </cell>
          <cell r="G167" t="str">
            <v>210-8071-10</v>
          </cell>
          <cell r="H167">
            <v>-90493.8</v>
          </cell>
          <cell r="I167" t="str">
            <v>210-8050-10</v>
          </cell>
          <cell r="J167">
            <v>182684.89</v>
          </cell>
          <cell r="K167" t="str">
            <v>210-8020-10</v>
          </cell>
          <cell r="L167">
            <v>25562.61</v>
          </cell>
          <cell r="M167" t="str">
            <v>210-6805-10</v>
          </cell>
          <cell r="N167">
            <v>7444</v>
          </cell>
          <cell r="O167" t="str">
            <v>210-6800-10</v>
          </cell>
          <cell r="P167">
            <v>2775.67</v>
          </cell>
          <cell r="Q167" t="str">
            <v>210-6700-10</v>
          </cell>
          <cell r="R167">
            <v>411.43</v>
          </cell>
          <cell r="S167" t="str">
            <v>210-6765-10</v>
          </cell>
          <cell r="T167">
            <v>405.35</v>
          </cell>
          <cell r="U167" t="str">
            <v>210-6902-10</v>
          </cell>
          <cell r="V167">
            <v>0</v>
          </cell>
          <cell r="W167" t="str">
            <v>210-6720-10</v>
          </cell>
          <cell r="X167">
            <v>27</v>
          </cell>
        </row>
        <row r="168">
          <cell r="A168" t="str">
            <v>210-8071-10</v>
          </cell>
          <cell r="B168">
            <v>-90493.8</v>
          </cell>
          <cell r="C168" t="str">
            <v>210-6802-10</v>
          </cell>
          <cell r="D168">
            <v>40000</v>
          </cell>
          <cell r="E168" t="str">
            <v>210-8100-10</v>
          </cell>
          <cell r="F168">
            <v>9.59</v>
          </cell>
          <cell r="G168" t="str">
            <v>210-8080-10</v>
          </cell>
          <cell r="H168">
            <v>5522.34</v>
          </cell>
          <cell r="I168" t="str">
            <v>210-8060-10</v>
          </cell>
          <cell r="J168">
            <v>34541.47</v>
          </cell>
          <cell r="K168" t="str">
            <v>210-8030-10</v>
          </cell>
          <cell r="L168">
            <v>3519.79</v>
          </cell>
          <cell r="M168" t="str">
            <v>210-6901-10</v>
          </cell>
          <cell r="N168">
            <v>1658.7</v>
          </cell>
          <cell r="O168" t="str">
            <v>210-6801-10</v>
          </cell>
          <cell r="P168">
            <v>168200.32000000001</v>
          </cell>
          <cell r="Q168" t="str">
            <v>210-6720-10</v>
          </cell>
          <cell r="R168">
            <v>66.37</v>
          </cell>
          <cell r="S168" t="str">
            <v>210-6770-10</v>
          </cell>
          <cell r="T168">
            <v>2383.27</v>
          </cell>
          <cell r="U168" t="str">
            <v>210-6903-10</v>
          </cell>
          <cell r="V168">
            <v>0</v>
          </cell>
          <cell r="W168" t="str">
            <v>210-6730-10</v>
          </cell>
          <cell r="X168">
            <v>5860</v>
          </cell>
        </row>
        <row r="169">
          <cell r="A169" t="str">
            <v>210-8080-10</v>
          </cell>
          <cell r="B169">
            <v>5522.34</v>
          </cell>
          <cell r="C169" t="str">
            <v>210-6805-10</v>
          </cell>
          <cell r="D169">
            <v>4939</v>
          </cell>
          <cell r="E169" t="str">
            <v>210-8110-10</v>
          </cell>
          <cell r="F169">
            <v>12977.12</v>
          </cell>
          <cell r="G169" t="str">
            <v>210-8090-10</v>
          </cell>
          <cell r="H169">
            <v>7346.43</v>
          </cell>
          <cell r="I169" t="str">
            <v>210-8070-10</v>
          </cell>
          <cell r="J169">
            <v>24106.85</v>
          </cell>
          <cell r="K169" t="str">
            <v>210-8040-10</v>
          </cell>
          <cell r="L169">
            <v>137882.28</v>
          </cell>
          <cell r="M169" t="str">
            <v>210-6902-10</v>
          </cell>
          <cell r="N169">
            <v>0</v>
          </cell>
          <cell r="O169" t="str">
            <v>210-6802-10</v>
          </cell>
          <cell r="P169">
            <v>40000</v>
          </cell>
          <cell r="Q169" t="str">
            <v>210-6730-10</v>
          </cell>
          <cell r="R169">
            <v>5060</v>
          </cell>
          <cell r="S169" t="str">
            <v>210-6800-10</v>
          </cell>
          <cell r="T169">
            <v>3431.41</v>
          </cell>
          <cell r="U169" t="str">
            <v>210-6904-10</v>
          </cell>
          <cell r="V169">
            <v>0</v>
          </cell>
          <cell r="W169" t="str">
            <v>210-6731-10</v>
          </cell>
          <cell r="X169">
            <v>10883</v>
          </cell>
        </row>
        <row r="170">
          <cell r="A170" t="str">
            <v>210-8090-10</v>
          </cell>
          <cell r="B170">
            <v>7346.43</v>
          </cell>
          <cell r="C170" t="str">
            <v>210-6810-10</v>
          </cell>
          <cell r="D170">
            <v>5.23</v>
          </cell>
          <cell r="E170" t="str">
            <v>210-8120-10</v>
          </cell>
          <cell r="F170">
            <v>13542.54</v>
          </cell>
          <cell r="G170" t="str">
            <v>210-8091-10</v>
          </cell>
          <cell r="H170">
            <v>0.01</v>
          </cell>
          <cell r="I170" t="str">
            <v>210-8071-10</v>
          </cell>
          <cell r="J170">
            <v>-90493.8</v>
          </cell>
          <cell r="K170" t="str">
            <v>210-8050-10</v>
          </cell>
          <cell r="L170">
            <v>182684.89</v>
          </cell>
          <cell r="M170" t="str">
            <v>210-6903-10</v>
          </cell>
          <cell r="N170">
            <v>0</v>
          </cell>
          <cell r="O170" t="str">
            <v>210-6805-10</v>
          </cell>
          <cell r="P170">
            <v>6586.04</v>
          </cell>
          <cell r="Q170" t="str">
            <v>210-6731-10</v>
          </cell>
          <cell r="R170">
            <v>11289.51</v>
          </cell>
          <cell r="S170" t="str">
            <v>210-6801-10</v>
          </cell>
          <cell r="T170">
            <v>168092.41</v>
          </cell>
          <cell r="U170" t="str">
            <v>210-8010-10</v>
          </cell>
          <cell r="V170">
            <v>834.67</v>
          </cell>
          <cell r="W170" t="str">
            <v>210-6732-10</v>
          </cell>
          <cell r="X170">
            <v>100</v>
          </cell>
        </row>
        <row r="171">
          <cell r="A171" t="str">
            <v>210-8091-10</v>
          </cell>
          <cell r="B171">
            <v>0.01</v>
          </cell>
          <cell r="C171" t="str">
            <v>210-6901-10</v>
          </cell>
          <cell r="D171">
            <v>0</v>
          </cell>
          <cell r="E171" t="str">
            <v>210-8140-10</v>
          </cell>
          <cell r="F171">
            <v>3537.33</v>
          </cell>
          <cell r="G171" t="str">
            <v>210-8100-10</v>
          </cell>
          <cell r="H171">
            <v>9.59</v>
          </cell>
          <cell r="I171" t="str">
            <v>210-8080-10</v>
          </cell>
          <cell r="J171">
            <v>5522.34</v>
          </cell>
          <cell r="K171" t="str">
            <v>210-8060-10</v>
          </cell>
          <cell r="L171">
            <v>34541.47</v>
          </cell>
          <cell r="M171" t="str">
            <v>210-6904-10</v>
          </cell>
          <cell r="N171">
            <v>0</v>
          </cell>
          <cell r="O171" t="str">
            <v>210-6901-10</v>
          </cell>
          <cell r="P171">
            <v>0</v>
          </cell>
          <cell r="Q171" t="str">
            <v>210-6732-10</v>
          </cell>
          <cell r="R171">
            <v>100</v>
          </cell>
          <cell r="S171" t="str">
            <v>210-6802-10</v>
          </cell>
          <cell r="T171">
            <v>40000</v>
          </cell>
          <cell r="U171" t="str">
            <v>210-8020-10</v>
          </cell>
          <cell r="V171">
            <v>25562.61</v>
          </cell>
          <cell r="W171" t="str">
            <v>210-6740-10</v>
          </cell>
          <cell r="X171">
            <v>5412.06</v>
          </cell>
        </row>
        <row r="172">
          <cell r="A172" t="str">
            <v>210-8100-10</v>
          </cell>
          <cell r="B172">
            <v>9.59</v>
          </cell>
          <cell r="C172" t="str">
            <v>210-6902-10</v>
          </cell>
          <cell r="D172">
            <v>0</v>
          </cell>
          <cell r="E172" t="str">
            <v>210-8150-10</v>
          </cell>
          <cell r="F172">
            <v>1739.99</v>
          </cell>
          <cell r="G172" t="str">
            <v>210-8110-10</v>
          </cell>
          <cell r="H172">
            <v>12977.12</v>
          </cell>
          <cell r="I172" t="str">
            <v>210-8090-10</v>
          </cell>
          <cell r="J172">
            <v>7346.43</v>
          </cell>
          <cell r="K172" t="str">
            <v>210-8070-10</v>
          </cell>
          <cell r="L172">
            <v>24106.85</v>
          </cell>
          <cell r="M172" t="str">
            <v>210-8010-10</v>
          </cell>
          <cell r="N172">
            <v>834.67</v>
          </cell>
          <cell r="O172" t="str">
            <v>210-6902-10</v>
          </cell>
          <cell r="P172">
            <v>0</v>
          </cell>
          <cell r="Q172" t="str">
            <v>210-6740-10</v>
          </cell>
          <cell r="R172">
            <v>412.06</v>
          </cell>
          <cell r="S172" t="str">
            <v>210-6805-10</v>
          </cell>
          <cell r="T172">
            <v>11316.09</v>
          </cell>
          <cell r="U172" t="str">
            <v>210-8030-10</v>
          </cell>
          <cell r="V172">
            <v>3519.79</v>
          </cell>
          <cell r="W172" t="str">
            <v>210-6750-10</v>
          </cell>
          <cell r="X172">
            <v>14750</v>
          </cell>
        </row>
        <row r="173">
          <cell r="A173" t="str">
            <v>210-8110-10</v>
          </cell>
          <cell r="B173">
            <v>12977.12</v>
          </cell>
          <cell r="C173" t="str">
            <v>210-6903-10</v>
          </cell>
          <cell r="D173">
            <v>0</v>
          </cell>
          <cell r="E173" t="str">
            <v>210-9300-10</v>
          </cell>
          <cell r="F173">
            <v>2946.87</v>
          </cell>
          <cell r="G173" t="str">
            <v>210-8120-10</v>
          </cell>
          <cell r="H173">
            <v>13542.54</v>
          </cell>
          <cell r="I173" t="str">
            <v>210-8091-10</v>
          </cell>
          <cell r="J173">
            <v>0.01</v>
          </cell>
          <cell r="K173" t="str">
            <v>210-8071-10</v>
          </cell>
          <cell r="L173">
            <v>-90493.8</v>
          </cell>
          <cell r="M173" t="str">
            <v>210-8020-10</v>
          </cell>
          <cell r="N173">
            <v>25562.61</v>
          </cell>
          <cell r="O173" t="str">
            <v>210-6903-10</v>
          </cell>
          <cell r="P173">
            <v>0</v>
          </cell>
          <cell r="Q173" t="str">
            <v>210-6750-10</v>
          </cell>
          <cell r="R173">
            <v>14750</v>
          </cell>
          <cell r="S173" t="str">
            <v>210-6900-10</v>
          </cell>
          <cell r="T173">
            <v>436.74</v>
          </cell>
          <cell r="U173" t="str">
            <v>210-8040-10</v>
          </cell>
          <cell r="V173">
            <v>137882.28</v>
          </cell>
          <cell r="W173" t="str">
            <v>210-6755-10</v>
          </cell>
          <cell r="X173">
            <v>8763.75</v>
          </cell>
        </row>
        <row r="174">
          <cell r="A174" t="str">
            <v>210-8120-10</v>
          </cell>
          <cell r="B174">
            <v>13542.54</v>
          </cell>
          <cell r="C174" t="str">
            <v>210-6904-10</v>
          </cell>
          <cell r="D174">
            <v>0</v>
          </cell>
          <cell r="E174" t="str">
            <v>231-4000-10</v>
          </cell>
          <cell r="F174">
            <v>-50666.18</v>
          </cell>
          <cell r="G174" t="str">
            <v>210-8140-10</v>
          </cell>
          <cell r="H174">
            <v>3537.33</v>
          </cell>
          <cell r="I174" t="str">
            <v>210-8100-10</v>
          </cell>
          <cell r="J174">
            <v>9.59</v>
          </cell>
          <cell r="K174" t="str">
            <v>210-8080-10</v>
          </cell>
          <cell r="L174">
            <v>5522.34</v>
          </cell>
          <cell r="M174" t="str">
            <v>210-8030-10</v>
          </cell>
          <cell r="N174">
            <v>3519.79</v>
          </cell>
          <cell r="O174" t="str">
            <v>210-6904-10</v>
          </cell>
          <cell r="P174">
            <v>0</v>
          </cell>
          <cell r="Q174" t="str">
            <v>210-6755-10</v>
          </cell>
          <cell r="R174">
            <v>4143.75</v>
          </cell>
          <cell r="S174" t="str">
            <v>210-6901-10</v>
          </cell>
          <cell r="T174">
            <v>0</v>
          </cell>
          <cell r="U174" t="str">
            <v>210-8050-10</v>
          </cell>
          <cell r="V174">
            <v>182684.89</v>
          </cell>
          <cell r="W174" t="str">
            <v>210-6765-10</v>
          </cell>
          <cell r="X174">
            <v>313.7</v>
          </cell>
        </row>
        <row r="175">
          <cell r="A175" t="str">
            <v>210-8140-10</v>
          </cell>
          <cell r="B175">
            <v>3537.33</v>
          </cell>
          <cell r="C175" t="str">
            <v>210-8010-10</v>
          </cell>
          <cell r="D175">
            <v>834.67</v>
          </cell>
          <cell r="E175" t="str">
            <v>231-4010-10</v>
          </cell>
          <cell r="F175">
            <v>-3868.29</v>
          </cell>
          <cell r="G175" t="str">
            <v>210-8150-10</v>
          </cell>
          <cell r="H175">
            <v>1739.99</v>
          </cell>
          <cell r="I175" t="str">
            <v>210-8110-10</v>
          </cell>
          <cell r="J175">
            <v>12977.12</v>
          </cell>
          <cell r="K175" t="str">
            <v>210-8090-10</v>
          </cell>
          <cell r="L175">
            <v>7346.43</v>
          </cell>
          <cell r="M175" t="str">
            <v>210-8040-10</v>
          </cell>
          <cell r="N175">
            <v>137882.28</v>
          </cell>
          <cell r="O175" t="str">
            <v>210-8010-10</v>
          </cell>
          <cell r="P175">
            <v>834.67</v>
          </cell>
          <cell r="Q175" t="str">
            <v>210-6760-10</v>
          </cell>
          <cell r="R175">
            <v>748</v>
          </cell>
          <cell r="S175" t="str">
            <v>210-6902-10</v>
          </cell>
          <cell r="T175">
            <v>0</v>
          </cell>
          <cell r="U175" t="str">
            <v>210-8060-10</v>
          </cell>
          <cell r="V175">
            <v>34541.47</v>
          </cell>
          <cell r="W175" t="str">
            <v>210-6770-10</v>
          </cell>
          <cell r="X175">
            <v>1041.9100000000001</v>
          </cell>
        </row>
        <row r="176">
          <cell r="A176" t="str">
            <v>210-8150-10</v>
          </cell>
          <cell r="B176">
            <v>1739.99</v>
          </cell>
          <cell r="C176" t="str">
            <v>210-8020-10</v>
          </cell>
          <cell r="D176">
            <v>25562.61</v>
          </cell>
          <cell r="E176" t="str">
            <v>231-4015-10</v>
          </cell>
          <cell r="F176">
            <v>-2174.4499999999998</v>
          </cell>
          <cell r="G176" t="str">
            <v>210-9300-10</v>
          </cell>
          <cell r="H176">
            <v>11.33</v>
          </cell>
          <cell r="I176" t="str">
            <v>210-8120-10</v>
          </cell>
          <cell r="J176">
            <v>13542.54</v>
          </cell>
          <cell r="K176" t="str">
            <v>210-8091-10</v>
          </cell>
          <cell r="L176">
            <v>0.01</v>
          </cell>
          <cell r="M176" t="str">
            <v>210-8050-10</v>
          </cell>
          <cell r="N176">
            <v>182684.89</v>
          </cell>
          <cell r="O176" t="str">
            <v>210-8020-10</v>
          </cell>
          <cell r="P176">
            <v>25562.61</v>
          </cell>
          <cell r="Q176" t="str">
            <v>210-6765-10</v>
          </cell>
          <cell r="R176">
            <v>329.9</v>
          </cell>
          <cell r="S176" t="str">
            <v>210-6903-10</v>
          </cell>
          <cell r="T176">
            <v>0</v>
          </cell>
          <cell r="U176" t="str">
            <v>210-8070-10</v>
          </cell>
          <cell r="V176">
            <v>24106.85</v>
          </cell>
          <cell r="W176" t="str">
            <v>210-6800-10</v>
          </cell>
          <cell r="X176">
            <v>11231.63</v>
          </cell>
        </row>
        <row r="177">
          <cell r="A177" t="str">
            <v>231-4000-10</v>
          </cell>
          <cell r="B177">
            <v>-53597.56</v>
          </cell>
          <cell r="C177" t="str">
            <v>210-8030-10</v>
          </cell>
          <cell r="D177">
            <v>3519.79</v>
          </cell>
          <cell r="E177" t="str">
            <v>231-4020-10</v>
          </cell>
          <cell r="F177">
            <v>-629.02</v>
          </cell>
          <cell r="G177" t="str">
            <v>231-4000-10</v>
          </cell>
          <cell r="H177">
            <v>-47702.34</v>
          </cell>
          <cell r="I177" t="str">
            <v>210-8140-10</v>
          </cell>
          <cell r="J177">
            <v>3537.33</v>
          </cell>
          <cell r="K177" t="str">
            <v>210-8100-10</v>
          </cell>
          <cell r="L177">
            <v>9.59</v>
          </cell>
          <cell r="M177" t="str">
            <v>210-8060-10</v>
          </cell>
          <cell r="N177">
            <v>34541.47</v>
          </cell>
          <cell r="O177" t="str">
            <v>210-8030-10</v>
          </cell>
          <cell r="P177">
            <v>3519.79</v>
          </cell>
          <cell r="Q177" t="str">
            <v>210-6770-10</v>
          </cell>
          <cell r="R177">
            <v>1021.96</v>
          </cell>
          <cell r="S177" t="str">
            <v>210-6904-10</v>
          </cell>
          <cell r="T177">
            <v>0</v>
          </cell>
          <cell r="U177" t="str">
            <v>210-8071-10</v>
          </cell>
          <cell r="V177">
            <v>-90493.8</v>
          </cell>
          <cell r="W177" t="str">
            <v>210-6801-10</v>
          </cell>
          <cell r="X177">
            <v>168215.45</v>
          </cell>
        </row>
        <row r="178">
          <cell r="A178" t="str">
            <v>231-4010-10</v>
          </cell>
          <cell r="B178">
            <v>-4169.74</v>
          </cell>
          <cell r="C178" t="str">
            <v>210-8040-10</v>
          </cell>
          <cell r="D178">
            <v>138365.60999999999</v>
          </cell>
          <cell r="E178" t="str">
            <v>231-4100-10</v>
          </cell>
          <cell r="F178">
            <v>-1479.1</v>
          </cell>
          <cell r="G178" t="str">
            <v>231-4010-10</v>
          </cell>
          <cell r="H178">
            <v>-3995.06</v>
          </cell>
          <cell r="I178" t="str">
            <v>210-8150-10</v>
          </cell>
          <cell r="J178">
            <v>1739.99</v>
          </cell>
          <cell r="K178" t="str">
            <v>210-8110-10</v>
          </cell>
          <cell r="L178">
            <v>12977.12</v>
          </cell>
          <cell r="M178" t="str">
            <v>210-8070-10</v>
          </cell>
          <cell r="N178">
            <v>24106.85</v>
          </cell>
          <cell r="O178" t="str">
            <v>210-8040-10</v>
          </cell>
          <cell r="P178">
            <v>137882.28</v>
          </cell>
          <cell r="Q178" t="str">
            <v>210-6790-10</v>
          </cell>
          <cell r="R178">
            <v>24.62</v>
          </cell>
          <cell r="S178" t="str">
            <v>210-8010-10</v>
          </cell>
          <cell r="T178">
            <v>834.67</v>
          </cell>
          <cell r="U178" t="str">
            <v>210-8080-10</v>
          </cell>
          <cell r="V178">
            <v>5522.34</v>
          </cell>
          <cell r="W178" t="str">
            <v>210-6802-10</v>
          </cell>
          <cell r="X178">
            <v>40000</v>
          </cell>
        </row>
        <row r="179">
          <cell r="A179" t="str">
            <v>231-4015-10</v>
          </cell>
          <cell r="B179">
            <v>-2357.3000000000002</v>
          </cell>
          <cell r="C179" t="str">
            <v>210-8050-10</v>
          </cell>
          <cell r="D179">
            <v>182684.89</v>
          </cell>
          <cell r="E179" t="str">
            <v>231-4200-10</v>
          </cell>
          <cell r="F179">
            <v>-911.36</v>
          </cell>
          <cell r="G179" t="str">
            <v>231-4015-10</v>
          </cell>
          <cell r="H179">
            <v>-2090.37</v>
          </cell>
          <cell r="I179" t="str">
            <v>231-4000-10</v>
          </cell>
          <cell r="J179">
            <v>-50809.21</v>
          </cell>
          <cell r="K179" t="str">
            <v>210-8120-10</v>
          </cell>
          <cell r="L179">
            <v>13542.54</v>
          </cell>
          <cell r="M179" t="str">
            <v>210-8071-10</v>
          </cell>
          <cell r="N179">
            <v>-90493.8</v>
          </cell>
          <cell r="O179" t="str">
            <v>210-8050-10</v>
          </cell>
          <cell r="P179">
            <v>182684.89</v>
          </cell>
          <cell r="Q179" t="str">
            <v>210-6800-10</v>
          </cell>
          <cell r="R179">
            <v>2643.61</v>
          </cell>
          <cell r="S179" t="str">
            <v>210-8020-10</v>
          </cell>
          <cell r="T179">
            <v>25562.61</v>
          </cell>
          <cell r="U179" t="str">
            <v>210-8090-10</v>
          </cell>
          <cell r="V179">
            <v>7346.43</v>
          </cell>
          <cell r="W179" t="str">
            <v>210-6805-10</v>
          </cell>
          <cell r="X179">
            <v>10347.07</v>
          </cell>
        </row>
        <row r="180">
          <cell r="A180" t="str">
            <v>231-4020-10</v>
          </cell>
          <cell r="B180">
            <v>-686.81</v>
          </cell>
          <cell r="C180" t="str">
            <v>210-8060-10</v>
          </cell>
          <cell r="D180">
            <v>34541.47</v>
          </cell>
          <cell r="E180" t="str">
            <v>231-4300-10</v>
          </cell>
          <cell r="F180">
            <v>-1303.5999999999999</v>
          </cell>
          <cell r="G180" t="str">
            <v>231-4020-10</v>
          </cell>
          <cell r="H180">
            <v>-669.18</v>
          </cell>
          <cell r="I180" t="str">
            <v>231-4010-10</v>
          </cell>
          <cell r="J180">
            <v>-4054.26</v>
          </cell>
          <cell r="K180" t="str">
            <v>210-8140-10</v>
          </cell>
          <cell r="L180">
            <v>3537.33</v>
          </cell>
          <cell r="M180" t="str">
            <v>210-8080-10</v>
          </cell>
          <cell r="N180">
            <v>5522.34</v>
          </cell>
          <cell r="O180" t="str">
            <v>210-8060-10</v>
          </cell>
          <cell r="P180">
            <v>34541.47</v>
          </cell>
          <cell r="Q180" t="str">
            <v>210-6801-10</v>
          </cell>
          <cell r="R180">
            <v>167274.18</v>
          </cell>
          <cell r="S180" t="str">
            <v>210-8030-10</v>
          </cell>
          <cell r="T180">
            <v>3519.79</v>
          </cell>
          <cell r="U180" t="str">
            <v>210-8091-10</v>
          </cell>
          <cell r="V180">
            <v>0.01</v>
          </cell>
          <cell r="W180" t="str">
            <v>210-6810-10</v>
          </cell>
          <cell r="X180">
            <v>2788.78</v>
          </cell>
        </row>
        <row r="181">
          <cell r="A181" t="str">
            <v>231-4100-10</v>
          </cell>
          <cell r="B181">
            <v>-1796.08</v>
          </cell>
          <cell r="C181" t="str">
            <v>210-8070-10</v>
          </cell>
          <cell r="D181">
            <v>25787.37</v>
          </cell>
          <cell r="E181" t="str">
            <v>231-4400-10</v>
          </cell>
          <cell r="F181">
            <v>-131.6</v>
          </cell>
          <cell r="G181" t="str">
            <v>231-4100-10</v>
          </cell>
          <cell r="H181">
            <v>-1637.6</v>
          </cell>
          <cell r="I181" t="str">
            <v>231-4015-10</v>
          </cell>
          <cell r="J181">
            <v>-1989.21</v>
          </cell>
          <cell r="K181" t="str">
            <v>210-8150-10</v>
          </cell>
          <cell r="L181">
            <v>1739.99</v>
          </cell>
          <cell r="M181" t="str">
            <v>210-8090-10</v>
          </cell>
          <cell r="N181">
            <v>7346.43</v>
          </cell>
          <cell r="O181" t="str">
            <v>210-8070-10</v>
          </cell>
          <cell r="P181">
            <v>24106.85</v>
          </cell>
          <cell r="Q181" t="str">
            <v>210-6802-10</v>
          </cell>
          <cell r="R181">
            <v>40000</v>
          </cell>
          <cell r="S181" t="str">
            <v>210-8040-10</v>
          </cell>
          <cell r="T181">
            <v>137882.28</v>
          </cell>
          <cell r="U181" t="str">
            <v>210-8100-10</v>
          </cell>
          <cell r="V181">
            <v>9.59</v>
          </cell>
          <cell r="W181" t="str">
            <v>210-6900-10</v>
          </cell>
          <cell r="X181">
            <v>60.78</v>
          </cell>
        </row>
        <row r="182">
          <cell r="A182" t="str">
            <v>231-4200-10</v>
          </cell>
          <cell r="B182">
            <v>-1009.01</v>
          </cell>
          <cell r="C182" t="str">
            <v>210-8071-10</v>
          </cell>
          <cell r="D182">
            <v>-90493.8</v>
          </cell>
          <cell r="E182" t="str">
            <v>232-4000-10</v>
          </cell>
          <cell r="F182">
            <v>-68019.759999999995</v>
          </cell>
          <cell r="G182" t="str">
            <v>231-4200-10</v>
          </cell>
          <cell r="H182">
            <v>-1009.01</v>
          </cell>
          <cell r="I182" t="str">
            <v>231-4020-10</v>
          </cell>
          <cell r="J182">
            <v>-636.77</v>
          </cell>
          <cell r="K182" t="str">
            <v>231-4000-10</v>
          </cell>
          <cell r="L182">
            <v>-51132.83</v>
          </cell>
          <cell r="M182" t="str">
            <v>210-8091-10</v>
          </cell>
          <cell r="N182">
            <v>0.01</v>
          </cell>
          <cell r="O182" t="str">
            <v>210-8071-10</v>
          </cell>
          <cell r="P182">
            <v>-90493.8</v>
          </cell>
          <cell r="Q182" t="str">
            <v>210-6805-10</v>
          </cell>
          <cell r="R182">
            <v>8521.1</v>
          </cell>
          <cell r="S182" t="str">
            <v>210-8050-10</v>
          </cell>
          <cell r="T182">
            <v>182684.89</v>
          </cell>
          <cell r="U182" t="str">
            <v>210-8110-10</v>
          </cell>
          <cell r="V182">
            <v>12977.12</v>
          </cell>
          <cell r="W182" t="str">
            <v>210-6901-10</v>
          </cell>
          <cell r="X182">
            <v>0</v>
          </cell>
        </row>
        <row r="183">
          <cell r="A183" t="str">
            <v>231-4300-10</v>
          </cell>
          <cell r="B183">
            <v>-1432.18</v>
          </cell>
          <cell r="C183" t="str">
            <v>210-8080-10</v>
          </cell>
          <cell r="D183">
            <v>5522.34</v>
          </cell>
          <cell r="E183" t="str">
            <v>232-4010-10</v>
          </cell>
          <cell r="F183">
            <v>-26378.29</v>
          </cell>
          <cell r="G183" t="str">
            <v>231-4300-10</v>
          </cell>
          <cell r="H183">
            <v>-1451.12</v>
          </cell>
          <cell r="I183" t="str">
            <v>231-4100-10</v>
          </cell>
          <cell r="J183">
            <v>-1584.8</v>
          </cell>
          <cell r="K183" t="str">
            <v>231-4010-10</v>
          </cell>
          <cell r="L183">
            <v>-3980.55</v>
          </cell>
          <cell r="M183" t="str">
            <v>210-8100-10</v>
          </cell>
          <cell r="N183">
            <v>9.59</v>
          </cell>
          <cell r="O183" t="str">
            <v>210-8080-10</v>
          </cell>
          <cell r="P183">
            <v>5522.34</v>
          </cell>
          <cell r="Q183" t="str">
            <v>210-6810-10</v>
          </cell>
          <cell r="R183">
            <v>1961.56</v>
          </cell>
          <cell r="S183" t="str">
            <v>210-8060-10</v>
          </cell>
          <cell r="T183">
            <v>34541.47</v>
          </cell>
          <cell r="U183" t="str">
            <v>210-8120-10</v>
          </cell>
          <cell r="V183">
            <v>13542.54</v>
          </cell>
          <cell r="W183" t="str">
            <v>210-6902-10</v>
          </cell>
          <cell r="X183">
            <v>0</v>
          </cell>
        </row>
        <row r="184">
          <cell r="A184" t="str">
            <v>231-4400-10</v>
          </cell>
          <cell r="B184">
            <v>-145.16</v>
          </cell>
          <cell r="C184" t="str">
            <v>210-8090-10</v>
          </cell>
          <cell r="D184">
            <v>7346.43</v>
          </cell>
          <cell r="E184" t="str">
            <v>232-4015-10</v>
          </cell>
          <cell r="F184">
            <v>-17751.41</v>
          </cell>
          <cell r="G184" t="str">
            <v>231-4400-10</v>
          </cell>
          <cell r="H184">
            <v>-145.6</v>
          </cell>
          <cell r="I184" t="str">
            <v>231-4200-10</v>
          </cell>
          <cell r="J184">
            <v>-976.46</v>
          </cell>
          <cell r="K184" t="str">
            <v>231-4015-10</v>
          </cell>
          <cell r="L184">
            <v>-2030.65</v>
          </cell>
          <cell r="M184" t="str">
            <v>210-8110-10</v>
          </cell>
          <cell r="N184">
            <v>12977.12</v>
          </cell>
          <cell r="O184" t="str">
            <v>210-8090-10</v>
          </cell>
          <cell r="P184">
            <v>7346.43</v>
          </cell>
          <cell r="Q184" t="str">
            <v>210-6901-10</v>
          </cell>
          <cell r="R184">
            <v>0</v>
          </cell>
          <cell r="S184" t="str">
            <v>210-8070-10</v>
          </cell>
          <cell r="T184">
            <v>24106.85</v>
          </cell>
          <cell r="U184" t="str">
            <v>210-8140-10</v>
          </cell>
          <cell r="V184">
            <v>3537.33</v>
          </cell>
          <cell r="W184" t="str">
            <v>210-6903-10</v>
          </cell>
          <cell r="X184">
            <v>0</v>
          </cell>
        </row>
        <row r="185">
          <cell r="A185" t="str">
            <v>232-4000-10</v>
          </cell>
          <cell r="B185">
            <v>-70461.45</v>
          </cell>
          <cell r="C185" t="str">
            <v>210-8091-10</v>
          </cell>
          <cell r="D185">
            <v>0.01</v>
          </cell>
          <cell r="E185" t="str">
            <v>232-4020-10</v>
          </cell>
          <cell r="F185">
            <v>-18385.59</v>
          </cell>
          <cell r="G185" t="str">
            <v>232-4000-10</v>
          </cell>
          <cell r="H185">
            <v>-57394.91</v>
          </cell>
          <cell r="I185" t="str">
            <v>231-4300-10</v>
          </cell>
          <cell r="J185">
            <v>-1410.08</v>
          </cell>
          <cell r="K185" t="str">
            <v>231-4020-10</v>
          </cell>
          <cell r="L185">
            <v>-647.89</v>
          </cell>
          <cell r="M185" t="str">
            <v>210-8120-10</v>
          </cell>
          <cell r="N185">
            <v>13542.54</v>
          </cell>
          <cell r="O185" t="str">
            <v>210-8091-10</v>
          </cell>
          <cell r="P185">
            <v>0.01</v>
          </cell>
          <cell r="Q185" t="str">
            <v>210-6902-10</v>
          </cell>
          <cell r="R185">
            <v>0</v>
          </cell>
          <cell r="S185" t="str">
            <v>210-8071-10</v>
          </cell>
          <cell r="T185">
            <v>-90493.8</v>
          </cell>
          <cell r="U185" t="str">
            <v>210-8150-10</v>
          </cell>
          <cell r="V185">
            <v>1739.99</v>
          </cell>
          <cell r="W185" t="str">
            <v>210-6904-10</v>
          </cell>
          <cell r="X185">
            <v>0</v>
          </cell>
        </row>
        <row r="186">
          <cell r="A186" t="str">
            <v>232-4010-10</v>
          </cell>
          <cell r="B186">
            <v>-25373.56</v>
          </cell>
          <cell r="C186" t="str">
            <v>210-8100-10</v>
          </cell>
          <cell r="D186">
            <v>9.59</v>
          </cell>
          <cell r="E186" t="str">
            <v>232-4100-10</v>
          </cell>
          <cell r="F186">
            <v>-5209.34</v>
          </cell>
          <cell r="G186" t="str">
            <v>232-4010-10</v>
          </cell>
          <cell r="H186">
            <v>-24097.759999999998</v>
          </cell>
          <cell r="I186" t="str">
            <v>231-4400-10</v>
          </cell>
          <cell r="J186">
            <v>-142.5</v>
          </cell>
          <cell r="K186" t="str">
            <v>231-4100-10</v>
          </cell>
          <cell r="L186">
            <v>-1538.1</v>
          </cell>
          <cell r="M186" t="str">
            <v>210-8140-10</v>
          </cell>
          <cell r="N186">
            <v>3537.33</v>
          </cell>
          <cell r="O186" t="str">
            <v>210-8100-10</v>
          </cell>
          <cell r="P186">
            <v>9.59</v>
          </cell>
          <cell r="Q186" t="str">
            <v>210-6903-10</v>
          </cell>
          <cell r="R186">
            <v>0</v>
          </cell>
          <cell r="S186" t="str">
            <v>210-8080-10</v>
          </cell>
          <cell r="T186">
            <v>5522.34</v>
          </cell>
          <cell r="U186" t="str">
            <v>231-4000-10</v>
          </cell>
          <cell r="V186">
            <v>-53062.09</v>
          </cell>
          <cell r="W186" t="str">
            <v>210-8010-10</v>
          </cell>
          <cell r="X186">
            <v>1178.8</v>
          </cell>
        </row>
        <row r="187">
          <cell r="A187" t="str">
            <v>232-4015-10</v>
          </cell>
          <cell r="B187">
            <v>-18325.95</v>
          </cell>
          <cell r="C187" t="str">
            <v>210-8110-10</v>
          </cell>
          <cell r="D187">
            <v>12977.12</v>
          </cell>
          <cell r="E187" t="str">
            <v>232-4200-10</v>
          </cell>
          <cell r="F187">
            <v>-1426.94</v>
          </cell>
          <cell r="G187" t="str">
            <v>232-4015-10</v>
          </cell>
          <cell r="H187">
            <v>-15732.42</v>
          </cell>
          <cell r="I187" t="str">
            <v>232-4000-10</v>
          </cell>
          <cell r="J187">
            <v>-50193.38</v>
          </cell>
          <cell r="K187" t="str">
            <v>231-4200-10</v>
          </cell>
          <cell r="L187">
            <v>-1041.4000000000001</v>
          </cell>
          <cell r="M187" t="str">
            <v>210-8150-10</v>
          </cell>
          <cell r="N187">
            <v>1739.99</v>
          </cell>
          <cell r="O187" t="str">
            <v>210-8110-10</v>
          </cell>
          <cell r="P187">
            <v>12977.12</v>
          </cell>
          <cell r="Q187" t="str">
            <v>210-6904-10</v>
          </cell>
          <cell r="R187">
            <v>0</v>
          </cell>
          <cell r="S187" t="str">
            <v>210-8090-10</v>
          </cell>
          <cell r="T187">
            <v>7346.43</v>
          </cell>
          <cell r="U187" t="str">
            <v>231-4010-10</v>
          </cell>
          <cell r="V187">
            <v>-4023.09</v>
          </cell>
          <cell r="W187" t="str">
            <v>210-8020-10</v>
          </cell>
          <cell r="X187">
            <v>24660.81</v>
          </cell>
        </row>
        <row r="188">
          <cell r="A188" t="str">
            <v>232-4020-10</v>
          </cell>
          <cell r="B188">
            <v>-19472.240000000002</v>
          </cell>
          <cell r="C188" t="str">
            <v>210-8120-10</v>
          </cell>
          <cell r="D188">
            <v>13542.54</v>
          </cell>
          <cell r="E188" t="str">
            <v>232-4300-10</v>
          </cell>
          <cell r="F188">
            <v>-4104.1899999999996</v>
          </cell>
          <cell r="G188" t="str">
            <v>232-4020-10</v>
          </cell>
          <cell r="H188">
            <v>-17186.5</v>
          </cell>
          <cell r="I188" t="str">
            <v>232-4010-10</v>
          </cell>
          <cell r="J188">
            <v>-22417.17</v>
          </cell>
          <cell r="K188" t="str">
            <v>231-4300-10</v>
          </cell>
          <cell r="L188">
            <v>-1823.07</v>
          </cell>
          <cell r="M188" t="str">
            <v>231-4000-10</v>
          </cell>
          <cell r="N188">
            <v>-52253.83</v>
          </cell>
          <cell r="O188" t="str">
            <v>210-8120-10</v>
          </cell>
          <cell r="P188">
            <v>13542.54</v>
          </cell>
          <cell r="Q188" t="str">
            <v>210-8010-10</v>
          </cell>
          <cell r="R188">
            <v>834.67</v>
          </cell>
          <cell r="S188" t="str">
            <v>210-8091-10</v>
          </cell>
          <cell r="T188">
            <v>0.01</v>
          </cell>
          <cell r="U188" t="str">
            <v>231-4015-10</v>
          </cell>
          <cell r="V188">
            <v>-2051.2399999999998</v>
          </cell>
          <cell r="W188" t="str">
            <v>210-8030-10</v>
          </cell>
          <cell r="X188">
            <v>3519.76</v>
          </cell>
        </row>
        <row r="189">
          <cell r="A189" t="str">
            <v>232-4100-10</v>
          </cell>
          <cell r="B189">
            <v>-5837</v>
          </cell>
          <cell r="C189" t="str">
            <v>210-8140-10</v>
          </cell>
          <cell r="D189">
            <v>3537.33</v>
          </cell>
          <cell r="E189" t="str">
            <v>232-4310-10</v>
          </cell>
          <cell r="F189">
            <v>-8.42</v>
          </cell>
          <cell r="G189" t="str">
            <v>232-4100-10</v>
          </cell>
          <cell r="H189">
            <v>-5255.46</v>
          </cell>
          <cell r="I189" t="str">
            <v>232-4015-10</v>
          </cell>
          <cell r="J189">
            <v>-15110.55</v>
          </cell>
          <cell r="K189" t="str">
            <v>231-4400-10</v>
          </cell>
          <cell r="L189">
            <v>-120.4</v>
          </cell>
          <cell r="M189" t="str">
            <v>231-4010-10</v>
          </cell>
          <cell r="N189">
            <v>-3948.14</v>
          </cell>
          <cell r="O189" t="str">
            <v>210-8140-10</v>
          </cell>
          <cell r="P189">
            <v>3537.33</v>
          </cell>
          <cell r="Q189" t="str">
            <v>210-8020-10</v>
          </cell>
          <cell r="R189">
            <v>25562.61</v>
          </cell>
          <cell r="S189" t="str">
            <v>210-8100-10</v>
          </cell>
          <cell r="T189">
            <v>9.59</v>
          </cell>
          <cell r="U189" t="str">
            <v>231-4020-10</v>
          </cell>
          <cell r="V189">
            <v>-662.25</v>
          </cell>
          <cell r="W189" t="str">
            <v>210-8040-10</v>
          </cell>
          <cell r="X189">
            <v>14482.59</v>
          </cell>
        </row>
        <row r="190">
          <cell r="A190" t="str">
            <v>232-4200-10</v>
          </cell>
          <cell r="B190">
            <v>-1345.4</v>
          </cell>
          <cell r="C190" t="str">
            <v>210-8150-10</v>
          </cell>
          <cell r="D190">
            <v>1739.99</v>
          </cell>
          <cell r="E190" t="str">
            <v>232-4400-10</v>
          </cell>
          <cell r="F190">
            <v>-505.89</v>
          </cell>
          <cell r="G190" t="str">
            <v>232-4200-10</v>
          </cell>
          <cell r="H190">
            <v>-1417.41</v>
          </cell>
          <cell r="I190" t="str">
            <v>232-4020-10</v>
          </cell>
          <cell r="J190">
            <v>-16252.3</v>
          </cell>
          <cell r="K190" t="str">
            <v>232-4000-10</v>
          </cell>
          <cell r="L190">
            <v>-47787.74</v>
          </cell>
          <cell r="M190" t="str">
            <v>231-4015-10</v>
          </cell>
          <cell r="N190">
            <v>-2113.66</v>
          </cell>
          <cell r="O190" t="str">
            <v>210-8150-10</v>
          </cell>
          <cell r="P190">
            <v>1739.99</v>
          </cell>
          <cell r="Q190" t="str">
            <v>210-8030-10</v>
          </cell>
          <cell r="R190">
            <v>3519.79</v>
          </cell>
          <cell r="S190" t="str">
            <v>210-8110-10</v>
          </cell>
          <cell r="T190">
            <v>12977.12</v>
          </cell>
          <cell r="U190" t="str">
            <v>231-4100-10</v>
          </cell>
          <cell r="V190">
            <v>-1538.1</v>
          </cell>
          <cell r="W190" t="str">
            <v>210-8050-10</v>
          </cell>
          <cell r="X190">
            <v>237340.99</v>
          </cell>
        </row>
        <row r="191">
          <cell r="A191" t="str">
            <v>232-4300-10</v>
          </cell>
          <cell r="B191">
            <v>-4077.97</v>
          </cell>
          <cell r="C191" t="str">
            <v>231-4000-10</v>
          </cell>
          <cell r="D191">
            <v>-51541.56</v>
          </cell>
          <cell r="E191" t="str">
            <v>233-4000-10</v>
          </cell>
          <cell r="F191">
            <v>0</v>
          </cell>
          <cell r="G191" t="str">
            <v>232-4300-10</v>
          </cell>
          <cell r="H191">
            <v>-4139.12</v>
          </cell>
          <cell r="I191" t="str">
            <v>232-4100-10</v>
          </cell>
          <cell r="J191">
            <v>-5563.05</v>
          </cell>
          <cell r="K191" t="str">
            <v>232-4010-10</v>
          </cell>
          <cell r="L191">
            <v>-21510.5</v>
          </cell>
          <cell r="M191" t="str">
            <v>231-4020-10</v>
          </cell>
          <cell r="N191">
            <v>-636.83000000000004</v>
          </cell>
          <cell r="O191" t="str">
            <v>231-4000-10</v>
          </cell>
          <cell r="P191">
            <v>-50795.64</v>
          </cell>
          <cell r="Q191" t="str">
            <v>210-8040-10</v>
          </cell>
          <cell r="R191">
            <v>137882.28</v>
          </cell>
          <cell r="S191" t="str">
            <v>210-8120-10</v>
          </cell>
          <cell r="T191">
            <v>13542.54</v>
          </cell>
          <cell r="U191" t="str">
            <v>231-4200-10</v>
          </cell>
          <cell r="V191">
            <v>-1041.4000000000001</v>
          </cell>
          <cell r="W191" t="str">
            <v>210-8060-10</v>
          </cell>
          <cell r="X191">
            <v>36004.959999999999</v>
          </cell>
        </row>
        <row r="192">
          <cell r="A192" t="str">
            <v>232-4310-10</v>
          </cell>
          <cell r="B192">
            <v>-9.1999999999999993</v>
          </cell>
          <cell r="C192" t="str">
            <v>231-4010-10</v>
          </cell>
          <cell r="D192">
            <v>-4399.05</v>
          </cell>
          <cell r="E192" t="str">
            <v>233-4010-10</v>
          </cell>
          <cell r="F192">
            <v>0</v>
          </cell>
          <cell r="G192" t="str">
            <v>232-4310-10</v>
          </cell>
          <cell r="H192">
            <v>-7.9</v>
          </cell>
          <cell r="I192" t="str">
            <v>232-4200-10</v>
          </cell>
          <cell r="J192">
            <v>-1473.85</v>
          </cell>
          <cell r="K192" t="str">
            <v>232-4015-10</v>
          </cell>
          <cell r="L192">
            <v>-16412.11</v>
          </cell>
          <cell r="M192" t="str">
            <v>231-4100-10</v>
          </cell>
          <cell r="N192">
            <v>-1488.5</v>
          </cell>
          <cell r="O192" t="str">
            <v>231-4010-10</v>
          </cell>
          <cell r="P192">
            <v>-3989.37</v>
          </cell>
          <cell r="Q192" t="str">
            <v>210-8050-10</v>
          </cell>
          <cell r="R192">
            <v>182684.89</v>
          </cell>
          <cell r="S192" t="str">
            <v>210-8140-10</v>
          </cell>
          <cell r="T192">
            <v>3537.33</v>
          </cell>
          <cell r="U192" t="str">
            <v>231-4300-10</v>
          </cell>
          <cell r="V192">
            <v>-1832.61</v>
          </cell>
          <cell r="W192" t="str">
            <v>210-8070-10</v>
          </cell>
          <cell r="X192">
            <v>14898.91</v>
          </cell>
        </row>
        <row r="193">
          <cell r="A193" t="str">
            <v>232-4400-10</v>
          </cell>
          <cell r="B193">
            <v>-501.81</v>
          </cell>
          <cell r="C193" t="str">
            <v>231-4015-10</v>
          </cell>
          <cell r="D193">
            <v>-1886.36</v>
          </cell>
          <cell r="E193" t="str">
            <v>233-4015-10</v>
          </cell>
          <cell r="F193">
            <v>0</v>
          </cell>
          <cell r="G193" t="str">
            <v>232-4400-10</v>
          </cell>
          <cell r="H193">
            <v>-488.37</v>
          </cell>
          <cell r="I193" t="str">
            <v>232-4300-10</v>
          </cell>
          <cell r="J193">
            <v>-4150.18</v>
          </cell>
          <cell r="K193" t="str">
            <v>232-4020-10</v>
          </cell>
          <cell r="L193">
            <v>-18265.87</v>
          </cell>
          <cell r="M193" t="str">
            <v>231-4200-10</v>
          </cell>
          <cell r="N193">
            <v>-1007.81</v>
          </cell>
          <cell r="O193" t="str">
            <v>231-4015-10</v>
          </cell>
          <cell r="P193">
            <v>-2013.38</v>
          </cell>
          <cell r="Q193" t="str">
            <v>210-8060-10</v>
          </cell>
          <cell r="R193">
            <v>34541.47</v>
          </cell>
          <cell r="S193" t="str">
            <v>210-8150-10</v>
          </cell>
          <cell r="T193">
            <v>1739.99</v>
          </cell>
          <cell r="U193" t="str">
            <v>231-4400-10</v>
          </cell>
          <cell r="V193">
            <v>-120.06</v>
          </cell>
          <cell r="W193" t="str">
            <v>210-8071-10</v>
          </cell>
          <cell r="X193">
            <v>-107928.7</v>
          </cell>
        </row>
        <row r="194">
          <cell r="A194" t="str">
            <v>234-4000-10</v>
          </cell>
          <cell r="B194">
            <v>-11888</v>
          </cell>
          <cell r="C194" t="str">
            <v>231-4020-10</v>
          </cell>
          <cell r="D194">
            <v>-646.13</v>
          </cell>
          <cell r="E194" t="str">
            <v>233-4020-10</v>
          </cell>
          <cell r="F194">
            <v>0</v>
          </cell>
          <cell r="G194" t="str">
            <v>233-4000-10</v>
          </cell>
          <cell r="H194">
            <v>0.01</v>
          </cell>
          <cell r="I194" t="str">
            <v>232-4310-10</v>
          </cell>
          <cell r="J194">
            <v>-8.16</v>
          </cell>
          <cell r="K194" t="str">
            <v>232-4100-10</v>
          </cell>
          <cell r="L194">
            <v>-5774.27</v>
          </cell>
          <cell r="M194" t="str">
            <v>231-4300-10</v>
          </cell>
          <cell r="N194">
            <v>-1774.81</v>
          </cell>
          <cell r="O194" t="str">
            <v>231-4020-10</v>
          </cell>
          <cell r="P194">
            <v>-634.25</v>
          </cell>
          <cell r="Q194" t="str">
            <v>210-8070-10</v>
          </cell>
          <cell r="R194">
            <v>24106.85</v>
          </cell>
          <cell r="S194" t="str">
            <v>231-4000-10</v>
          </cell>
          <cell r="T194">
            <v>-51144.07</v>
          </cell>
          <cell r="U194" t="str">
            <v>232-4000-10</v>
          </cell>
          <cell r="V194">
            <v>-52946.48</v>
          </cell>
          <cell r="W194" t="str">
            <v>210-8080-10</v>
          </cell>
          <cell r="X194">
            <v>-27501.53</v>
          </cell>
        </row>
        <row r="195">
          <cell r="A195" t="str">
            <v>234-4010-10</v>
          </cell>
          <cell r="B195">
            <v>-21084</v>
          </cell>
          <cell r="C195" t="str">
            <v>231-4100-10</v>
          </cell>
          <cell r="D195">
            <v>-1637.6</v>
          </cell>
          <cell r="E195" t="str">
            <v>233-4100-10</v>
          </cell>
          <cell r="F195">
            <v>0</v>
          </cell>
          <cell r="G195" t="str">
            <v>233-4010-10</v>
          </cell>
          <cell r="H195">
            <v>0.01</v>
          </cell>
          <cell r="I195" t="str">
            <v>232-4400-10</v>
          </cell>
          <cell r="J195">
            <v>-516.80999999999995</v>
          </cell>
          <cell r="K195" t="str">
            <v>232-4200-10</v>
          </cell>
          <cell r="L195">
            <v>-1603.26</v>
          </cell>
          <cell r="M195" t="str">
            <v>231-4400-10</v>
          </cell>
          <cell r="N195">
            <v>-117.6</v>
          </cell>
          <cell r="O195" t="str">
            <v>231-4100-10</v>
          </cell>
          <cell r="P195">
            <v>-1538.1</v>
          </cell>
          <cell r="Q195" t="str">
            <v>210-8071-10</v>
          </cell>
          <cell r="R195">
            <v>-90493.8</v>
          </cell>
          <cell r="S195" t="str">
            <v>231-4010-10</v>
          </cell>
          <cell r="T195">
            <v>-3945.02</v>
          </cell>
          <cell r="U195" t="str">
            <v>232-4010-10</v>
          </cell>
          <cell r="V195">
            <v>-22178.04</v>
          </cell>
          <cell r="W195" t="str">
            <v>210-8090-10</v>
          </cell>
          <cell r="X195">
            <v>-30620.48</v>
          </cell>
        </row>
        <row r="196">
          <cell r="A196" t="str">
            <v>235-4000-10</v>
          </cell>
          <cell r="B196">
            <v>-1446777.35</v>
          </cell>
          <cell r="C196" t="str">
            <v>231-4200-10</v>
          </cell>
          <cell r="D196">
            <v>-1009.01</v>
          </cell>
          <cell r="E196" t="str">
            <v>233-4200-10</v>
          </cell>
          <cell r="F196">
            <v>0</v>
          </cell>
          <cell r="G196" t="str">
            <v>233-4015-10</v>
          </cell>
          <cell r="H196">
            <v>-0.01</v>
          </cell>
          <cell r="I196" t="str">
            <v>234-4000-10</v>
          </cell>
          <cell r="J196">
            <v>-22896</v>
          </cell>
          <cell r="K196" t="str">
            <v>232-4300-10</v>
          </cell>
          <cell r="L196">
            <v>-5240.7</v>
          </cell>
          <cell r="M196" t="str">
            <v>232-4000-10</v>
          </cell>
          <cell r="N196">
            <v>-54394.16</v>
          </cell>
          <cell r="O196" t="str">
            <v>231-4200-10</v>
          </cell>
          <cell r="P196">
            <v>-1041.4000000000001</v>
          </cell>
          <cell r="Q196" t="str">
            <v>210-8080-10</v>
          </cell>
          <cell r="R196">
            <v>5522.34</v>
          </cell>
          <cell r="S196" t="str">
            <v>231-4015-10</v>
          </cell>
          <cell r="T196">
            <v>-2133.1</v>
          </cell>
          <cell r="U196" t="str">
            <v>232-4015-10</v>
          </cell>
          <cell r="V196">
            <v>-15635.61</v>
          </cell>
          <cell r="W196" t="str">
            <v>210-8091-10</v>
          </cell>
          <cell r="X196">
            <v>4920.3599999999997</v>
          </cell>
        </row>
        <row r="197">
          <cell r="A197" t="str">
            <v>235-4001-10</v>
          </cell>
          <cell r="B197">
            <v>-1622436.24</v>
          </cell>
          <cell r="C197" t="str">
            <v>231-4300-10</v>
          </cell>
          <cell r="D197">
            <v>-1440.28</v>
          </cell>
          <cell r="E197" t="str">
            <v>233-4300-10</v>
          </cell>
          <cell r="F197">
            <v>0</v>
          </cell>
          <cell r="G197" t="str">
            <v>233-4020-10</v>
          </cell>
          <cell r="H197">
            <v>-0.01</v>
          </cell>
          <cell r="I197" t="str">
            <v>234-4010-10</v>
          </cell>
          <cell r="J197">
            <v>-6262</v>
          </cell>
          <cell r="K197" t="str">
            <v>232-4310-10</v>
          </cell>
          <cell r="L197">
            <v>-8.6199999999999992</v>
          </cell>
          <cell r="M197" t="str">
            <v>232-4010-10</v>
          </cell>
          <cell r="N197">
            <v>-23257.29</v>
          </cell>
          <cell r="O197" t="str">
            <v>231-4300-10</v>
          </cell>
          <cell r="P197">
            <v>-1829.42</v>
          </cell>
          <cell r="Q197" t="str">
            <v>210-8090-10</v>
          </cell>
          <cell r="R197">
            <v>7346.43</v>
          </cell>
          <cell r="S197" t="str">
            <v>231-4020-10</v>
          </cell>
          <cell r="T197">
            <v>-685.78</v>
          </cell>
          <cell r="U197" t="str">
            <v>232-4020-10</v>
          </cell>
          <cell r="V197">
            <v>-17153.849999999999</v>
          </cell>
          <cell r="W197" t="str">
            <v>210-8100-10</v>
          </cell>
          <cell r="X197">
            <v>9.5299999999999994</v>
          </cell>
        </row>
        <row r="198">
          <cell r="A198" t="str">
            <v>235-4002-10</v>
          </cell>
          <cell r="B198">
            <v>-868135</v>
          </cell>
          <cell r="C198" t="str">
            <v>231-4400-10</v>
          </cell>
          <cell r="D198">
            <v>-147.16</v>
          </cell>
          <cell r="E198" t="str">
            <v>233-4400-10</v>
          </cell>
          <cell r="F198">
            <v>0</v>
          </cell>
          <cell r="G198" t="str">
            <v>233-4100-10</v>
          </cell>
          <cell r="H198">
            <v>-0.01</v>
          </cell>
          <cell r="I198" t="str">
            <v>235-4000-10</v>
          </cell>
          <cell r="J198">
            <v>-894872.75</v>
          </cell>
          <cell r="K198" t="str">
            <v>232-4400-10</v>
          </cell>
          <cell r="L198">
            <v>-395.11</v>
          </cell>
          <cell r="M198" t="str">
            <v>232-4015-10</v>
          </cell>
          <cell r="N198">
            <v>-15891.03</v>
          </cell>
          <cell r="O198" t="str">
            <v>231-4400-10</v>
          </cell>
          <cell r="P198">
            <v>-120.4</v>
          </cell>
          <cell r="Q198" t="str">
            <v>210-8091-10</v>
          </cell>
          <cell r="R198">
            <v>0.01</v>
          </cell>
          <cell r="S198" t="str">
            <v>231-4100-10</v>
          </cell>
          <cell r="T198">
            <v>-1488.5</v>
          </cell>
          <cell r="U198" t="str">
            <v>232-4100-10</v>
          </cell>
          <cell r="V198">
            <v>-5120.32</v>
          </cell>
          <cell r="W198" t="str">
            <v>210-8110-10</v>
          </cell>
          <cell r="X198">
            <v>10535.99</v>
          </cell>
        </row>
        <row r="199">
          <cell r="A199" t="str">
            <v>235-4010-10</v>
          </cell>
          <cell r="B199">
            <v>-348875.21</v>
          </cell>
          <cell r="C199" t="str">
            <v>232-4000-10</v>
          </cell>
          <cell r="D199">
            <v>-71427.94</v>
          </cell>
          <cell r="E199" t="str">
            <v>234-4000-10</v>
          </cell>
          <cell r="F199">
            <v>56832</v>
          </cell>
          <cell r="G199" t="str">
            <v>233-4200-10</v>
          </cell>
          <cell r="H199">
            <v>0.01</v>
          </cell>
          <cell r="I199" t="str">
            <v>235-4001-10</v>
          </cell>
          <cell r="J199">
            <v>-1317249.44</v>
          </cell>
          <cell r="K199" t="str">
            <v>234-4000-10</v>
          </cell>
          <cell r="L199">
            <v>0</v>
          </cell>
          <cell r="M199" t="str">
            <v>232-4020-10</v>
          </cell>
          <cell r="N199">
            <v>-17159.16</v>
          </cell>
          <cell r="O199" t="str">
            <v>232-4000-10</v>
          </cell>
          <cell r="P199">
            <v>-67254.7</v>
          </cell>
          <cell r="Q199" t="str">
            <v>210-8100-10</v>
          </cell>
          <cell r="R199">
            <v>9.59</v>
          </cell>
          <cell r="S199" t="str">
            <v>231-4200-10</v>
          </cell>
          <cell r="T199">
            <v>-1007.81</v>
          </cell>
          <cell r="U199" t="str">
            <v>232-4200-10</v>
          </cell>
          <cell r="V199">
            <v>-1706.1</v>
          </cell>
          <cell r="W199" t="str">
            <v>210-8120-10</v>
          </cell>
          <cell r="X199">
            <v>2154.63</v>
          </cell>
        </row>
        <row r="200">
          <cell r="A200" t="str">
            <v>235-4015-10</v>
          </cell>
          <cell r="B200">
            <v>-500444.54</v>
          </cell>
          <cell r="C200" t="str">
            <v>232-4010-10</v>
          </cell>
          <cell r="D200">
            <v>-27491.65</v>
          </cell>
          <cell r="E200" t="str">
            <v>234-4010-10</v>
          </cell>
          <cell r="F200">
            <v>15544</v>
          </cell>
          <cell r="G200" t="str">
            <v>233-4300-10</v>
          </cell>
          <cell r="H200">
            <v>0.01</v>
          </cell>
          <cell r="I200" t="str">
            <v>235-4002-10</v>
          </cell>
          <cell r="J200">
            <v>322041</v>
          </cell>
          <cell r="K200" t="str">
            <v>234-4010-10</v>
          </cell>
          <cell r="L200">
            <v>0</v>
          </cell>
          <cell r="M200" t="str">
            <v>232-4100-10</v>
          </cell>
          <cell r="N200">
            <v>-5812.52</v>
          </cell>
          <cell r="O200" t="str">
            <v>232-4010-10</v>
          </cell>
          <cell r="P200">
            <v>-24751.599999999999</v>
          </cell>
          <cell r="Q200" t="str">
            <v>210-8110-10</v>
          </cell>
          <cell r="R200">
            <v>12977.12</v>
          </cell>
          <cell r="S200" t="str">
            <v>231-4300-10</v>
          </cell>
          <cell r="T200">
            <v>-1777.08</v>
          </cell>
          <cell r="U200" t="str">
            <v>232-4300-10</v>
          </cell>
          <cell r="V200">
            <v>-5245.18</v>
          </cell>
          <cell r="W200" t="str">
            <v>210-8140-10</v>
          </cell>
          <cell r="X200">
            <v>3537.29</v>
          </cell>
        </row>
        <row r="201">
          <cell r="A201" t="str">
            <v>235-4016-10</v>
          </cell>
          <cell r="B201">
            <v>-121844</v>
          </cell>
          <cell r="C201" t="str">
            <v>232-4015-10</v>
          </cell>
          <cell r="D201">
            <v>-17195.330000000002</v>
          </cell>
          <cell r="E201" t="str">
            <v>235-4000-10</v>
          </cell>
          <cell r="F201">
            <v>-1451253.33</v>
          </cell>
          <cell r="G201" t="str">
            <v>233-4400-10</v>
          </cell>
          <cell r="H201">
            <v>0.01</v>
          </cell>
          <cell r="I201" t="str">
            <v>235-4010-10</v>
          </cell>
          <cell r="J201">
            <v>-260335.71</v>
          </cell>
          <cell r="K201" t="str">
            <v>235-4000-10</v>
          </cell>
          <cell r="L201">
            <v>-1077512.6100000001</v>
          </cell>
          <cell r="M201" t="str">
            <v>232-4200-10</v>
          </cell>
          <cell r="N201">
            <v>-1723.03</v>
          </cell>
          <cell r="O201" t="str">
            <v>232-4015-10</v>
          </cell>
          <cell r="P201">
            <v>-16134.66</v>
          </cell>
          <cell r="Q201" t="str">
            <v>210-8120-10</v>
          </cell>
          <cell r="R201">
            <v>13542.54</v>
          </cell>
          <cell r="S201" t="str">
            <v>231-4400-10</v>
          </cell>
          <cell r="T201">
            <v>-116.34</v>
          </cell>
          <cell r="U201" t="str">
            <v>232-4310-10</v>
          </cell>
          <cell r="V201">
            <v>-10.26</v>
          </cell>
          <cell r="W201" t="str">
            <v>210-8150-10</v>
          </cell>
          <cell r="X201">
            <v>3108.06</v>
          </cell>
        </row>
        <row r="202">
          <cell r="A202" t="str">
            <v>235-4017-10</v>
          </cell>
          <cell r="B202">
            <v>-802252.07</v>
          </cell>
          <cell r="C202" t="str">
            <v>232-4020-10</v>
          </cell>
          <cell r="D202">
            <v>-19387.830000000002</v>
          </cell>
          <cell r="E202" t="str">
            <v>235-4001-10</v>
          </cell>
          <cell r="F202">
            <v>-1526826.11</v>
          </cell>
          <cell r="G202" t="str">
            <v>234-4000-10</v>
          </cell>
          <cell r="H202">
            <v>7244</v>
          </cell>
          <cell r="I202" t="str">
            <v>235-4015-10</v>
          </cell>
          <cell r="J202">
            <v>-300597.26</v>
          </cell>
          <cell r="K202" t="str">
            <v>235-4001-10</v>
          </cell>
          <cell r="L202">
            <v>-1211445.72</v>
          </cell>
          <cell r="M202" t="str">
            <v>232-4300-10</v>
          </cell>
          <cell r="N202">
            <v>-5244.24</v>
          </cell>
          <cell r="O202" t="str">
            <v>232-4020-10</v>
          </cell>
          <cell r="P202">
            <v>-17284.23</v>
          </cell>
          <cell r="Q202" t="str">
            <v>210-8140-10</v>
          </cell>
          <cell r="R202">
            <v>3537.33</v>
          </cell>
          <cell r="S202" t="str">
            <v>232-4000-10</v>
          </cell>
          <cell r="T202">
            <v>-57189.22</v>
          </cell>
          <cell r="U202" t="str">
            <v>232-4400-10</v>
          </cell>
          <cell r="V202">
            <v>-391.99</v>
          </cell>
          <cell r="W202" t="str">
            <v>210-8168-10</v>
          </cell>
          <cell r="X202">
            <v>242655</v>
          </cell>
        </row>
        <row r="203">
          <cell r="A203" t="str">
            <v>235-4018-10</v>
          </cell>
          <cell r="B203">
            <v>806660.68</v>
          </cell>
          <cell r="C203" t="str">
            <v>232-4100-10</v>
          </cell>
          <cell r="D203">
            <v>-5226.33</v>
          </cell>
          <cell r="E203" t="str">
            <v>235-4002-10</v>
          </cell>
          <cell r="F203">
            <v>189788</v>
          </cell>
          <cell r="G203" t="str">
            <v>234-4010-10</v>
          </cell>
          <cell r="H203">
            <v>1981</v>
          </cell>
          <cell r="I203" t="str">
            <v>235-4016-10</v>
          </cell>
          <cell r="J203">
            <v>45199</v>
          </cell>
          <cell r="K203" t="str">
            <v>235-4002-10</v>
          </cell>
          <cell r="L203">
            <v>-490095</v>
          </cell>
          <cell r="M203" t="str">
            <v>232-4310-10</v>
          </cell>
          <cell r="N203">
            <v>-9.0500000000000007</v>
          </cell>
          <cell r="O203" t="str">
            <v>232-4100-10</v>
          </cell>
          <cell r="P203">
            <v>-5870.06</v>
          </cell>
          <cell r="Q203" t="str">
            <v>210-8150-10</v>
          </cell>
          <cell r="R203">
            <v>1739.99</v>
          </cell>
          <cell r="S203" t="str">
            <v>232-4010-10</v>
          </cell>
          <cell r="T203">
            <v>-23129.38</v>
          </cell>
          <cell r="U203" t="str">
            <v>234-4000-10</v>
          </cell>
          <cell r="V203">
            <v>12448.67</v>
          </cell>
          <cell r="W203" t="str">
            <v>210-8169-10</v>
          </cell>
          <cell r="X203">
            <v>-62500</v>
          </cell>
        </row>
        <row r="204">
          <cell r="A204" t="str">
            <v>235-4019-10</v>
          </cell>
          <cell r="B204">
            <v>-213365</v>
          </cell>
          <cell r="C204" t="str">
            <v>232-4200-10</v>
          </cell>
          <cell r="D204">
            <v>-1402.46</v>
          </cell>
          <cell r="E204" t="str">
            <v>235-4010-10</v>
          </cell>
          <cell r="F204">
            <v>-379296.82</v>
          </cell>
          <cell r="G204" t="str">
            <v>235-4000-10</v>
          </cell>
          <cell r="H204">
            <v>-1012266.16</v>
          </cell>
          <cell r="I204" t="str">
            <v>235-4017-10</v>
          </cell>
          <cell r="J204">
            <v>-933682.33</v>
          </cell>
          <cell r="K204" t="str">
            <v>235-4010-10</v>
          </cell>
          <cell r="L204">
            <v>-314812.2</v>
          </cell>
          <cell r="M204" t="str">
            <v>232-4400-10</v>
          </cell>
          <cell r="N204">
            <v>-395.34</v>
          </cell>
          <cell r="O204" t="str">
            <v>232-4200-10</v>
          </cell>
          <cell r="P204">
            <v>-1885.76</v>
          </cell>
          <cell r="Q204" t="str">
            <v>231-4000-10</v>
          </cell>
          <cell r="R204">
            <v>-52441.54</v>
          </cell>
          <cell r="S204" t="str">
            <v>232-4015-10</v>
          </cell>
          <cell r="T204">
            <v>-16325.93</v>
          </cell>
          <cell r="U204" t="str">
            <v>234-4010-10</v>
          </cell>
          <cell r="V204">
            <v>0</v>
          </cell>
          <cell r="W204" t="str">
            <v>230-4000-10</v>
          </cell>
          <cell r="X204">
            <v>-25099.45</v>
          </cell>
        </row>
        <row r="205">
          <cell r="A205" t="str">
            <v>235-4020-10</v>
          </cell>
          <cell r="B205">
            <v>-557674.73</v>
          </cell>
          <cell r="C205" t="str">
            <v>232-4300-10</v>
          </cell>
          <cell r="D205">
            <v>-4113.8900000000003</v>
          </cell>
          <cell r="E205" t="str">
            <v>235-4015-10</v>
          </cell>
          <cell r="F205">
            <v>-437047.67</v>
          </cell>
          <cell r="G205" t="str">
            <v>235-4001-10</v>
          </cell>
          <cell r="H205">
            <v>-1606271.52</v>
          </cell>
          <cell r="I205" t="str">
            <v>235-4018-10</v>
          </cell>
          <cell r="J205">
            <v>1374816</v>
          </cell>
          <cell r="K205" t="str">
            <v>235-4015-10</v>
          </cell>
          <cell r="L205">
            <v>-395621.03</v>
          </cell>
          <cell r="M205" t="str">
            <v>234-4000-10</v>
          </cell>
          <cell r="N205">
            <v>-91138</v>
          </cell>
          <cell r="O205" t="str">
            <v>232-4300-10</v>
          </cell>
          <cell r="P205">
            <v>-5244.18</v>
          </cell>
          <cell r="Q205" t="str">
            <v>231-4010-10</v>
          </cell>
          <cell r="R205">
            <v>-4027.32</v>
          </cell>
          <cell r="S205" t="str">
            <v>232-4020-10</v>
          </cell>
          <cell r="T205">
            <v>-18722.439999999999</v>
          </cell>
          <cell r="U205" t="str">
            <v>235-4000-10</v>
          </cell>
          <cell r="V205">
            <v>-974216.31</v>
          </cell>
          <cell r="W205" t="str">
            <v>230-4010-10</v>
          </cell>
          <cell r="X205">
            <v>-1372.11</v>
          </cell>
        </row>
        <row r="206">
          <cell r="A206" t="str">
            <v>235-4100-10</v>
          </cell>
          <cell r="B206">
            <v>-184306.78</v>
          </cell>
          <cell r="C206" t="str">
            <v>232-4310-10</v>
          </cell>
          <cell r="D206">
            <v>-8.7100000000000009</v>
          </cell>
          <cell r="E206" t="str">
            <v>235-4016-10</v>
          </cell>
          <cell r="F206">
            <v>26637</v>
          </cell>
          <cell r="G206" t="str">
            <v>235-4002-10</v>
          </cell>
          <cell r="H206">
            <v>761236</v>
          </cell>
          <cell r="I206" t="str">
            <v>235-4019-10</v>
          </cell>
          <cell r="J206">
            <v>-335375</v>
          </cell>
          <cell r="K206" t="str">
            <v>235-4016-10</v>
          </cell>
          <cell r="L206">
            <v>-68785</v>
          </cell>
          <cell r="M206" t="str">
            <v>234-4010-10</v>
          </cell>
          <cell r="N206">
            <v>-24927</v>
          </cell>
          <cell r="O206" t="str">
            <v>232-4310-10</v>
          </cell>
          <cell r="P206">
            <v>-10.69</v>
          </cell>
          <cell r="Q206" t="str">
            <v>231-4015-10</v>
          </cell>
          <cell r="R206">
            <v>-1961.8</v>
          </cell>
          <cell r="S206" t="str">
            <v>232-4100-10</v>
          </cell>
          <cell r="T206">
            <v>-5659.07</v>
          </cell>
          <cell r="U206" t="str">
            <v>235-4001-10</v>
          </cell>
          <cell r="V206">
            <v>-1731239.46</v>
          </cell>
          <cell r="W206" t="str">
            <v>230-4015-10</v>
          </cell>
          <cell r="X206">
            <v>-375.42</v>
          </cell>
        </row>
        <row r="207">
          <cell r="A207" t="str">
            <v>235-4300-10</v>
          </cell>
          <cell r="B207">
            <v>-1366.58</v>
          </cell>
          <cell r="C207" t="str">
            <v>232-4400-10</v>
          </cell>
          <cell r="D207">
            <v>-527.48</v>
          </cell>
          <cell r="E207" t="str">
            <v>235-4017-10</v>
          </cell>
          <cell r="F207">
            <v>-647269.26</v>
          </cell>
          <cell r="G207" t="str">
            <v>235-4010-10</v>
          </cell>
          <cell r="H207">
            <v>-290303.88</v>
          </cell>
          <cell r="I207" t="str">
            <v>235-4020-10</v>
          </cell>
          <cell r="J207">
            <v>-382728.82</v>
          </cell>
          <cell r="K207" t="str">
            <v>235-4017-10</v>
          </cell>
          <cell r="L207">
            <v>-669799.46</v>
          </cell>
          <cell r="M207" t="str">
            <v>235-4000-10</v>
          </cell>
          <cell r="N207">
            <v>-1374297.27</v>
          </cell>
          <cell r="O207" t="str">
            <v>232-4400-10</v>
          </cell>
          <cell r="P207">
            <v>-394.16</v>
          </cell>
          <cell r="Q207" t="str">
            <v>231-4020-10</v>
          </cell>
          <cell r="R207">
            <v>-641.94000000000005</v>
          </cell>
          <cell r="S207" t="str">
            <v>232-4200-10</v>
          </cell>
          <cell r="T207">
            <v>-1938.05</v>
          </cell>
          <cell r="U207" t="str">
            <v>235-4002-10</v>
          </cell>
          <cell r="V207">
            <v>313519</v>
          </cell>
          <cell r="W207" t="str">
            <v>230-4020-10</v>
          </cell>
          <cell r="X207">
            <v>-120.99</v>
          </cell>
        </row>
        <row r="208">
          <cell r="A208" t="str">
            <v>235-4400-10</v>
          </cell>
          <cell r="B208">
            <v>-9054.77</v>
          </cell>
          <cell r="C208" t="str">
            <v>233-4000-10</v>
          </cell>
          <cell r="D208">
            <v>-0.01</v>
          </cell>
          <cell r="E208" t="str">
            <v>235-4019-10</v>
          </cell>
          <cell r="F208">
            <v>4974</v>
          </cell>
          <cell r="G208" t="str">
            <v>235-4015-10</v>
          </cell>
          <cell r="H208">
            <v>-271039.99</v>
          </cell>
          <cell r="I208" t="str">
            <v>235-4100-10</v>
          </cell>
          <cell r="J208">
            <v>-202671.92</v>
          </cell>
          <cell r="K208" t="str">
            <v>235-4018-10</v>
          </cell>
          <cell r="L208">
            <v>0.01</v>
          </cell>
          <cell r="M208" t="str">
            <v>235-4001-10</v>
          </cell>
          <cell r="N208">
            <v>-1199303.27</v>
          </cell>
          <cell r="O208" t="str">
            <v>235-4000-10</v>
          </cell>
          <cell r="P208">
            <v>-2107825.48</v>
          </cell>
          <cell r="Q208" t="str">
            <v>231-4100-10</v>
          </cell>
          <cell r="R208">
            <v>-1538.1</v>
          </cell>
          <cell r="S208" t="str">
            <v>232-4300-10</v>
          </cell>
          <cell r="T208">
            <v>-5247.07</v>
          </cell>
          <cell r="U208" t="str">
            <v>235-4010-10</v>
          </cell>
          <cell r="V208">
            <v>-268115.59999999998</v>
          </cell>
          <cell r="W208" t="str">
            <v>230-4200-10</v>
          </cell>
          <cell r="X208">
            <v>-1</v>
          </cell>
        </row>
        <row r="209">
          <cell r="A209" t="str">
            <v>235-4500-10</v>
          </cell>
          <cell r="B209">
            <v>-5408.73</v>
          </cell>
          <cell r="C209" t="str">
            <v>233-4010-10</v>
          </cell>
          <cell r="D209">
            <v>-0.01</v>
          </cell>
          <cell r="E209" t="str">
            <v>235-4020-10</v>
          </cell>
          <cell r="F209">
            <v>-517093.51</v>
          </cell>
          <cell r="G209" t="str">
            <v>235-4016-10</v>
          </cell>
          <cell r="H209">
            <v>106840</v>
          </cell>
          <cell r="I209" t="str">
            <v>235-4300-10</v>
          </cell>
          <cell r="J209">
            <v>-1162.22</v>
          </cell>
          <cell r="K209" t="str">
            <v>235-4019-10</v>
          </cell>
          <cell r="L209">
            <v>198556</v>
          </cell>
          <cell r="M209" t="str">
            <v>235-4002-10</v>
          </cell>
          <cell r="N209">
            <v>-357823</v>
          </cell>
          <cell r="O209" t="str">
            <v>235-4001-10</v>
          </cell>
          <cell r="P209">
            <v>-888979.19</v>
          </cell>
          <cell r="Q209" t="str">
            <v>231-4200-10</v>
          </cell>
          <cell r="R209">
            <v>-1041.4000000000001</v>
          </cell>
          <cell r="S209" t="str">
            <v>232-4310-10</v>
          </cell>
          <cell r="T209">
            <v>-9</v>
          </cell>
          <cell r="U209" t="str">
            <v>235-4015-10</v>
          </cell>
          <cell r="V209">
            <v>-284499.89</v>
          </cell>
          <cell r="W209" t="str">
            <v>230-4300-10</v>
          </cell>
          <cell r="X209">
            <v>-36.700000000000003</v>
          </cell>
        </row>
        <row r="210">
          <cell r="A210" t="str">
            <v>235-4502-10</v>
          </cell>
          <cell r="B210">
            <v>-161.34</v>
          </cell>
          <cell r="C210" t="str">
            <v>233-4015-10</v>
          </cell>
          <cell r="D210">
            <v>0.01</v>
          </cell>
          <cell r="E210" t="str">
            <v>235-4100-10</v>
          </cell>
          <cell r="F210">
            <v>-167830.34</v>
          </cell>
          <cell r="G210" t="str">
            <v>235-4017-10</v>
          </cell>
          <cell r="H210">
            <v>-586680.19999999995</v>
          </cell>
          <cell r="I210" t="str">
            <v>235-4400-10</v>
          </cell>
          <cell r="J210">
            <v>-8236.69</v>
          </cell>
          <cell r="K210" t="str">
            <v>235-4020-10</v>
          </cell>
          <cell r="L210">
            <v>-505638.76</v>
          </cell>
          <cell r="M210" t="str">
            <v>235-4010-10</v>
          </cell>
          <cell r="N210">
            <v>-391504.8</v>
          </cell>
          <cell r="O210" t="str">
            <v>235-4002-10</v>
          </cell>
          <cell r="P210">
            <v>-996978</v>
          </cell>
          <cell r="Q210" t="str">
            <v>231-4300-10</v>
          </cell>
          <cell r="R210">
            <v>-1823.4</v>
          </cell>
          <cell r="S210" t="str">
            <v>232-4400-10</v>
          </cell>
          <cell r="T210">
            <v>-391.54</v>
          </cell>
          <cell r="U210" t="str">
            <v>235-4016-10</v>
          </cell>
          <cell r="V210">
            <v>44003</v>
          </cell>
          <cell r="W210" t="str">
            <v>230-4401-10</v>
          </cell>
          <cell r="X210">
            <v>27006</v>
          </cell>
        </row>
        <row r="211">
          <cell r="A211" t="str">
            <v>235-4504-10</v>
          </cell>
          <cell r="B211">
            <v>-20801.03</v>
          </cell>
          <cell r="C211" t="str">
            <v>233-4020-10</v>
          </cell>
          <cell r="D211">
            <v>0.01</v>
          </cell>
          <cell r="E211" t="str">
            <v>235-4202-10</v>
          </cell>
          <cell r="F211">
            <v>-109.52</v>
          </cell>
          <cell r="G211" t="str">
            <v>235-4018-10</v>
          </cell>
          <cell r="H211">
            <v>639165</v>
          </cell>
          <cell r="I211" t="str">
            <v>235-4500-10</v>
          </cell>
          <cell r="J211">
            <v>-3306.45</v>
          </cell>
          <cell r="K211" t="str">
            <v>235-4100-10</v>
          </cell>
          <cell r="L211">
            <v>-174706.55</v>
          </cell>
          <cell r="M211" t="str">
            <v>235-4015-10</v>
          </cell>
          <cell r="N211">
            <v>-426223.65</v>
          </cell>
          <cell r="O211" t="str">
            <v>235-4010-10</v>
          </cell>
          <cell r="P211">
            <v>-515696.28</v>
          </cell>
          <cell r="Q211" t="str">
            <v>231-4400-10</v>
          </cell>
          <cell r="R211">
            <v>-120.4</v>
          </cell>
          <cell r="S211" t="str">
            <v>234-4000-10</v>
          </cell>
          <cell r="T211">
            <v>61363.67</v>
          </cell>
          <cell r="U211" t="str">
            <v>235-4017-10</v>
          </cell>
          <cell r="V211">
            <v>-541202.61</v>
          </cell>
          <cell r="W211" t="str">
            <v>231-4000-10</v>
          </cell>
          <cell r="X211">
            <v>-48924.09</v>
          </cell>
        </row>
        <row r="212">
          <cell r="A212" t="str">
            <v>235-4505-10</v>
          </cell>
          <cell r="B212">
            <v>-424.81</v>
          </cell>
          <cell r="C212" t="str">
            <v>233-4100-10</v>
          </cell>
          <cell r="D212">
            <v>0.01</v>
          </cell>
          <cell r="E212" t="str">
            <v>235-4300-10</v>
          </cell>
          <cell r="F212">
            <v>-1293.44</v>
          </cell>
          <cell r="G212" t="str">
            <v>235-4019-10</v>
          </cell>
          <cell r="H212">
            <v>153878</v>
          </cell>
          <cell r="I212" t="str">
            <v>235-4501-10</v>
          </cell>
          <cell r="J212">
            <v>-354.56</v>
          </cell>
          <cell r="K212" t="str">
            <v>235-4300-10</v>
          </cell>
          <cell r="L212">
            <v>-1406.92</v>
          </cell>
          <cell r="M212" t="str">
            <v>235-4016-10</v>
          </cell>
          <cell r="N212">
            <v>-50221</v>
          </cell>
          <cell r="O212" t="str">
            <v>235-4015-10</v>
          </cell>
          <cell r="P212">
            <v>-620330.05000000005</v>
          </cell>
          <cell r="Q212" t="str">
            <v>232-4000-10</v>
          </cell>
          <cell r="R212">
            <v>-67187.34</v>
          </cell>
          <cell r="S212" t="str">
            <v>234-4010-10</v>
          </cell>
          <cell r="T212">
            <v>0</v>
          </cell>
          <cell r="U212" t="str">
            <v>235-4018-10</v>
          </cell>
          <cell r="V212">
            <v>333206</v>
          </cell>
          <cell r="W212" t="str">
            <v>231-4010-10</v>
          </cell>
          <cell r="X212">
            <v>-3789.11</v>
          </cell>
        </row>
        <row r="213">
          <cell r="A213" t="str">
            <v>235-4530-10</v>
          </cell>
          <cell r="B213">
            <v>-6138.74</v>
          </cell>
          <cell r="C213" t="str">
            <v>233-4200-10</v>
          </cell>
          <cell r="D213">
            <v>-0.01</v>
          </cell>
          <cell r="E213" t="str">
            <v>235-4400-10</v>
          </cell>
          <cell r="F213">
            <v>-9241.89</v>
          </cell>
          <cell r="G213" t="str">
            <v>235-4020-10</v>
          </cell>
          <cell r="H213">
            <v>-389122.71</v>
          </cell>
          <cell r="I213" t="str">
            <v>235-4502-10</v>
          </cell>
          <cell r="J213">
            <v>-823.84</v>
          </cell>
          <cell r="K213" t="str">
            <v>235-4400-10</v>
          </cell>
          <cell r="L213">
            <v>-10031.66</v>
          </cell>
          <cell r="M213" t="str">
            <v>235-4017-10</v>
          </cell>
          <cell r="N213">
            <v>-421738.95</v>
          </cell>
          <cell r="O213" t="str">
            <v>235-4016-10</v>
          </cell>
          <cell r="P213">
            <v>-139927</v>
          </cell>
          <cell r="Q213" t="str">
            <v>232-4010-10</v>
          </cell>
          <cell r="R213">
            <v>-25804.41</v>
          </cell>
          <cell r="S213" t="str">
            <v>235-4000-10</v>
          </cell>
          <cell r="T213">
            <v>-1225660.1000000001</v>
          </cell>
          <cell r="U213" t="str">
            <v>235-4019-10</v>
          </cell>
          <cell r="V213">
            <v>-360408</v>
          </cell>
          <cell r="W213" t="str">
            <v>231-4015-10</v>
          </cell>
          <cell r="X213">
            <v>-1923.41</v>
          </cell>
        </row>
        <row r="214">
          <cell r="A214" t="str">
            <v>235-4610-10</v>
          </cell>
          <cell r="B214">
            <v>-424.4</v>
          </cell>
          <cell r="C214" t="str">
            <v>233-4300-10</v>
          </cell>
          <cell r="D214">
            <v>-0.01</v>
          </cell>
          <cell r="E214" t="str">
            <v>235-4500-10</v>
          </cell>
          <cell r="F214">
            <v>-8763.1299999999992</v>
          </cell>
          <cell r="G214" t="str">
            <v>235-4100-10</v>
          </cell>
          <cell r="H214">
            <v>-191744.44</v>
          </cell>
          <cell r="I214" t="str">
            <v>235-4504-10</v>
          </cell>
          <cell r="J214">
            <v>-12341.82</v>
          </cell>
          <cell r="K214" t="str">
            <v>235-4500-10</v>
          </cell>
          <cell r="L214">
            <v>-8967.2199999999993</v>
          </cell>
          <cell r="M214" t="str">
            <v>235-4018-10</v>
          </cell>
          <cell r="N214">
            <v>-0.04</v>
          </cell>
          <cell r="O214" t="str">
            <v>235-4017-10</v>
          </cell>
          <cell r="P214">
            <v>-517931.18</v>
          </cell>
          <cell r="Q214" t="str">
            <v>232-4015-10</v>
          </cell>
          <cell r="R214">
            <v>-15586.57</v>
          </cell>
          <cell r="S214" t="str">
            <v>235-4001-10</v>
          </cell>
          <cell r="T214">
            <v>-1585291.95</v>
          </cell>
          <cell r="U214" t="str">
            <v>235-4020-10</v>
          </cell>
          <cell r="V214">
            <v>-356307.9</v>
          </cell>
          <cell r="W214" t="str">
            <v>231-4020-10</v>
          </cell>
          <cell r="X214">
            <v>-636.63</v>
          </cell>
        </row>
        <row r="215">
          <cell r="A215" t="str">
            <v>235-5000-10</v>
          </cell>
          <cell r="B215">
            <v>5953321.6299999999</v>
          </cell>
          <cell r="C215" t="str">
            <v>233-4400-10</v>
          </cell>
          <cell r="D215">
            <v>-0.01</v>
          </cell>
          <cell r="E215" t="str">
            <v>235-4502-10</v>
          </cell>
          <cell r="F215">
            <v>-1146.52</v>
          </cell>
          <cell r="G215" t="str">
            <v>235-4300-10</v>
          </cell>
          <cell r="H215">
            <v>-1130.69</v>
          </cell>
          <cell r="I215" t="str">
            <v>235-4505-10</v>
          </cell>
          <cell r="J215">
            <v>-278.88</v>
          </cell>
          <cell r="K215" t="str">
            <v>235-4502-10</v>
          </cell>
          <cell r="L215">
            <v>-927.34</v>
          </cell>
          <cell r="M215" t="str">
            <v>235-4019-10</v>
          </cell>
          <cell r="N215">
            <v>276127</v>
          </cell>
          <cell r="O215" t="str">
            <v>235-4018-10</v>
          </cell>
          <cell r="P215">
            <v>668557</v>
          </cell>
          <cell r="Q215" t="str">
            <v>232-4020-10</v>
          </cell>
          <cell r="R215">
            <v>-17472.52</v>
          </cell>
          <cell r="S215" t="str">
            <v>235-4002-10</v>
          </cell>
          <cell r="T215">
            <v>941633</v>
          </cell>
          <cell r="U215" t="str">
            <v>235-4100-10</v>
          </cell>
          <cell r="V215">
            <v>-130060.15</v>
          </cell>
          <cell r="W215" t="str">
            <v>231-4100-10</v>
          </cell>
          <cell r="X215">
            <v>-1488.5</v>
          </cell>
        </row>
        <row r="216">
          <cell r="A216" t="str">
            <v>235-5002-10</v>
          </cell>
          <cell r="B216">
            <v>-342346</v>
          </cell>
          <cell r="C216" t="str">
            <v>234-4000-10</v>
          </cell>
          <cell r="D216">
            <v>61846</v>
          </cell>
          <cell r="E216" t="str">
            <v>235-4504-10</v>
          </cell>
          <cell r="F216">
            <v>-12341.82</v>
          </cell>
          <cell r="G216" t="str">
            <v>235-4400-10</v>
          </cell>
          <cell r="H216">
            <v>-7056.73</v>
          </cell>
          <cell r="I216" t="str">
            <v>235-4530-10</v>
          </cell>
          <cell r="J216">
            <v>-7789.78</v>
          </cell>
          <cell r="K216" t="str">
            <v>235-4504-10</v>
          </cell>
          <cell r="L216">
            <v>-12341.82</v>
          </cell>
          <cell r="M216" t="str">
            <v>235-4020-10</v>
          </cell>
          <cell r="N216">
            <v>-525087.94999999995</v>
          </cell>
          <cell r="O216" t="str">
            <v>235-4019-10</v>
          </cell>
          <cell r="P216">
            <v>-95450</v>
          </cell>
          <cell r="Q216" t="str">
            <v>232-4100-10</v>
          </cell>
          <cell r="R216">
            <v>-5905.98</v>
          </cell>
          <cell r="S216" t="str">
            <v>235-4010-10</v>
          </cell>
          <cell r="T216">
            <v>-336807.96</v>
          </cell>
          <cell r="U216" t="str">
            <v>235-4300-10</v>
          </cell>
          <cell r="V216">
            <v>-1243.58</v>
          </cell>
          <cell r="W216" t="str">
            <v>231-4200-10</v>
          </cell>
          <cell r="X216">
            <v>-1007.81</v>
          </cell>
        </row>
        <row r="217">
          <cell r="A217" t="str">
            <v>235-5003-10</v>
          </cell>
          <cell r="B217">
            <v>1410489.75</v>
          </cell>
          <cell r="C217" t="str">
            <v>234-4010-10</v>
          </cell>
          <cell r="D217">
            <v>34748</v>
          </cell>
          <cell r="E217" t="str">
            <v>235-4505-10</v>
          </cell>
          <cell r="F217">
            <v>-349.8</v>
          </cell>
          <cell r="G217" t="str">
            <v>235-4500-10</v>
          </cell>
          <cell r="H217">
            <v>-2171.54</v>
          </cell>
          <cell r="I217" t="str">
            <v>235-4540-10</v>
          </cell>
          <cell r="J217">
            <v>-140.29</v>
          </cell>
          <cell r="K217" t="str">
            <v>235-4505-10</v>
          </cell>
          <cell r="L217">
            <v>-364.33</v>
          </cell>
          <cell r="M217" t="str">
            <v>235-4100-10</v>
          </cell>
          <cell r="N217">
            <v>-180357.73</v>
          </cell>
          <cell r="O217" t="str">
            <v>235-4020-10</v>
          </cell>
          <cell r="P217">
            <v>-739497.3</v>
          </cell>
          <cell r="Q217" t="str">
            <v>232-4200-10</v>
          </cell>
          <cell r="R217">
            <v>-1859.09</v>
          </cell>
          <cell r="S217" t="str">
            <v>235-4015-10</v>
          </cell>
          <cell r="T217">
            <v>-305083.63</v>
          </cell>
          <cell r="U217" t="str">
            <v>235-4320-10</v>
          </cell>
          <cell r="V217">
            <v>-34.61</v>
          </cell>
          <cell r="W217" t="str">
            <v>231-4300-10</v>
          </cell>
          <cell r="X217">
            <v>-1766.71</v>
          </cell>
        </row>
        <row r="218">
          <cell r="A218" t="str">
            <v>236-4000-10</v>
          </cell>
          <cell r="B218">
            <v>-372726.74</v>
          </cell>
          <cell r="C218" t="str">
            <v>235-4000-10</v>
          </cell>
          <cell r="D218">
            <v>-1539811.26</v>
          </cell>
          <cell r="E218" t="str">
            <v>235-4530-10</v>
          </cell>
          <cell r="F218">
            <v>-6261.54</v>
          </cell>
          <cell r="G218" t="str">
            <v>235-4501-10</v>
          </cell>
          <cell r="H218">
            <v>-10137.620000000001</v>
          </cell>
          <cell r="I218" t="str">
            <v>235-5000-10</v>
          </cell>
          <cell r="J218">
            <v>5818214.5899999999</v>
          </cell>
          <cell r="K218" t="str">
            <v>235-4530-10</v>
          </cell>
          <cell r="L218">
            <v>-10785.61</v>
          </cell>
          <cell r="M218" t="str">
            <v>235-4300-10</v>
          </cell>
          <cell r="N218">
            <v>-1666.96</v>
          </cell>
          <cell r="O218" t="str">
            <v>235-4100-10</v>
          </cell>
          <cell r="P218">
            <v>-242823.43</v>
          </cell>
          <cell r="Q218" t="str">
            <v>232-4300-10</v>
          </cell>
          <cell r="R218">
            <v>-5239.91</v>
          </cell>
          <cell r="S218" t="str">
            <v>235-4016-10</v>
          </cell>
          <cell r="T218">
            <v>132159</v>
          </cell>
          <cell r="U218" t="str">
            <v>235-4400-10</v>
          </cell>
          <cell r="V218">
            <v>-7407.66</v>
          </cell>
          <cell r="W218" t="str">
            <v>231-4400-10</v>
          </cell>
          <cell r="X218">
            <v>-117.18</v>
          </cell>
        </row>
        <row r="219">
          <cell r="A219" t="str">
            <v>236-4010-10</v>
          </cell>
          <cell r="B219">
            <v>-29051.29</v>
          </cell>
          <cell r="C219" t="str">
            <v>235-4001-10</v>
          </cell>
          <cell r="D219">
            <v>-1513147.37</v>
          </cell>
          <cell r="E219" t="str">
            <v>235-4540-10</v>
          </cell>
          <cell r="F219">
            <v>-267.55</v>
          </cell>
          <cell r="G219" t="str">
            <v>235-4502-10</v>
          </cell>
          <cell r="H219">
            <v>-823.84</v>
          </cell>
          <cell r="I219" t="str">
            <v>235-5001-10</v>
          </cell>
          <cell r="J219">
            <v>9823.2099999999991</v>
          </cell>
          <cell r="K219" t="str">
            <v>235-4540-10</v>
          </cell>
          <cell r="L219">
            <v>-115.95</v>
          </cell>
          <cell r="M219" t="str">
            <v>235-4400-10</v>
          </cell>
          <cell r="N219">
            <v>-10309.049999999999</v>
          </cell>
          <cell r="O219" t="str">
            <v>235-4300-10</v>
          </cell>
          <cell r="P219">
            <v>-2093.84</v>
          </cell>
          <cell r="Q219" t="str">
            <v>232-4310-10</v>
          </cell>
          <cell r="R219">
            <v>-10.8</v>
          </cell>
          <cell r="S219" t="str">
            <v>235-4017-10</v>
          </cell>
          <cell r="T219">
            <v>-269005.01</v>
          </cell>
          <cell r="U219" t="str">
            <v>235-4500-10</v>
          </cell>
          <cell r="V219">
            <v>-3402.68</v>
          </cell>
          <cell r="W219" t="str">
            <v>232-4000-10</v>
          </cell>
          <cell r="X219">
            <v>-51378.95</v>
          </cell>
        </row>
        <row r="220">
          <cell r="A220" t="str">
            <v>236-4015-10</v>
          </cell>
          <cell r="B220">
            <v>-16459.72</v>
          </cell>
          <cell r="C220" t="str">
            <v>235-4002-10</v>
          </cell>
          <cell r="D220">
            <v>12969</v>
          </cell>
          <cell r="E220" t="str">
            <v>235-4610-10</v>
          </cell>
          <cell r="F220">
            <v>-11184.73</v>
          </cell>
          <cell r="G220" t="str">
            <v>235-4504-10</v>
          </cell>
          <cell r="H220">
            <v>-12364.17</v>
          </cell>
          <cell r="I220" t="str">
            <v>235-5002-10</v>
          </cell>
          <cell r="J220">
            <v>-2476478.61</v>
          </cell>
          <cell r="K220" t="str">
            <v>235-5000-10</v>
          </cell>
          <cell r="L220">
            <v>4939170.71</v>
          </cell>
          <cell r="M220" t="str">
            <v>235-4500-10</v>
          </cell>
          <cell r="N220">
            <v>-5682.52</v>
          </cell>
          <cell r="O220" t="str">
            <v>235-4400-10</v>
          </cell>
          <cell r="P220">
            <v>-13610.02</v>
          </cell>
          <cell r="Q220" t="str">
            <v>232-4400-10</v>
          </cell>
          <cell r="R220">
            <v>-394.15</v>
          </cell>
          <cell r="S220" t="str">
            <v>235-4018-10</v>
          </cell>
          <cell r="T220">
            <v>0.01</v>
          </cell>
          <cell r="U220" t="str">
            <v>235-4502-10</v>
          </cell>
          <cell r="V220">
            <v>-841.09</v>
          </cell>
          <cell r="W220" t="str">
            <v>232-4010-10</v>
          </cell>
          <cell r="X220">
            <v>-22445.74</v>
          </cell>
        </row>
        <row r="221">
          <cell r="A221" t="str">
            <v>236-4020-10</v>
          </cell>
          <cell r="B221">
            <v>-4795.42</v>
          </cell>
          <cell r="C221" t="str">
            <v>235-4010-10</v>
          </cell>
          <cell r="D221">
            <v>-402592.57</v>
          </cell>
          <cell r="E221" t="str">
            <v>235-5000-10</v>
          </cell>
          <cell r="F221">
            <v>4632722.99</v>
          </cell>
          <cell r="G221" t="str">
            <v>235-4505-10</v>
          </cell>
          <cell r="H221">
            <v>-278.3</v>
          </cell>
          <cell r="I221" t="str">
            <v>235-5003-10</v>
          </cell>
          <cell r="J221">
            <v>1026663.03</v>
          </cell>
          <cell r="K221" t="str">
            <v>235-5001-10</v>
          </cell>
          <cell r="L221">
            <v>30912.26</v>
          </cell>
          <cell r="M221" t="str">
            <v>235-4501-10</v>
          </cell>
          <cell r="N221">
            <v>-54.38</v>
          </cell>
          <cell r="O221" t="str">
            <v>235-4500-10</v>
          </cell>
          <cell r="P221">
            <v>-5490.57</v>
          </cell>
          <cell r="Q221" t="str">
            <v>234-4000-10</v>
          </cell>
          <cell r="R221">
            <v>134083.34</v>
          </cell>
          <cell r="S221" t="str">
            <v>235-4019-10</v>
          </cell>
          <cell r="T221">
            <v>-148965</v>
          </cell>
          <cell r="U221" t="str">
            <v>235-4504-10</v>
          </cell>
          <cell r="V221">
            <v>-12341.82</v>
          </cell>
          <cell r="W221" t="str">
            <v>232-4015-10</v>
          </cell>
          <cell r="X221">
            <v>-15541.65</v>
          </cell>
        </row>
        <row r="222">
          <cell r="A222" t="str">
            <v>236-4100-10</v>
          </cell>
          <cell r="B222">
            <v>-12537.87</v>
          </cell>
          <cell r="C222" t="str">
            <v>235-4015-10</v>
          </cell>
          <cell r="D222">
            <v>-411185.95</v>
          </cell>
          <cell r="E222" t="str">
            <v>235-5002-10</v>
          </cell>
          <cell r="F222">
            <v>-332961</v>
          </cell>
          <cell r="G222" t="str">
            <v>235-4530-10</v>
          </cell>
          <cell r="H222">
            <v>-6827.5</v>
          </cell>
          <cell r="I222" t="str">
            <v>236-4000-10</v>
          </cell>
          <cell r="J222">
            <v>-353043.93</v>
          </cell>
          <cell r="K222" t="str">
            <v>235-5002-10</v>
          </cell>
          <cell r="L222">
            <v>-396757.01</v>
          </cell>
          <cell r="M222" t="str">
            <v>235-4502-10</v>
          </cell>
          <cell r="N222">
            <v>-841.09</v>
          </cell>
          <cell r="O222" t="str">
            <v>235-4501-10</v>
          </cell>
          <cell r="P222">
            <v>-36.090000000000003</v>
          </cell>
          <cell r="Q222" t="str">
            <v>234-4010-10</v>
          </cell>
          <cell r="R222">
            <v>0.01</v>
          </cell>
          <cell r="S222" t="str">
            <v>235-4020-10</v>
          </cell>
          <cell r="T222">
            <v>-419170.96</v>
          </cell>
          <cell r="U222" t="str">
            <v>235-4505-10</v>
          </cell>
          <cell r="V222">
            <v>-324.87</v>
          </cell>
          <cell r="W222" t="str">
            <v>232-4020-10</v>
          </cell>
          <cell r="X222">
            <v>-17481.8</v>
          </cell>
        </row>
        <row r="223">
          <cell r="A223" t="str">
            <v>236-4200-10</v>
          </cell>
          <cell r="B223">
            <v>-7043.46</v>
          </cell>
          <cell r="C223" t="str">
            <v>235-4016-10</v>
          </cell>
          <cell r="D223">
            <v>1820</v>
          </cell>
          <cell r="E223" t="str">
            <v>235-5003-10</v>
          </cell>
          <cell r="F223">
            <v>1885006.6</v>
          </cell>
          <cell r="G223" t="str">
            <v>235-5000-10</v>
          </cell>
          <cell r="H223">
            <v>3540099.05</v>
          </cell>
          <cell r="I223" t="str">
            <v>236-4010-10</v>
          </cell>
          <cell r="J223">
            <v>-28258.35</v>
          </cell>
          <cell r="K223" t="str">
            <v>235-5003-10</v>
          </cell>
          <cell r="L223">
            <v>1155562.3500000001</v>
          </cell>
          <cell r="M223" t="str">
            <v>235-4504-10</v>
          </cell>
          <cell r="N223">
            <v>-12341.82</v>
          </cell>
          <cell r="O223" t="str">
            <v>235-4502-10</v>
          </cell>
          <cell r="P223">
            <v>-841.09</v>
          </cell>
          <cell r="Q223" t="str">
            <v>235-4000-10</v>
          </cell>
          <cell r="R223">
            <v>-1973226.91</v>
          </cell>
          <cell r="S223" t="str">
            <v>235-4100-10</v>
          </cell>
          <cell r="T223">
            <v>-145096.17000000001</v>
          </cell>
          <cell r="U223" t="str">
            <v>235-4530-10</v>
          </cell>
          <cell r="V223">
            <v>-16045.78</v>
          </cell>
          <cell r="W223" t="str">
            <v>232-4100-10</v>
          </cell>
          <cell r="X223">
            <v>-4927.18</v>
          </cell>
        </row>
        <row r="224">
          <cell r="A224" t="str">
            <v>236-4300-10</v>
          </cell>
          <cell r="B224">
            <v>-10266.83</v>
          </cell>
          <cell r="C224" t="str">
            <v>235-4017-10</v>
          </cell>
          <cell r="D224">
            <v>-622085.24</v>
          </cell>
          <cell r="E224" t="str">
            <v>235-5004-10</v>
          </cell>
          <cell r="F224">
            <v>-491707</v>
          </cell>
          <cell r="G224" t="str">
            <v>235-5001-10</v>
          </cell>
          <cell r="H224">
            <v>14008.22</v>
          </cell>
          <cell r="I224" t="str">
            <v>236-4015-10</v>
          </cell>
          <cell r="J224">
            <v>-13932.76</v>
          </cell>
          <cell r="K224" t="str">
            <v>235-5004-10</v>
          </cell>
          <cell r="L224">
            <v>-193675.01</v>
          </cell>
          <cell r="M224" t="str">
            <v>235-4505-10</v>
          </cell>
          <cell r="N224">
            <v>-319.45999999999998</v>
          </cell>
          <cell r="O224" t="str">
            <v>235-4504-10</v>
          </cell>
          <cell r="P224">
            <v>-12341.82</v>
          </cell>
          <cell r="Q224" t="str">
            <v>235-4001-10</v>
          </cell>
          <cell r="R224">
            <v>-1088021.5900000001</v>
          </cell>
          <cell r="S224" t="str">
            <v>235-4300-10</v>
          </cell>
          <cell r="T224">
            <v>-1452.95</v>
          </cell>
          <cell r="U224" t="str">
            <v>235-4610-10</v>
          </cell>
          <cell r="V224">
            <v>-21161.94</v>
          </cell>
          <cell r="W224" t="str">
            <v>232-4200-10</v>
          </cell>
          <cell r="X224">
            <v>-1551.84</v>
          </cell>
        </row>
        <row r="225">
          <cell r="A225" t="str">
            <v>236-4400-10</v>
          </cell>
          <cell r="B225">
            <v>-1018.94</v>
          </cell>
          <cell r="C225" t="str">
            <v>235-4018-10</v>
          </cell>
          <cell r="D225">
            <v>504822.92</v>
          </cell>
          <cell r="E225" t="str">
            <v>236-4000-10</v>
          </cell>
          <cell r="F225">
            <v>-352184.1</v>
          </cell>
          <cell r="G225" t="str">
            <v>235-5002-10</v>
          </cell>
          <cell r="H225">
            <v>-1335491</v>
          </cell>
          <cell r="I225" t="str">
            <v>236-4020-10</v>
          </cell>
          <cell r="J225">
            <v>-4450.37</v>
          </cell>
          <cell r="K225" t="str">
            <v>236-4000-10</v>
          </cell>
          <cell r="L225">
            <v>-432483.07</v>
          </cell>
          <cell r="M225" t="str">
            <v>235-4530-10</v>
          </cell>
          <cell r="N225">
            <v>-11374.65</v>
          </cell>
          <cell r="O225" t="str">
            <v>235-4505-10</v>
          </cell>
          <cell r="P225">
            <v>-214.65</v>
          </cell>
          <cell r="Q225" t="str">
            <v>235-4002-10</v>
          </cell>
          <cell r="R225">
            <v>212683</v>
          </cell>
          <cell r="S225" t="str">
            <v>235-4320-10</v>
          </cell>
          <cell r="T225">
            <v>-33.369999999999997</v>
          </cell>
          <cell r="U225" t="str">
            <v>235-5000-10</v>
          </cell>
          <cell r="V225">
            <v>4488055.5</v>
          </cell>
          <cell r="W225" t="str">
            <v>232-4300-10</v>
          </cell>
          <cell r="X225">
            <v>-5239.97</v>
          </cell>
        </row>
        <row r="226">
          <cell r="A226" t="str">
            <v>237-4000-10</v>
          </cell>
          <cell r="B226">
            <v>-507225.52</v>
          </cell>
          <cell r="C226" t="str">
            <v>235-4019-10</v>
          </cell>
          <cell r="D226">
            <v>218911</v>
          </cell>
          <cell r="E226" t="str">
            <v>236-4010-10</v>
          </cell>
          <cell r="F226">
            <v>-26905.75</v>
          </cell>
          <cell r="G226" t="str">
            <v>235-5003-10</v>
          </cell>
          <cell r="H226">
            <v>510892.5</v>
          </cell>
          <cell r="I226" t="str">
            <v>236-4100-10</v>
          </cell>
          <cell r="J226">
            <v>-11062.8</v>
          </cell>
          <cell r="K226" t="str">
            <v>236-4010-10</v>
          </cell>
          <cell r="L226">
            <v>-34025.18</v>
          </cell>
          <cell r="M226" t="str">
            <v>235-5000-10</v>
          </cell>
          <cell r="N226">
            <v>6673313.1500000004</v>
          </cell>
          <cell r="O226" t="str">
            <v>235-4530-10</v>
          </cell>
          <cell r="P226">
            <v>-10373.81</v>
          </cell>
          <cell r="Q226" t="str">
            <v>235-4010-10</v>
          </cell>
          <cell r="R226">
            <v>-523203.45</v>
          </cell>
          <cell r="S226" t="str">
            <v>235-4400-10</v>
          </cell>
          <cell r="T226">
            <v>-8504.77</v>
          </cell>
          <cell r="U226" t="str">
            <v>235-5001-10</v>
          </cell>
          <cell r="V226">
            <v>11479.6</v>
          </cell>
          <cell r="W226" t="str">
            <v>232-4310-10</v>
          </cell>
          <cell r="X226">
            <v>-7.96</v>
          </cell>
        </row>
        <row r="227">
          <cell r="A227" t="str">
            <v>237-4010-10</v>
          </cell>
          <cell r="B227">
            <v>-180841.8</v>
          </cell>
          <cell r="C227" t="str">
            <v>235-4020-10</v>
          </cell>
          <cell r="D227">
            <v>-575114.49</v>
          </cell>
          <cell r="E227" t="str">
            <v>236-4015-10</v>
          </cell>
          <cell r="F227">
            <v>-15181.22</v>
          </cell>
          <cell r="G227" t="str">
            <v>235-5004-10</v>
          </cell>
          <cell r="H227">
            <v>-320580</v>
          </cell>
          <cell r="I227" t="str">
            <v>236-4200-10</v>
          </cell>
          <cell r="J227">
            <v>-6816.25</v>
          </cell>
          <cell r="K227" t="str">
            <v>236-4015-10</v>
          </cell>
          <cell r="L227">
            <v>-15183.17</v>
          </cell>
          <cell r="M227" t="str">
            <v>235-5002-10</v>
          </cell>
          <cell r="N227">
            <v>-1510126.05</v>
          </cell>
          <cell r="O227" t="str">
            <v>235-5000-10</v>
          </cell>
          <cell r="P227">
            <v>6268377.3600000003</v>
          </cell>
          <cell r="Q227" t="str">
            <v>235-4015-10</v>
          </cell>
          <cell r="R227">
            <v>-471473.86</v>
          </cell>
          <cell r="S227" t="str">
            <v>235-4500-10</v>
          </cell>
          <cell r="T227">
            <v>-3887.99</v>
          </cell>
          <cell r="U227" t="str">
            <v>235-5002-10</v>
          </cell>
          <cell r="V227">
            <v>-622537.48</v>
          </cell>
          <cell r="W227" t="str">
            <v>232-4400-10</v>
          </cell>
          <cell r="X227">
            <v>-391.94</v>
          </cell>
        </row>
        <row r="228">
          <cell r="A228" t="str">
            <v>237-4015-10</v>
          </cell>
          <cell r="B228">
            <v>-379.31</v>
          </cell>
          <cell r="C228" t="str">
            <v>235-4100-10</v>
          </cell>
          <cell r="D228">
            <v>-191251.57</v>
          </cell>
          <cell r="E228" t="str">
            <v>236-4020-10</v>
          </cell>
          <cell r="F228">
            <v>-4391.07</v>
          </cell>
          <cell r="G228" t="str">
            <v>236-4000-10</v>
          </cell>
          <cell r="H228">
            <v>-332002.61</v>
          </cell>
          <cell r="I228" t="str">
            <v>236-4300-10</v>
          </cell>
          <cell r="J228">
            <v>-10108.459999999999</v>
          </cell>
          <cell r="K228" t="str">
            <v>236-4020-10</v>
          </cell>
          <cell r="L228">
            <v>-4835.92</v>
          </cell>
          <cell r="M228" t="str">
            <v>235-5003-10</v>
          </cell>
          <cell r="N228">
            <v>361172.92</v>
          </cell>
          <cell r="O228" t="str">
            <v>235-5001-10</v>
          </cell>
          <cell r="P228">
            <v>41918.89</v>
          </cell>
          <cell r="Q228" t="str">
            <v>235-4016-10</v>
          </cell>
          <cell r="R228">
            <v>29850</v>
          </cell>
          <cell r="S228" t="str">
            <v>235-4502-10</v>
          </cell>
          <cell r="T228">
            <v>-841.09</v>
          </cell>
          <cell r="U228" t="str">
            <v>235-5003-10</v>
          </cell>
          <cell r="V228">
            <v>1582568.99</v>
          </cell>
          <cell r="W228" t="str">
            <v>233-4000-10</v>
          </cell>
          <cell r="X228">
            <v>-325409</v>
          </cell>
        </row>
        <row r="229">
          <cell r="A229" t="str">
            <v>237-4300-10</v>
          </cell>
          <cell r="B229">
            <v>-448.84</v>
          </cell>
          <cell r="C229" t="str">
            <v>235-4300-10</v>
          </cell>
          <cell r="D229">
            <v>-1443.25</v>
          </cell>
          <cell r="E229" t="str">
            <v>236-4100-10</v>
          </cell>
          <cell r="F229">
            <v>-10325.299999999999</v>
          </cell>
          <cell r="G229" t="str">
            <v>236-4010-10</v>
          </cell>
          <cell r="H229">
            <v>-27861.99</v>
          </cell>
          <cell r="I229" t="str">
            <v>236-4400-10</v>
          </cell>
          <cell r="J229">
            <v>-1006.05</v>
          </cell>
          <cell r="K229" t="str">
            <v>236-4100-10</v>
          </cell>
          <cell r="L229">
            <v>-10753.3</v>
          </cell>
          <cell r="M229" t="str">
            <v>235-5004-10</v>
          </cell>
          <cell r="N229">
            <v>-15971.01</v>
          </cell>
          <cell r="O229" t="str">
            <v>235-5002-10</v>
          </cell>
          <cell r="P229">
            <v>-788.95</v>
          </cell>
          <cell r="Q229" t="str">
            <v>235-4017-10</v>
          </cell>
          <cell r="R229">
            <v>-128204.09</v>
          </cell>
          <cell r="S229" t="str">
            <v>235-4504-10</v>
          </cell>
          <cell r="T229">
            <v>-12341.82</v>
          </cell>
          <cell r="U229" t="str">
            <v>235-5004-10</v>
          </cell>
          <cell r="V229">
            <v>0.01</v>
          </cell>
          <cell r="W229" t="str">
            <v>233-4010-10</v>
          </cell>
          <cell r="X229">
            <v>-81778</v>
          </cell>
        </row>
        <row r="230">
          <cell r="A230" t="str">
            <v>237-4400-10</v>
          </cell>
          <cell r="B230">
            <v>-3511.79</v>
          </cell>
          <cell r="C230" t="str">
            <v>235-4400-10</v>
          </cell>
          <cell r="D230">
            <v>-10400.64</v>
          </cell>
          <cell r="E230" t="str">
            <v>236-4200-10</v>
          </cell>
          <cell r="F230">
            <v>-6361.83</v>
          </cell>
          <cell r="G230" t="str">
            <v>236-4015-10</v>
          </cell>
          <cell r="H230">
            <v>-14594.39</v>
          </cell>
          <cell r="I230" t="str">
            <v>237-4000-10</v>
          </cell>
          <cell r="J230">
            <v>-361278.49</v>
          </cell>
          <cell r="K230" t="str">
            <v>236-4200-10</v>
          </cell>
          <cell r="L230">
            <v>-7271.19</v>
          </cell>
          <cell r="M230" t="str">
            <v>235-5006-10</v>
          </cell>
          <cell r="N230">
            <v>2673.07</v>
          </cell>
          <cell r="O230" t="str">
            <v>235-5003-10</v>
          </cell>
          <cell r="P230">
            <v>608074.75</v>
          </cell>
          <cell r="Q230" t="str">
            <v>235-4018-10</v>
          </cell>
          <cell r="R230">
            <v>0.01</v>
          </cell>
          <cell r="S230" t="str">
            <v>235-4505-10</v>
          </cell>
          <cell r="T230">
            <v>-352.45</v>
          </cell>
          <cell r="U230" t="str">
            <v>235-5006-10</v>
          </cell>
          <cell r="V230">
            <v>2112.4699999999998</v>
          </cell>
          <cell r="W230" t="str">
            <v>233-4015-10</v>
          </cell>
          <cell r="X230">
            <v>-53241</v>
          </cell>
        </row>
        <row r="231">
          <cell r="A231" t="str">
            <v>238-4000-10</v>
          </cell>
          <cell r="B231">
            <v>-302835.42</v>
          </cell>
          <cell r="C231" t="str">
            <v>235-4500-10</v>
          </cell>
          <cell r="D231">
            <v>-4380.8</v>
          </cell>
          <cell r="E231" t="str">
            <v>236-4300-10</v>
          </cell>
          <cell r="F231">
            <v>-9345.85</v>
          </cell>
          <cell r="G231" t="str">
            <v>236-4020-10</v>
          </cell>
          <cell r="H231">
            <v>-4672.24</v>
          </cell>
          <cell r="I231" t="str">
            <v>237-4010-10</v>
          </cell>
          <cell r="J231">
            <v>-159807.26</v>
          </cell>
          <cell r="K231" t="str">
            <v>236-4300-10</v>
          </cell>
          <cell r="L231">
            <v>-13007.92</v>
          </cell>
          <cell r="M231" t="str">
            <v>235-5007-10</v>
          </cell>
          <cell r="N231">
            <v>-136.02000000000001</v>
          </cell>
          <cell r="O231" t="str">
            <v>235-5004-10</v>
          </cell>
          <cell r="P231">
            <v>-0.01</v>
          </cell>
          <cell r="Q231" t="str">
            <v>235-4019-10</v>
          </cell>
          <cell r="R231">
            <v>456494</v>
          </cell>
          <cell r="S231" t="str">
            <v>235-4530-10</v>
          </cell>
          <cell r="T231">
            <v>-19608.3</v>
          </cell>
          <cell r="U231" t="str">
            <v>235-5007-10</v>
          </cell>
          <cell r="V231">
            <v>-81.650000000000006</v>
          </cell>
          <cell r="W231" t="str">
            <v>233-4020-10</v>
          </cell>
          <cell r="X231">
            <v>-43920</v>
          </cell>
        </row>
        <row r="232">
          <cell r="A232" t="str">
            <v>238-4002-10</v>
          </cell>
          <cell r="B232">
            <v>-411222</v>
          </cell>
          <cell r="C232" t="str">
            <v>235-4502-10</v>
          </cell>
          <cell r="D232">
            <v>161.34</v>
          </cell>
          <cell r="E232" t="str">
            <v>236-4400-10</v>
          </cell>
          <cell r="F232">
            <v>-921.2</v>
          </cell>
          <cell r="G232" t="str">
            <v>236-4100-10</v>
          </cell>
          <cell r="H232">
            <v>-11431.6</v>
          </cell>
          <cell r="I232" t="str">
            <v>237-4300-10</v>
          </cell>
          <cell r="J232">
            <v>-434.4</v>
          </cell>
          <cell r="K232" t="str">
            <v>236-4400-10</v>
          </cell>
          <cell r="L232">
            <v>-840</v>
          </cell>
          <cell r="M232" t="str">
            <v>236-4000-10</v>
          </cell>
          <cell r="N232">
            <v>-363205.91</v>
          </cell>
          <cell r="O232" t="str">
            <v>235-5006-10</v>
          </cell>
          <cell r="P232">
            <v>847.71</v>
          </cell>
          <cell r="Q232" t="str">
            <v>235-4020-10</v>
          </cell>
          <cell r="R232">
            <v>-628858.03</v>
          </cell>
          <cell r="S232" t="str">
            <v>235-4540-10</v>
          </cell>
          <cell r="T232">
            <v>-248.8</v>
          </cell>
          <cell r="U232" t="str">
            <v>236-4000-10</v>
          </cell>
          <cell r="V232">
            <v>-368900.65</v>
          </cell>
          <cell r="W232" t="str">
            <v>233-4100-10</v>
          </cell>
          <cell r="X232">
            <v>-20543</v>
          </cell>
        </row>
        <row r="233">
          <cell r="A233" t="str">
            <v>238-4010-10</v>
          </cell>
          <cell r="B233">
            <v>-75396.08</v>
          </cell>
          <cell r="C233" t="str">
            <v>235-4504-10</v>
          </cell>
          <cell r="D233">
            <v>-6559.39</v>
          </cell>
          <cell r="E233" t="str">
            <v>237-4000-10</v>
          </cell>
          <cell r="F233">
            <v>-489647.42</v>
          </cell>
          <cell r="G233" t="str">
            <v>236-4200-10</v>
          </cell>
          <cell r="H233">
            <v>-7043.46</v>
          </cell>
          <cell r="I233" t="str">
            <v>237-4400-10</v>
          </cell>
          <cell r="J233">
            <v>-3616.72</v>
          </cell>
          <cell r="K233" t="str">
            <v>237-4000-10</v>
          </cell>
          <cell r="L233">
            <v>-343939.53</v>
          </cell>
          <cell r="M233" t="str">
            <v>236-4010-10</v>
          </cell>
          <cell r="N233">
            <v>-27522.6</v>
          </cell>
          <cell r="O233" t="str">
            <v>235-5007-10</v>
          </cell>
          <cell r="P233">
            <v>-58.77</v>
          </cell>
          <cell r="Q233" t="str">
            <v>235-4100-10</v>
          </cell>
          <cell r="R233">
            <v>-213262.78</v>
          </cell>
          <cell r="S233" t="str">
            <v>235-5000-10</v>
          </cell>
          <cell r="T233">
            <v>4157578.13</v>
          </cell>
          <cell r="U233" t="str">
            <v>236-4010-10</v>
          </cell>
          <cell r="V233">
            <v>-28052.45</v>
          </cell>
          <cell r="W233" t="str">
            <v>233-4200-10</v>
          </cell>
          <cell r="X233">
            <v>-7557</v>
          </cell>
        </row>
        <row r="234">
          <cell r="A234" t="str">
            <v>238-4015-10</v>
          </cell>
          <cell r="B234">
            <v>-195230.64</v>
          </cell>
          <cell r="C234" t="str">
            <v>235-4505-10</v>
          </cell>
          <cell r="D234">
            <v>-394.76</v>
          </cell>
          <cell r="E234" t="str">
            <v>237-4010-10</v>
          </cell>
          <cell r="F234">
            <v>-188221.38</v>
          </cell>
          <cell r="G234" t="str">
            <v>236-4300-10</v>
          </cell>
          <cell r="H234">
            <v>-10403.36</v>
          </cell>
          <cell r="I234" t="str">
            <v>238-4000-10</v>
          </cell>
          <cell r="J234">
            <v>-181133.98</v>
          </cell>
          <cell r="K234" t="str">
            <v>237-4010-10</v>
          </cell>
          <cell r="L234">
            <v>-148457.46</v>
          </cell>
          <cell r="M234" t="str">
            <v>236-4015-10</v>
          </cell>
          <cell r="N234">
            <v>-15155.2</v>
          </cell>
          <cell r="O234" t="str">
            <v>236-4000-10</v>
          </cell>
          <cell r="P234">
            <v>-353100.21</v>
          </cell>
          <cell r="Q234" t="str">
            <v>235-4300-10</v>
          </cell>
          <cell r="R234">
            <v>-1842.91</v>
          </cell>
          <cell r="S234" t="str">
            <v>235-5001-10</v>
          </cell>
          <cell r="T234">
            <v>13266.74</v>
          </cell>
          <cell r="U234" t="str">
            <v>236-4015-10</v>
          </cell>
          <cell r="V234">
            <v>-14710.82</v>
          </cell>
          <cell r="W234" t="str">
            <v>233-4300-10</v>
          </cell>
          <cell r="X234">
            <v>-18442</v>
          </cell>
        </row>
        <row r="235">
          <cell r="A235" t="str">
            <v>238-4016-10</v>
          </cell>
          <cell r="B235">
            <v>-121844</v>
          </cell>
          <cell r="C235" t="str">
            <v>235-4530-10</v>
          </cell>
          <cell r="D235">
            <v>-5746.17</v>
          </cell>
          <cell r="E235" t="str">
            <v>237-4300-10</v>
          </cell>
          <cell r="F235">
            <v>-401.78</v>
          </cell>
          <cell r="G235" t="str">
            <v>236-4400-10</v>
          </cell>
          <cell r="H235">
            <v>-1022</v>
          </cell>
          <cell r="I235" t="str">
            <v>238-4002-10</v>
          </cell>
          <cell r="J235">
            <v>152545</v>
          </cell>
          <cell r="K235" t="str">
            <v>237-4300-10</v>
          </cell>
          <cell r="L235">
            <v>-417.04</v>
          </cell>
          <cell r="M235" t="str">
            <v>236-4020-10</v>
          </cell>
          <cell r="N235">
            <v>-4566.57</v>
          </cell>
          <cell r="O235" t="str">
            <v>236-4010-10</v>
          </cell>
          <cell r="P235">
            <v>-27809.97</v>
          </cell>
          <cell r="Q235" t="str">
            <v>235-4400-10</v>
          </cell>
          <cell r="R235">
            <v>-11716.28</v>
          </cell>
          <cell r="S235" t="str">
            <v>235-5002-10</v>
          </cell>
          <cell r="T235">
            <v>-974861</v>
          </cell>
          <cell r="U235" t="str">
            <v>236-4020-10</v>
          </cell>
          <cell r="V235">
            <v>-4746.6899999999996</v>
          </cell>
          <cell r="W235" t="str">
            <v>233-4400-10</v>
          </cell>
          <cell r="X235">
            <v>-1698</v>
          </cell>
        </row>
        <row r="236">
          <cell r="A236" t="str">
            <v>238-4017-10</v>
          </cell>
          <cell r="B236">
            <v>-970387.36</v>
          </cell>
          <cell r="C236" t="str">
            <v>235-5000-10</v>
          </cell>
          <cell r="D236">
            <v>5467983.1299999999</v>
          </cell>
          <cell r="E236" t="str">
            <v>237-4400-10</v>
          </cell>
          <cell r="F236">
            <v>-3540.27</v>
          </cell>
          <cell r="G236" t="str">
            <v>237-4000-10</v>
          </cell>
          <cell r="H236">
            <v>-413160.18</v>
          </cell>
          <cell r="I236" t="str">
            <v>238-4010-10</v>
          </cell>
          <cell r="J236">
            <v>-60468.15</v>
          </cell>
          <cell r="K236" t="str">
            <v>237-4400-10</v>
          </cell>
          <cell r="L236">
            <v>-2812.68</v>
          </cell>
          <cell r="M236" t="str">
            <v>236-4100-10</v>
          </cell>
          <cell r="N236">
            <v>-10390.799999999999</v>
          </cell>
          <cell r="O236" t="str">
            <v>236-4015-10</v>
          </cell>
          <cell r="P236">
            <v>-14435.58</v>
          </cell>
          <cell r="Q236" t="str">
            <v>235-4500-10</v>
          </cell>
          <cell r="R236">
            <v>-9898.11</v>
          </cell>
          <cell r="S236" t="str">
            <v>235-5003-10</v>
          </cell>
          <cell r="T236">
            <v>1465294.8</v>
          </cell>
          <cell r="U236" t="str">
            <v>236-4100-10</v>
          </cell>
          <cell r="V236">
            <v>-10737.2</v>
          </cell>
          <cell r="W236" t="str">
            <v>234-4000-10</v>
          </cell>
          <cell r="X236">
            <v>-171228.33</v>
          </cell>
        </row>
        <row r="237">
          <cell r="A237" t="str">
            <v>238-4019-10</v>
          </cell>
          <cell r="B237">
            <v>-231146</v>
          </cell>
          <cell r="C237" t="str">
            <v>235-5001-10</v>
          </cell>
          <cell r="D237">
            <v>47927.25</v>
          </cell>
          <cell r="E237" t="str">
            <v>238-4000-10</v>
          </cell>
          <cell r="F237">
            <v>-289331.53999999998</v>
          </cell>
          <cell r="G237" t="str">
            <v>237-4010-10</v>
          </cell>
          <cell r="H237">
            <v>-171969.38</v>
          </cell>
          <cell r="I237" t="str">
            <v>238-4015-10</v>
          </cell>
          <cell r="J237">
            <v>-110625.22</v>
          </cell>
          <cell r="K237" t="str">
            <v>238-4000-10</v>
          </cell>
          <cell r="L237">
            <v>-215095.23</v>
          </cell>
          <cell r="M237" t="str">
            <v>236-4200-10</v>
          </cell>
          <cell r="N237">
            <v>-7035.08</v>
          </cell>
          <cell r="O237" t="str">
            <v>236-4020-10</v>
          </cell>
          <cell r="P237">
            <v>-4545.47</v>
          </cell>
          <cell r="Q237" t="str">
            <v>235-4501-10</v>
          </cell>
          <cell r="R237">
            <v>-106.59</v>
          </cell>
          <cell r="S237" t="str">
            <v>235-5004-10</v>
          </cell>
          <cell r="T237">
            <v>-584005</v>
          </cell>
          <cell r="U237" t="str">
            <v>236-4200-10</v>
          </cell>
          <cell r="V237">
            <v>-7269.58</v>
          </cell>
          <cell r="W237" t="str">
            <v>234-4010-10</v>
          </cell>
          <cell r="X237">
            <v>-11661.01</v>
          </cell>
        </row>
        <row r="238">
          <cell r="A238" t="str">
            <v>238-4020-10</v>
          </cell>
          <cell r="B238">
            <v>-167113.60999999999</v>
          </cell>
          <cell r="C238" t="str">
            <v>235-5002-10</v>
          </cell>
          <cell r="D238">
            <v>-22753</v>
          </cell>
          <cell r="E238" t="str">
            <v>238-4002-10</v>
          </cell>
          <cell r="F238">
            <v>89899</v>
          </cell>
          <cell r="G238" t="str">
            <v>237-4300-10</v>
          </cell>
          <cell r="H238">
            <v>-444.1</v>
          </cell>
          <cell r="I238" t="str">
            <v>238-4016-10</v>
          </cell>
          <cell r="J238">
            <v>45199</v>
          </cell>
          <cell r="K238" t="str">
            <v>238-4002-10</v>
          </cell>
          <cell r="L238">
            <v>-232150</v>
          </cell>
          <cell r="M238" t="str">
            <v>236-4300-10</v>
          </cell>
          <cell r="N238">
            <v>-12661.54</v>
          </cell>
          <cell r="O238" t="str">
            <v>236-4100-10</v>
          </cell>
          <cell r="P238">
            <v>-10737.2</v>
          </cell>
          <cell r="Q238" t="str">
            <v>235-4502-10</v>
          </cell>
          <cell r="R238">
            <v>-841.09</v>
          </cell>
          <cell r="S238" t="str">
            <v>235-5006-10</v>
          </cell>
          <cell r="T238">
            <v>2167</v>
          </cell>
          <cell r="U238" t="str">
            <v>236-4300-10</v>
          </cell>
          <cell r="V238">
            <v>-13074.41</v>
          </cell>
          <cell r="W238" t="str">
            <v>235-4000-10</v>
          </cell>
          <cell r="X238">
            <v>-978974.09</v>
          </cell>
        </row>
        <row r="239">
          <cell r="A239" t="str">
            <v>238-4100-10</v>
          </cell>
          <cell r="B239">
            <v>-81548.81</v>
          </cell>
          <cell r="C239" t="str">
            <v>235-5003-10</v>
          </cell>
          <cell r="D239">
            <v>907034.88</v>
          </cell>
          <cell r="E239" t="str">
            <v>238-4010-10</v>
          </cell>
          <cell r="F239">
            <v>-83147.240000000005</v>
          </cell>
          <cell r="G239" t="str">
            <v>237-4400-10</v>
          </cell>
          <cell r="H239">
            <v>-3417.6</v>
          </cell>
          <cell r="I239" t="str">
            <v>238-4017-10</v>
          </cell>
          <cell r="J239">
            <v>-769097.93</v>
          </cell>
          <cell r="K239" t="str">
            <v>238-4010-10</v>
          </cell>
          <cell r="L239">
            <v>-75141.95</v>
          </cell>
          <cell r="M239" t="str">
            <v>236-4400-10</v>
          </cell>
          <cell r="N239">
            <v>-812</v>
          </cell>
          <cell r="O239" t="str">
            <v>236-4200-10</v>
          </cell>
          <cell r="P239">
            <v>-7269.58</v>
          </cell>
          <cell r="Q239" t="str">
            <v>235-4504-10</v>
          </cell>
          <cell r="R239">
            <v>-12341.82</v>
          </cell>
          <cell r="S239" t="str">
            <v>235-5007-10</v>
          </cell>
          <cell r="T239">
            <v>-93.34</v>
          </cell>
          <cell r="U239" t="str">
            <v>236-4400-10</v>
          </cell>
          <cell r="V239">
            <v>-837.58</v>
          </cell>
          <cell r="W239" t="str">
            <v>235-4001-10</v>
          </cell>
          <cell r="X239">
            <v>-1634773.99</v>
          </cell>
        </row>
        <row r="240">
          <cell r="A240" t="str">
            <v>238-4200-10</v>
          </cell>
          <cell r="B240">
            <v>-78722.87</v>
          </cell>
          <cell r="C240" t="str">
            <v>235-5004-10</v>
          </cell>
          <cell r="D240">
            <v>-456065</v>
          </cell>
          <cell r="E240" t="str">
            <v>238-4015-10</v>
          </cell>
          <cell r="F240">
            <v>-163604.25</v>
          </cell>
          <cell r="G240" t="str">
            <v>238-4000-10</v>
          </cell>
          <cell r="H240">
            <v>-201348.1</v>
          </cell>
          <cell r="I240" t="str">
            <v>238-4019-10</v>
          </cell>
          <cell r="J240">
            <v>-363323</v>
          </cell>
          <cell r="K240" t="str">
            <v>238-4015-10</v>
          </cell>
          <cell r="L240">
            <v>-136003.89000000001</v>
          </cell>
          <cell r="M240" t="str">
            <v>237-4000-10</v>
          </cell>
          <cell r="N240">
            <v>-391556.64</v>
          </cell>
          <cell r="O240" t="str">
            <v>236-4300-10</v>
          </cell>
          <cell r="P240">
            <v>-13052.24</v>
          </cell>
          <cell r="Q240" t="str">
            <v>235-4505-10</v>
          </cell>
          <cell r="R240">
            <v>-430.5</v>
          </cell>
          <cell r="S240" t="str">
            <v>236-4000-10</v>
          </cell>
          <cell r="T240">
            <v>-355478.69</v>
          </cell>
          <cell r="U240" t="str">
            <v>237-4000-10</v>
          </cell>
          <cell r="V240">
            <v>-381124.4</v>
          </cell>
          <cell r="W240" t="str">
            <v>235-4002-10</v>
          </cell>
          <cell r="X240">
            <v>-47106</v>
          </cell>
        </row>
        <row r="241">
          <cell r="A241" t="str">
            <v>238-4300-10</v>
          </cell>
          <cell r="B241">
            <v>-39188.6</v>
          </cell>
          <cell r="C241" t="str">
            <v>236-4000-10</v>
          </cell>
          <cell r="D241">
            <v>-358472.02</v>
          </cell>
          <cell r="E241" t="str">
            <v>238-4016-10</v>
          </cell>
          <cell r="F241">
            <v>26637</v>
          </cell>
          <cell r="G241" t="str">
            <v>238-4002-10</v>
          </cell>
          <cell r="H241">
            <v>360586</v>
          </cell>
          <cell r="I241" t="str">
            <v>238-4020-10</v>
          </cell>
          <cell r="J241">
            <v>-90496.01</v>
          </cell>
          <cell r="K241" t="str">
            <v>238-4016-10</v>
          </cell>
          <cell r="L241">
            <v>-68785</v>
          </cell>
          <cell r="M241" t="str">
            <v>237-4010-10</v>
          </cell>
          <cell r="N241">
            <v>-158523.65</v>
          </cell>
          <cell r="O241" t="str">
            <v>236-4400-10</v>
          </cell>
          <cell r="P241">
            <v>-840</v>
          </cell>
          <cell r="Q241" t="str">
            <v>235-4530-10</v>
          </cell>
          <cell r="R241">
            <v>-11241.77</v>
          </cell>
          <cell r="S241" t="str">
            <v>236-4010-10</v>
          </cell>
          <cell r="T241">
            <v>-27494.23</v>
          </cell>
          <cell r="U241" t="str">
            <v>237-4010-10</v>
          </cell>
          <cell r="V241">
            <v>-151213.1</v>
          </cell>
          <cell r="W241" t="str">
            <v>235-4010-10</v>
          </cell>
          <cell r="X241">
            <v>-283037.19</v>
          </cell>
        </row>
        <row r="242">
          <cell r="A242" t="str">
            <v>239-4000-10</v>
          </cell>
          <cell r="B242">
            <v>-37.590000000000003</v>
          </cell>
          <cell r="C242" t="str">
            <v>236-4010-10</v>
          </cell>
          <cell r="D242">
            <v>-30650.97</v>
          </cell>
          <cell r="E242" t="str">
            <v>238-4017-10</v>
          </cell>
          <cell r="F242">
            <v>-756391.67</v>
          </cell>
          <cell r="G242" t="str">
            <v>238-4010-10</v>
          </cell>
          <cell r="H242">
            <v>-64794.25</v>
          </cell>
          <cell r="I242" t="str">
            <v>238-4100-10</v>
          </cell>
          <cell r="J242">
            <v>-19686.54</v>
          </cell>
          <cell r="K242" t="str">
            <v>238-4017-10</v>
          </cell>
          <cell r="L242">
            <v>-705746.9</v>
          </cell>
          <cell r="M242" t="str">
            <v>237-4300-10</v>
          </cell>
          <cell r="N242">
            <v>-441.66</v>
          </cell>
          <cell r="O242" t="str">
            <v>237-4000-10</v>
          </cell>
          <cell r="P242">
            <v>-484135.14</v>
          </cell>
          <cell r="Q242" t="str">
            <v>235-4610-10</v>
          </cell>
          <cell r="R242">
            <v>40</v>
          </cell>
          <cell r="S242" t="str">
            <v>236-4015-10</v>
          </cell>
          <cell r="T242">
            <v>-15296.83</v>
          </cell>
          <cell r="U242" t="str">
            <v>237-4300-10</v>
          </cell>
          <cell r="V242">
            <v>-448.36</v>
          </cell>
          <cell r="W242" t="str">
            <v>235-4015-10</v>
          </cell>
          <cell r="X242">
            <v>-319169.55</v>
          </cell>
        </row>
        <row r="243">
          <cell r="A243" t="str">
            <v>240-4000-10</v>
          </cell>
          <cell r="B243">
            <v>-16086.58</v>
          </cell>
          <cell r="C243" t="str">
            <v>236-4015-10</v>
          </cell>
          <cell r="D243">
            <v>-13167.22</v>
          </cell>
          <cell r="E243" t="str">
            <v>238-4019-10</v>
          </cell>
          <cell r="F243">
            <v>5388</v>
          </cell>
          <cell r="G243" t="str">
            <v>238-4015-10</v>
          </cell>
          <cell r="H243">
            <v>-99250.04</v>
          </cell>
          <cell r="I243" t="str">
            <v>238-4200-10</v>
          </cell>
          <cell r="J243">
            <v>-81933.45</v>
          </cell>
          <cell r="K243" t="str">
            <v>238-4019-10</v>
          </cell>
          <cell r="L243">
            <v>215102</v>
          </cell>
          <cell r="M243" t="str">
            <v>237-4400-10</v>
          </cell>
          <cell r="N243">
            <v>-2814.19</v>
          </cell>
          <cell r="O243" t="str">
            <v>237-4010-10</v>
          </cell>
          <cell r="P243">
            <v>-168771.97</v>
          </cell>
          <cell r="Q243" t="str">
            <v>235-5000-10</v>
          </cell>
          <cell r="R243">
            <v>4704316</v>
          </cell>
          <cell r="S243" t="str">
            <v>236-4020-10</v>
          </cell>
          <cell r="T243">
            <v>-4917.46</v>
          </cell>
          <cell r="U243" t="str">
            <v>237-4400-10</v>
          </cell>
          <cell r="V243">
            <v>-2790.39</v>
          </cell>
          <cell r="W243" t="str">
            <v>235-4016-10</v>
          </cell>
          <cell r="X243">
            <v>-6612</v>
          </cell>
        </row>
        <row r="244">
          <cell r="A244" t="str">
            <v>240-4010-10</v>
          </cell>
          <cell r="B244">
            <v>-2587.7800000000002</v>
          </cell>
          <cell r="C244" t="str">
            <v>236-4020-10</v>
          </cell>
          <cell r="D244">
            <v>-4511.01</v>
          </cell>
          <cell r="E244" t="str">
            <v>238-4020-10</v>
          </cell>
          <cell r="F244">
            <v>-136631.14000000001</v>
          </cell>
          <cell r="G244" t="str">
            <v>238-4016-10</v>
          </cell>
          <cell r="H244">
            <v>106840</v>
          </cell>
          <cell r="I244" t="str">
            <v>238-4300-10</v>
          </cell>
          <cell r="J244">
            <v>-22201.51</v>
          </cell>
          <cell r="K244" t="str">
            <v>238-4020-10</v>
          </cell>
          <cell r="L244">
            <v>-178125.82</v>
          </cell>
          <cell r="M244" t="str">
            <v>238-4000-10</v>
          </cell>
          <cell r="N244">
            <v>-286850.14</v>
          </cell>
          <cell r="O244" t="str">
            <v>237-4300-10</v>
          </cell>
          <cell r="P244">
            <v>-440.55</v>
          </cell>
          <cell r="Q244" t="str">
            <v>235-5001-10</v>
          </cell>
          <cell r="R244">
            <v>9410.1200000000008</v>
          </cell>
          <cell r="S244" t="str">
            <v>236-4100-10</v>
          </cell>
          <cell r="T244">
            <v>-10390.799999999999</v>
          </cell>
          <cell r="U244" t="str">
            <v>238-4000-10</v>
          </cell>
          <cell r="V244">
            <v>-193251.41</v>
          </cell>
          <cell r="W244" t="str">
            <v>235-4017-10</v>
          </cell>
          <cell r="X244">
            <v>1129948.33</v>
          </cell>
        </row>
        <row r="245">
          <cell r="A245" t="str">
            <v>240-4015-10</v>
          </cell>
          <cell r="B245">
            <v>-1812.57</v>
          </cell>
          <cell r="C245" t="str">
            <v>236-4100-10</v>
          </cell>
          <cell r="D245">
            <v>-11431.6</v>
          </cell>
          <cell r="E245" t="str">
            <v>238-4100-10</v>
          </cell>
          <cell r="F245">
            <v>-77878.210000000006</v>
          </cell>
          <cell r="G245" t="str">
            <v>238-4017-10</v>
          </cell>
          <cell r="H245">
            <v>-563377.59</v>
          </cell>
          <cell r="I245" t="str">
            <v>239-4000-10</v>
          </cell>
          <cell r="J245">
            <v>22.2</v>
          </cell>
          <cell r="K245" t="str">
            <v>238-4100-10</v>
          </cell>
          <cell r="L245">
            <v>-149427.32</v>
          </cell>
          <cell r="M245" t="str">
            <v>238-4002-10</v>
          </cell>
          <cell r="N245">
            <v>-169495</v>
          </cell>
          <cell r="O245" t="str">
            <v>237-4400-10</v>
          </cell>
          <cell r="P245">
            <v>-2805.8</v>
          </cell>
          <cell r="Q245" t="str">
            <v>235-5002-10</v>
          </cell>
          <cell r="R245">
            <v>-4032.01</v>
          </cell>
          <cell r="S245" t="str">
            <v>236-4200-10</v>
          </cell>
          <cell r="T245">
            <v>-7035.08</v>
          </cell>
          <cell r="U245" t="str">
            <v>238-4002-10</v>
          </cell>
          <cell r="V245">
            <v>148510</v>
          </cell>
          <cell r="W245" t="str">
            <v>235-4018-10</v>
          </cell>
          <cell r="X245">
            <v>70075.009999999995</v>
          </cell>
        </row>
        <row r="246">
          <cell r="A246" t="str">
            <v>240-4020-10</v>
          </cell>
          <cell r="B246">
            <v>-1771.19</v>
          </cell>
          <cell r="C246" t="str">
            <v>236-4200-10</v>
          </cell>
          <cell r="D246">
            <v>-7043.46</v>
          </cell>
          <cell r="E246" t="str">
            <v>238-4200-10</v>
          </cell>
          <cell r="F246">
            <v>-74573.210000000006</v>
          </cell>
          <cell r="G246" t="str">
            <v>238-4019-10</v>
          </cell>
          <cell r="H246">
            <v>166702</v>
          </cell>
          <cell r="I246" t="str">
            <v>240-4000-10</v>
          </cell>
          <cell r="J246">
            <v>-15790.65</v>
          </cell>
          <cell r="K246" t="str">
            <v>238-4200-10</v>
          </cell>
          <cell r="L246">
            <v>-105249.22</v>
          </cell>
          <cell r="M246" t="str">
            <v>238-4010-10</v>
          </cell>
          <cell r="N246">
            <v>-89880.19</v>
          </cell>
          <cell r="O246" t="str">
            <v>238-4000-10</v>
          </cell>
          <cell r="P246">
            <v>-423787.44</v>
          </cell>
          <cell r="Q246" t="str">
            <v>235-5003-10</v>
          </cell>
          <cell r="R246">
            <v>771993.65</v>
          </cell>
          <cell r="S246" t="str">
            <v>236-4300-10</v>
          </cell>
          <cell r="T246">
            <v>-12677.38</v>
          </cell>
          <cell r="U246" t="str">
            <v>238-4010-10</v>
          </cell>
          <cell r="V246">
            <v>-64477.7</v>
          </cell>
          <cell r="W246" t="str">
            <v>235-4019-10</v>
          </cell>
          <cell r="X246">
            <v>-259371</v>
          </cell>
        </row>
        <row r="247">
          <cell r="A247" t="str">
            <v>240-4100-10</v>
          </cell>
          <cell r="B247">
            <v>1053.48</v>
          </cell>
          <cell r="C247" t="str">
            <v>236-4300-10</v>
          </cell>
          <cell r="D247">
            <v>-10325.370000000001</v>
          </cell>
          <cell r="E247" t="str">
            <v>238-4300-10</v>
          </cell>
          <cell r="F247">
            <v>-31621.99</v>
          </cell>
          <cell r="G247" t="str">
            <v>238-4020-10</v>
          </cell>
          <cell r="H247">
            <v>-103452.24</v>
          </cell>
          <cell r="I247" t="str">
            <v>240-4010-10</v>
          </cell>
          <cell r="J247">
            <v>-1983.19</v>
          </cell>
          <cell r="K247" t="str">
            <v>238-4300-10</v>
          </cell>
          <cell r="L247">
            <v>-23403.23</v>
          </cell>
          <cell r="M247" t="str">
            <v>238-4015-10</v>
          </cell>
          <cell r="N247">
            <v>-152030.85</v>
          </cell>
          <cell r="O247" t="str">
            <v>238-4002-10</v>
          </cell>
          <cell r="P247">
            <v>-472253</v>
          </cell>
          <cell r="Q247" t="str">
            <v>235-5004-10</v>
          </cell>
          <cell r="R247">
            <v>-1397583</v>
          </cell>
          <cell r="S247" t="str">
            <v>236-4400-10</v>
          </cell>
          <cell r="T247">
            <v>-803.3</v>
          </cell>
          <cell r="U247" t="str">
            <v>238-4015-10</v>
          </cell>
          <cell r="V247">
            <v>-109759.26</v>
          </cell>
          <cell r="W247" t="str">
            <v>235-4020-10</v>
          </cell>
          <cell r="X247">
            <v>-398414.32</v>
          </cell>
        </row>
        <row r="248">
          <cell r="A248" t="str">
            <v>240-4200-10</v>
          </cell>
          <cell r="B248">
            <v>-2156.1</v>
          </cell>
          <cell r="C248" t="str">
            <v>236-4400-10</v>
          </cell>
          <cell r="D248">
            <v>-1038.77</v>
          </cell>
          <cell r="E248" t="str">
            <v>239-4000-10</v>
          </cell>
          <cell r="F248">
            <v>0</v>
          </cell>
          <cell r="G248" t="str">
            <v>238-4100-10</v>
          </cell>
          <cell r="H248">
            <v>-19710.490000000002</v>
          </cell>
          <cell r="I248" t="str">
            <v>240-4015-10</v>
          </cell>
          <cell r="J248">
            <v>-1247.9000000000001</v>
          </cell>
          <cell r="K248" t="str">
            <v>239-4000-10</v>
          </cell>
          <cell r="L248">
            <v>296.2</v>
          </cell>
          <cell r="M248" t="str">
            <v>238-4016-10</v>
          </cell>
          <cell r="N248">
            <v>-50221</v>
          </cell>
          <cell r="O248" t="str">
            <v>238-4010-10</v>
          </cell>
          <cell r="P248">
            <v>-113346.41</v>
          </cell>
          <cell r="Q248" t="str">
            <v>235-5006-10</v>
          </cell>
          <cell r="R248">
            <v>4306.74</v>
          </cell>
          <cell r="S248" t="str">
            <v>237-4000-10</v>
          </cell>
          <cell r="T248">
            <v>-411683.91</v>
          </cell>
          <cell r="U248" t="str">
            <v>238-4016-10</v>
          </cell>
          <cell r="V248">
            <v>44003</v>
          </cell>
          <cell r="W248" t="str">
            <v>235-4100-10</v>
          </cell>
          <cell r="X248">
            <v>-131571.4</v>
          </cell>
        </row>
        <row r="249">
          <cell r="A249" t="str">
            <v>240-4400-10</v>
          </cell>
          <cell r="B249">
            <v>-61.27</v>
          </cell>
          <cell r="C249" t="str">
            <v>237-4000-10</v>
          </cell>
          <cell r="D249">
            <v>-514118.12</v>
          </cell>
          <cell r="E249" t="str">
            <v>240-4000-10</v>
          </cell>
          <cell r="F249">
            <v>-18158.36</v>
          </cell>
          <cell r="G249" t="str">
            <v>238-4200-10</v>
          </cell>
          <cell r="H249">
            <v>-72796.58</v>
          </cell>
          <cell r="I249" t="str">
            <v>240-4020-10</v>
          </cell>
          <cell r="J249">
            <v>-802.14</v>
          </cell>
          <cell r="K249" t="str">
            <v>240-4000-10</v>
          </cell>
          <cell r="L249">
            <v>-15610.96</v>
          </cell>
          <cell r="M249" t="str">
            <v>238-4017-10</v>
          </cell>
          <cell r="N249">
            <v>-498728.41</v>
          </cell>
          <cell r="O249" t="str">
            <v>238-4015-10</v>
          </cell>
          <cell r="P249">
            <v>-198360.16</v>
          </cell>
          <cell r="Q249" t="str">
            <v>235-5007-10</v>
          </cell>
          <cell r="R249">
            <v>-274.45999999999998</v>
          </cell>
          <cell r="S249" t="str">
            <v>237-4010-10</v>
          </cell>
          <cell r="T249">
            <v>-157685.23000000001</v>
          </cell>
          <cell r="U249" t="str">
            <v>238-4017-10</v>
          </cell>
          <cell r="V249">
            <v>-623722.35</v>
          </cell>
          <cell r="W249" t="str">
            <v>235-4300-10</v>
          </cell>
          <cell r="X249">
            <v>-1145.9000000000001</v>
          </cell>
        </row>
        <row r="250">
          <cell r="A250" t="str">
            <v>241-4000-10</v>
          </cell>
          <cell r="B250">
            <v>-18793.5</v>
          </cell>
          <cell r="C250" t="str">
            <v>237-4010-10</v>
          </cell>
          <cell r="D250">
            <v>-196222.41</v>
          </cell>
          <cell r="E250" t="str">
            <v>240-4010-10</v>
          </cell>
          <cell r="F250">
            <v>-2251.64</v>
          </cell>
          <cell r="G250" t="str">
            <v>238-4300-10</v>
          </cell>
          <cell r="H250">
            <v>-23900.44</v>
          </cell>
          <cell r="I250" t="str">
            <v>240-4100-10</v>
          </cell>
          <cell r="J250">
            <v>-359.56</v>
          </cell>
          <cell r="K250" t="str">
            <v>240-4010-10</v>
          </cell>
          <cell r="L250">
            <v>-2268.21</v>
          </cell>
          <cell r="M250" t="str">
            <v>238-4019-10</v>
          </cell>
          <cell r="N250">
            <v>299138</v>
          </cell>
          <cell r="O250" t="str">
            <v>238-4016-10</v>
          </cell>
          <cell r="P250">
            <v>-139927</v>
          </cell>
          <cell r="Q250" t="str">
            <v>236-4000-10</v>
          </cell>
          <cell r="R250">
            <v>-364762.22</v>
          </cell>
          <cell r="S250" t="str">
            <v>237-4300-10</v>
          </cell>
          <cell r="T250">
            <v>-461.08</v>
          </cell>
          <cell r="U250" t="str">
            <v>238-4019-10</v>
          </cell>
          <cell r="V250">
            <v>-390441</v>
          </cell>
          <cell r="W250" t="str">
            <v>235-4320-10</v>
          </cell>
          <cell r="X250">
            <v>-43.26</v>
          </cell>
        </row>
        <row r="251">
          <cell r="A251" t="str">
            <v>241-4400-10</v>
          </cell>
          <cell r="B251">
            <v>-1385.52</v>
          </cell>
          <cell r="C251" t="str">
            <v>237-4300-10</v>
          </cell>
          <cell r="D251">
            <v>-470.38</v>
          </cell>
          <cell r="E251" t="str">
            <v>240-4015-10</v>
          </cell>
          <cell r="F251">
            <v>-1757.55</v>
          </cell>
          <cell r="G251" t="str">
            <v>239-4000-10</v>
          </cell>
          <cell r="H251">
            <v>-41.42</v>
          </cell>
          <cell r="I251" t="str">
            <v>240-4200-10</v>
          </cell>
          <cell r="J251">
            <v>-866.71</v>
          </cell>
          <cell r="K251" t="str">
            <v>240-4015-10</v>
          </cell>
          <cell r="L251">
            <v>-910.18</v>
          </cell>
          <cell r="M251" t="str">
            <v>238-4020-10</v>
          </cell>
          <cell r="N251">
            <v>-96857.16</v>
          </cell>
          <cell r="O251" t="str">
            <v>238-4017-10</v>
          </cell>
          <cell r="P251">
            <v>-559845.38</v>
          </cell>
          <cell r="Q251" t="str">
            <v>236-4010-10</v>
          </cell>
          <cell r="R251">
            <v>-28082.799999999999</v>
          </cell>
          <cell r="S251" t="str">
            <v>237-4400-10</v>
          </cell>
          <cell r="T251">
            <v>-2787.16</v>
          </cell>
          <cell r="U251" t="str">
            <v>238-4020-10</v>
          </cell>
          <cell r="V251">
            <v>-127379.38</v>
          </cell>
          <cell r="W251" t="str">
            <v>235-4400-10</v>
          </cell>
          <cell r="X251">
            <v>-7929.11</v>
          </cell>
        </row>
        <row r="252">
          <cell r="A252" t="str">
            <v>242-4000-10</v>
          </cell>
          <cell r="B252">
            <v>-638.4</v>
          </cell>
          <cell r="C252" t="str">
            <v>237-4400-10</v>
          </cell>
          <cell r="D252">
            <v>-3756.79</v>
          </cell>
          <cell r="E252" t="str">
            <v>240-4020-10</v>
          </cell>
          <cell r="F252">
            <v>-586.82000000000005</v>
          </cell>
          <cell r="G252" t="str">
            <v>240-4000-10</v>
          </cell>
          <cell r="H252">
            <v>-17407.39</v>
          </cell>
          <cell r="I252" t="str">
            <v>240-4400-10</v>
          </cell>
          <cell r="J252">
            <v>-2.08</v>
          </cell>
          <cell r="K252" t="str">
            <v>240-4020-10</v>
          </cell>
          <cell r="L252">
            <v>-526.88</v>
          </cell>
          <cell r="M252" t="str">
            <v>238-4100-10</v>
          </cell>
          <cell r="N252">
            <v>-174184.95</v>
          </cell>
          <cell r="O252" t="str">
            <v>238-4019-10</v>
          </cell>
          <cell r="P252">
            <v>-103405</v>
          </cell>
          <cell r="Q252" t="str">
            <v>236-4015-10</v>
          </cell>
          <cell r="R252">
            <v>-14066.76</v>
          </cell>
          <cell r="S252" t="str">
            <v>238-4000-10</v>
          </cell>
          <cell r="T252">
            <v>-251279.74</v>
          </cell>
          <cell r="U252" t="str">
            <v>238-4100-10</v>
          </cell>
          <cell r="V252">
            <v>-88319.19</v>
          </cell>
          <cell r="W252" t="str">
            <v>235-4500-10</v>
          </cell>
          <cell r="X252">
            <v>-8667.52</v>
          </cell>
        </row>
        <row r="253">
          <cell r="A253" t="str">
            <v>242-4010-10</v>
          </cell>
          <cell r="B253">
            <v>-19.95</v>
          </cell>
          <cell r="C253" t="str">
            <v>238-4000-10</v>
          </cell>
          <cell r="D253">
            <v>-323803.43</v>
          </cell>
          <cell r="E253" t="str">
            <v>240-4100-10</v>
          </cell>
          <cell r="F253">
            <v>-778.42</v>
          </cell>
          <cell r="G253" t="str">
            <v>240-4010-10</v>
          </cell>
          <cell r="H253">
            <v>-2471.13</v>
          </cell>
          <cell r="I253" t="str">
            <v>241-4000-10</v>
          </cell>
          <cell r="J253">
            <v>-13010.07</v>
          </cell>
          <cell r="K253" t="str">
            <v>240-4100-10</v>
          </cell>
          <cell r="L253">
            <v>-253.22</v>
          </cell>
          <cell r="M253" t="str">
            <v>238-4200-10</v>
          </cell>
          <cell r="N253">
            <v>-109463.76</v>
          </cell>
          <cell r="O253" t="str">
            <v>238-4020-10</v>
          </cell>
          <cell r="P253">
            <v>-134846.76</v>
          </cell>
          <cell r="Q253" t="str">
            <v>236-4020-10</v>
          </cell>
          <cell r="R253">
            <v>-4600.82</v>
          </cell>
          <cell r="S253" t="str">
            <v>238-4002-10</v>
          </cell>
          <cell r="T253">
            <v>446036</v>
          </cell>
          <cell r="U253" t="str">
            <v>238-4200-10</v>
          </cell>
          <cell r="V253">
            <v>-82203.58</v>
          </cell>
          <cell r="W253" t="str">
            <v>235-4502-10</v>
          </cell>
          <cell r="X253">
            <v>-841.09</v>
          </cell>
        </row>
        <row r="254">
          <cell r="A254" t="str">
            <v>244-4000-10</v>
          </cell>
          <cell r="B254">
            <v>-20490</v>
          </cell>
          <cell r="C254" t="str">
            <v>238-4002-10</v>
          </cell>
          <cell r="D254">
            <v>6144</v>
          </cell>
          <cell r="E254" t="str">
            <v>240-4200-10</v>
          </cell>
          <cell r="F254">
            <v>-1128.8</v>
          </cell>
          <cell r="G254" t="str">
            <v>240-4015-10</v>
          </cell>
          <cell r="H254">
            <v>-847.32</v>
          </cell>
          <cell r="I254" t="str">
            <v>241-4400-10</v>
          </cell>
          <cell r="J254">
            <v>-1426.92</v>
          </cell>
          <cell r="K254" t="str">
            <v>240-4200-10</v>
          </cell>
          <cell r="L254">
            <v>-2013.38</v>
          </cell>
          <cell r="M254" t="str">
            <v>238-4300-10</v>
          </cell>
          <cell r="N254">
            <v>-21808.95</v>
          </cell>
          <cell r="O254" t="str">
            <v>238-4100-10</v>
          </cell>
          <cell r="P254">
            <v>-148375.84</v>
          </cell>
          <cell r="Q254" t="str">
            <v>236-4100-10</v>
          </cell>
          <cell r="R254">
            <v>-10737.2</v>
          </cell>
          <cell r="S254" t="str">
            <v>238-4010-10</v>
          </cell>
          <cell r="T254">
            <v>-75883.89</v>
          </cell>
          <cell r="U254" t="str">
            <v>238-4300-10</v>
          </cell>
          <cell r="V254">
            <v>-25924.49</v>
          </cell>
          <cell r="W254" t="str">
            <v>235-4504-10</v>
          </cell>
          <cell r="X254">
            <v>-12341.86</v>
          </cell>
        </row>
        <row r="255">
          <cell r="A255" t="str">
            <v>244-4010-10</v>
          </cell>
          <cell r="B255">
            <v>-1440</v>
          </cell>
          <cell r="C255" t="str">
            <v>238-4010-10</v>
          </cell>
          <cell r="D255">
            <v>-86613.27</v>
          </cell>
          <cell r="E255" t="str">
            <v>240-4400-10</v>
          </cell>
          <cell r="F255">
            <v>-0.82</v>
          </cell>
          <cell r="G255" t="str">
            <v>240-4020-10</v>
          </cell>
          <cell r="H255">
            <v>-678.58</v>
          </cell>
          <cell r="I255" t="str">
            <v>242-4000-10</v>
          </cell>
          <cell r="J255">
            <v>-551.75</v>
          </cell>
          <cell r="K255" t="str">
            <v>240-4400-10</v>
          </cell>
          <cell r="L255">
            <v>-2.46</v>
          </cell>
          <cell r="M255" t="str">
            <v>239-4000-10</v>
          </cell>
          <cell r="N255">
            <v>-1.82</v>
          </cell>
          <cell r="O255" t="str">
            <v>238-4200-10</v>
          </cell>
          <cell r="P255">
            <v>-165218.14000000001</v>
          </cell>
          <cell r="Q255" t="str">
            <v>236-4200-10</v>
          </cell>
          <cell r="R255">
            <v>-7269.58</v>
          </cell>
          <cell r="S255" t="str">
            <v>238-4015-10</v>
          </cell>
          <cell r="T255">
            <v>-111244.19</v>
          </cell>
          <cell r="U255" t="str">
            <v>240-4000-10</v>
          </cell>
          <cell r="V255">
            <v>-18540.87</v>
          </cell>
          <cell r="W255" t="str">
            <v>235-4505-10</v>
          </cell>
          <cell r="X255">
            <v>-273.69</v>
          </cell>
        </row>
        <row r="256">
          <cell r="A256" t="str">
            <v>244-4015-10</v>
          </cell>
          <cell r="B256">
            <v>-90</v>
          </cell>
          <cell r="C256" t="str">
            <v>238-4015-10</v>
          </cell>
          <cell r="D256">
            <v>-169691.32</v>
          </cell>
          <cell r="E256" t="str">
            <v>241-4000-10</v>
          </cell>
          <cell r="F256">
            <v>-18143.650000000001</v>
          </cell>
          <cell r="G256" t="str">
            <v>240-4100-10</v>
          </cell>
          <cell r="H256">
            <v>-420.09</v>
          </cell>
          <cell r="I256" t="str">
            <v>244-4000-10</v>
          </cell>
          <cell r="J256">
            <v>-15060</v>
          </cell>
          <cell r="K256" t="str">
            <v>241-4000-10</v>
          </cell>
          <cell r="L256">
            <v>-5373.47</v>
          </cell>
          <cell r="M256" t="str">
            <v>240-4000-10</v>
          </cell>
          <cell r="N256">
            <v>-14989.05</v>
          </cell>
          <cell r="O256" t="str">
            <v>238-4300-10</v>
          </cell>
          <cell r="P256">
            <v>-24821.01</v>
          </cell>
          <cell r="Q256" t="str">
            <v>236-4300-10</v>
          </cell>
          <cell r="R256">
            <v>-13010.39</v>
          </cell>
          <cell r="S256" t="str">
            <v>238-4016-10</v>
          </cell>
          <cell r="T256">
            <v>132159</v>
          </cell>
          <cell r="U256" t="str">
            <v>240-4010-10</v>
          </cell>
          <cell r="V256">
            <v>-2449.7800000000002</v>
          </cell>
          <cell r="W256" t="str">
            <v>235-4530-10</v>
          </cell>
          <cell r="X256">
            <v>-15899.04</v>
          </cell>
        </row>
        <row r="257">
          <cell r="A257" t="str">
            <v>244-4020-10</v>
          </cell>
          <cell r="B257">
            <v>-30</v>
          </cell>
          <cell r="C257" t="str">
            <v>238-4016-10</v>
          </cell>
          <cell r="D257">
            <v>1820</v>
          </cell>
          <cell r="E257" t="str">
            <v>241-4400-10</v>
          </cell>
          <cell r="F257">
            <v>-1396.78</v>
          </cell>
          <cell r="G257" t="str">
            <v>240-4300-10</v>
          </cell>
          <cell r="H257">
            <v>-505.29</v>
          </cell>
          <cell r="I257" t="str">
            <v>244-4010-10</v>
          </cell>
          <cell r="J257">
            <v>-1170</v>
          </cell>
          <cell r="K257" t="str">
            <v>241-4400-10</v>
          </cell>
          <cell r="L257">
            <v>-883.26</v>
          </cell>
          <cell r="M257" t="str">
            <v>240-4010-10</v>
          </cell>
          <cell r="N257">
            <v>-1674.22</v>
          </cell>
          <cell r="O257" t="str">
            <v>240-4000-10</v>
          </cell>
          <cell r="P257">
            <v>-14818.24</v>
          </cell>
          <cell r="Q257" t="str">
            <v>236-4400-10</v>
          </cell>
          <cell r="R257">
            <v>-840</v>
          </cell>
          <cell r="S257" t="str">
            <v>238-4017-10</v>
          </cell>
          <cell r="T257">
            <v>-301941.09999999998</v>
          </cell>
          <cell r="U257" t="str">
            <v>240-4015-10</v>
          </cell>
          <cell r="V257">
            <v>-893.36</v>
          </cell>
          <cell r="W257" t="str">
            <v>235-4610-10</v>
          </cell>
          <cell r="X257">
            <v>40</v>
          </cell>
        </row>
        <row r="258">
          <cell r="A258" t="str">
            <v>244-4100-10</v>
          </cell>
          <cell r="B258">
            <v>-30</v>
          </cell>
          <cell r="C258" t="str">
            <v>238-4017-10</v>
          </cell>
          <cell r="D258">
            <v>-789772.56</v>
          </cell>
          <cell r="E258" t="str">
            <v>242-4000-10</v>
          </cell>
          <cell r="F258">
            <v>-358.15</v>
          </cell>
          <cell r="G258" t="str">
            <v>240-4400-10</v>
          </cell>
          <cell r="H258">
            <v>-0.47</v>
          </cell>
          <cell r="I258" t="str">
            <v>244-4020-10</v>
          </cell>
          <cell r="J258">
            <v>-30</v>
          </cell>
          <cell r="K258" t="str">
            <v>242-4000-10</v>
          </cell>
          <cell r="L258">
            <v>-1046.5</v>
          </cell>
          <cell r="M258" t="str">
            <v>240-4015-10</v>
          </cell>
          <cell r="N258">
            <v>-1104.19</v>
          </cell>
          <cell r="O258" t="str">
            <v>240-4010-10</v>
          </cell>
          <cell r="P258">
            <v>-2243.04</v>
          </cell>
          <cell r="Q258" t="str">
            <v>237-4000-10</v>
          </cell>
          <cell r="R258">
            <v>-483661.38</v>
          </cell>
          <cell r="S258" t="str">
            <v>238-4019-10</v>
          </cell>
          <cell r="T258">
            <v>-161379</v>
          </cell>
          <cell r="U258" t="str">
            <v>240-4020-10</v>
          </cell>
          <cell r="V258">
            <v>-881.22</v>
          </cell>
          <cell r="W258" t="str">
            <v>235-4701-10</v>
          </cell>
          <cell r="X258">
            <v>-763661.39</v>
          </cell>
        </row>
        <row r="259">
          <cell r="A259" t="str">
            <v>245-4000-10</v>
          </cell>
          <cell r="B259">
            <v>-22470</v>
          </cell>
          <cell r="C259" t="str">
            <v>238-4019-10</v>
          </cell>
          <cell r="D259">
            <v>237154</v>
          </cell>
          <cell r="E259" t="str">
            <v>242-4010-10</v>
          </cell>
          <cell r="F259">
            <v>-19.95</v>
          </cell>
          <cell r="G259" t="str">
            <v>241-4000-10</v>
          </cell>
          <cell r="H259">
            <v>-15310.74</v>
          </cell>
          <cell r="I259" t="str">
            <v>245-4000-10</v>
          </cell>
          <cell r="J259">
            <v>-50840</v>
          </cell>
          <cell r="K259" t="str">
            <v>244-4000-10</v>
          </cell>
          <cell r="L259">
            <v>-20730</v>
          </cell>
          <cell r="M259" t="str">
            <v>240-4020-10</v>
          </cell>
          <cell r="N259">
            <v>-787.66</v>
          </cell>
          <cell r="O259" t="str">
            <v>240-4015-10</v>
          </cell>
          <cell r="P259">
            <v>-752.91</v>
          </cell>
          <cell r="Q259" t="str">
            <v>237-4010-10</v>
          </cell>
          <cell r="R259">
            <v>-175923.47</v>
          </cell>
          <cell r="S259" t="str">
            <v>238-4020-10</v>
          </cell>
          <cell r="T259">
            <v>-130068.85</v>
          </cell>
          <cell r="U259" t="str">
            <v>240-4100-10</v>
          </cell>
          <cell r="V259">
            <v>-291.93</v>
          </cell>
          <cell r="W259" t="str">
            <v>235-4702-10</v>
          </cell>
          <cell r="X259">
            <v>-190948.39</v>
          </cell>
        </row>
        <row r="260">
          <cell r="A260" t="str">
            <v>245-4010-10</v>
          </cell>
          <cell r="B260">
            <v>-2760</v>
          </cell>
          <cell r="C260" t="str">
            <v>238-4020-10</v>
          </cell>
          <cell r="D260">
            <v>-151476.69</v>
          </cell>
          <cell r="E260" t="str">
            <v>244-4000-10</v>
          </cell>
          <cell r="F260">
            <v>-14250</v>
          </cell>
          <cell r="G260" t="str">
            <v>241-4400-10</v>
          </cell>
          <cell r="H260">
            <v>-1348.35</v>
          </cell>
          <cell r="I260" t="str">
            <v>245-4010-10</v>
          </cell>
          <cell r="J260">
            <v>-5070</v>
          </cell>
          <cell r="K260" t="str">
            <v>244-4010-10</v>
          </cell>
          <cell r="L260">
            <v>-1560</v>
          </cell>
          <cell r="M260" t="str">
            <v>240-4100-10</v>
          </cell>
          <cell r="N260">
            <v>-262.72000000000003</v>
          </cell>
          <cell r="O260" t="str">
            <v>240-4020-10</v>
          </cell>
          <cell r="P260">
            <v>-747.7</v>
          </cell>
          <cell r="Q260" t="str">
            <v>237-4300-10</v>
          </cell>
          <cell r="R260">
            <v>-410.58</v>
          </cell>
          <cell r="S260" t="str">
            <v>238-4100-10</v>
          </cell>
          <cell r="T260">
            <v>-106653.89</v>
          </cell>
          <cell r="U260" t="str">
            <v>240-4200-10</v>
          </cell>
          <cell r="V260">
            <v>-1346.03</v>
          </cell>
          <cell r="W260" t="str">
            <v>235-4703-10</v>
          </cell>
          <cell r="X260">
            <v>-792402.77</v>
          </cell>
        </row>
        <row r="261">
          <cell r="A261" t="str">
            <v>245-4015-10</v>
          </cell>
          <cell r="B261">
            <v>30</v>
          </cell>
          <cell r="C261" t="str">
            <v>238-4100-10</v>
          </cell>
          <cell r="D261">
            <v>-86472.79</v>
          </cell>
          <cell r="E261" t="str">
            <v>244-4010-10</v>
          </cell>
          <cell r="F261">
            <v>-1110</v>
          </cell>
          <cell r="G261" t="str">
            <v>242-4000-10</v>
          </cell>
          <cell r="H261">
            <v>-614.65</v>
          </cell>
          <cell r="I261" t="str">
            <v>245-4015-10</v>
          </cell>
          <cell r="J261">
            <v>-90</v>
          </cell>
          <cell r="K261" t="str">
            <v>244-4015-10</v>
          </cell>
          <cell r="L261">
            <v>-30</v>
          </cell>
          <cell r="M261" t="str">
            <v>240-4200-10</v>
          </cell>
          <cell r="N261">
            <v>-3106.05</v>
          </cell>
          <cell r="O261" t="str">
            <v>240-4100-10</v>
          </cell>
          <cell r="P261">
            <v>-241.76</v>
          </cell>
          <cell r="Q261" t="str">
            <v>237-4400-10</v>
          </cell>
          <cell r="R261">
            <v>-2805.74</v>
          </cell>
          <cell r="S261" t="str">
            <v>238-4200-10</v>
          </cell>
          <cell r="T261">
            <v>-109447.74</v>
          </cell>
          <cell r="U261" t="str">
            <v>240-4400-10</v>
          </cell>
          <cell r="V261">
            <v>-0.89</v>
          </cell>
          <cell r="W261" t="str">
            <v>235-4704-10</v>
          </cell>
          <cell r="X261">
            <v>-672140.93</v>
          </cell>
        </row>
        <row r="262">
          <cell r="A262" t="str">
            <v>247-4000-10</v>
          </cell>
          <cell r="B262">
            <v>-9705</v>
          </cell>
          <cell r="C262" t="str">
            <v>238-4200-10</v>
          </cell>
          <cell r="D262">
            <v>-89778.05</v>
          </cell>
          <cell r="E262" t="str">
            <v>244-4015-10</v>
          </cell>
          <cell r="F262">
            <v>-60</v>
          </cell>
          <cell r="G262" t="str">
            <v>244-4000-10</v>
          </cell>
          <cell r="H262">
            <v>-14760</v>
          </cell>
          <cell r="I262" t="str">
            <v>245-4020-10</v>
          </cell>
          <cell r="J262">
            <v>-30</v>
          </cell>
          <cell r="K262" t="str">
            <v>245-4000-10</v>
          </cell>
          <cell r="L262">
            <v>-35941</v>
          </cell>
          <cell r="M262" t="str">
            <v>240-4400-10</v>
          </cell>
          <cell r="N262">
            <v>-0.71</v>
          </cell>
          <cell r="O262" t="str">
            <v>240-4200-10</v>
          </cell>
          <cell r="P262">
            <v>-2181.0500000000002</v>
          </cell>
          <cell r="Q262" t="str">
            <v>238-4000-10</v>
          </cell>
          <cell r="R262">
            <v>-408487.22</v>
          </cell>
          <cell r="S262" t="str">
            <v>238-4300-10</v>
          </cell>
          <cell r="T262">
            <v>-23057.06</v>
          </cell>
          <cell r="U262" t="str">
            <v>241-4000-10</v>
          </cell>
          <cell r="V262">
            <v>-3692.1</v>
          </cell>
          <cell r="W262" t="str">
            <v>235-4706-10</v>
          </cell>
          <cell r="X262">
            <v>-113567.11</v>
          </cell>
        </row>
        <row r="263">
          <cell r="A263" t="str">
            <v>247-4010-10</v>
          </cell>
          <cell r="B263">
            <v>-435</v>
          </cell>
          <cell r="C263" t="str">
            <v>238-4300-10</v>
          </cell>
          <cell r="D263">
            <v>-41275.17</v>
          </cell>
          <cell r="E263" t="str">
            <v>244-4020-10</v>
          </cell>
          <cell r="F263">
            <v>-30</v>
          </cell>
          <cell r="G263" t="str">
            <v>244-4010-10</v>
          </cell>
          <cell r="H263">
            <v>-900</v>
          </cell>
          <cell r="I263" t="str">
            <v>247-4000-10</v>
          </cell>
          <cell r="J263">
            <v>-13700</v>
          </cell>
          <cell r="K263" t="str">
            <v>245-4010-10</v>
          </cell>
          <cell r="L263">
            <v>-3631.5</v>
          </cell>
          <cell r="M263" t="str">
            <v>241-4000-10</v>
          </cell>
          <cell r="N263">
            <v>-3786.82</v>
          </cell>
          <cell r="O263" t="str">
            <v>240-4400-10</v>
          </cell>
          <cell r="P263">
            <v>-3.95</v>
          </cell>
          <cell r="Q263" t="str">
            <v>238-4002-10</v>
          </cell>
          <cell r="R263">
            <v>100745</v>
          </cell>
          <cell r="S263" t="str">
            <v>240-4000-10</v>
          </cell>
          <cell r="T263">
            <v>-19603.79</v>
          </cell>
          <cell r="U263" t="str">
            <v>241-4400-10</v>
          </cell>
          <cell r="V263">
            <v>-876.27</v>
          </cell>
          <cell r="W263" t="str">
            <v>235-4707-10</v>
          </cell>
          <cell r="X263">
            <v>-42230.84</v>
          </cell>
        </row>
        <row r="264">
          <cell r="A264" t="str">
            <v>250-4000-10</v>
          </cell>
          <cell r="B264">
            <v>474.34</v>
          </cell>
          <cell r="C264" t="str">
            <v>239-4000-10</v>
          </cell>
          <cell r="D264">
            <v>-43.64</v>
          </cell>
          <cell r="E264" t="str">
            <v>245-4000-10</v>
          </cell>
          <cell r="F264">
            <v>-30870</v>
          </cell>
          <cell r="G264" t="str">
            <v>244-4015-10</v>
          </cell>
          <cell r="H264">
            <v>-30</v>
          </cell>
          <cell r="I264" t="str">
            <v>247-4010-10</v>
          </cell>
          <cell r="J264">
            <v>-250</v>
          </cell>
          <cell r="K264" t="str">
            <v>245-4020-10</v>
          </cell>
          <cell r="L264">
            <v>-30</v>
          </cell>
          <cell r="M264" t="str">
            <v>241-4400-10</v>
          </cell>
          <cell r="N264">
            <v>-883.75</v>
          </cell>
          <cell r="O264" t="str">
            <v>241-4000-10</v>
          </cell>
          <cell r="P264">
            <v>-4638.8999999999996</v>
          </cell>
          <cell r="Q264" t="str">
            <v>238-4010-10</v>
          </cell>
          <cell r="R264">
            <v>-111547.55</v>
          </cell>
          <cell r="S264" t="str">
            <v>240-4010-10</v>
          </cell>
          <cell r="T264">
            <v>-2415.0500000000002</v>
          </cell>
          <cell r="U264" t="str">
            <v>242-4000-10</v>
          </cell>
          <cell r="V264">
            <v>-712.3</v>
          </cell>
          <cell r="W264" t="str">
            <v>235-4709-10</v>
          </cell>
          <cell r="X264">
            <v>-9647.94</v>
          </cell>
        </row>
        <row r="265">
          <cell r="A265" t="str">
            <v>250-4010-10</v>
          </cell>
          <cell r="B265">
            <v>37.340000000000003</v>
          </cell>
          <cell r="C265" t="str">
            <v>240-4000-10</v>
          </cell>
          <cell r="D265">
            <v>-15285.54</v>
          </cell>
          <cell r="E265" t="str">
            <v>245-4010-10</v>
          </cell>
          <cell r="F265">
            <v>-1680</v>
          </cell>
          <cell r="G265" t="str">
            <v>245-4000-10</v>
          </cell>
          <cell r="H265">
            <v>-43830</v>
          </cell>
          <cell r="I265" t="str">
            <v>250-4000-10</v>
          </cell>
          <cell r="J265">
            <v>474.02</v>
          </cell>
          <cell r="K265" t="str">
            <v>247-4000-10</v>
          </cell>
          <cell r="L265">
            <v>-16005</v>
          </cell>
          <cell r="M265" t="str">
            <v>242-4000-10</v>
          </cell>
          <cell r="N265">
            <v>-992.55</v>
          </cell>
          <cell r="O265" t="str">
            <v>241-4400-10</v>
          </cell>
          <cell r="P265">
            <v>-881.11</v>
          </cell>
          <cell r="Q265" t="str">
            <v>238-4015-10</v>
          </cell>
          <cell r="R265">
            <v>-148870.42000000001</v>
          </cell>
          <cell r="S265" t="str">
            <v>240-4015-10</v>
          </cell>
          <cell r="T265">
            <v>-749.58</v>
          </cell>
          <cell r="U265" t="str">
            <v>242-4015-10</v>
          </cell>
          <cell r="V265">
            <v>-68.08</v>
          </cell>
          <cell r="W265" t="str">
            <v>235-5000-10</v>
          </cell>
          <cell r="X265">
            <v>5359427.07</v>
          </cell>
        </row>
        <row r="266">
          <cell r="A266" t="str">
            <v>250-4020-10</v>
          </cell>
          <cell r="B266">
            <v>23.73</v>
          </cell>
          <cell r="C266" t="str">
            <v>240-4010-10</v>
          </cell>
          <cell r="D266">
            <v>-2196.9299999999998</v>
          </cell>
          <cell r="E266" t="str">
            <v>247-4000-10</v>
          </cell>
          <cell r="F266">
            <v>-15585</v>
          </cell>
          <cell r="G266" t="str">
            <v>245-4010-10</v>
          </cell>
          <cell r="H266">
            <v>-4620</v>
          </cell>
          <cell r="I266" t="str">
            <v>250-4010-10</v>
          </cell>
          <cell r="J266">
            <v>37.04</v>
          </cell>
          <cell r="K266" t="str">
            <v>247-4010-10</v>
          </cell>
          <cell r="L266">
            <v>-380</v>
          </cell>
          <cell r="M266" t="str">
            <v>244-4000-10</v>
          </cell>
          <cell r="N266">
            <v>-21720</v>
          </cell>
          <cell r="O266" t="str">
            <v>242-4000-10</v>
          </cell>
          <cell r="P266">
            <v>-1018.14</v>
          </cell>
          <cell r="Q266" t="str">
            <v>238-4016-10</v>
          </cell>
          <cell r="R266">
            <v>29850</v>
          </cell>
          <cell r="S266" t="str">
            <v>240-4020-10</v>
          </cell>
          <cell r="T266">
            <v>-1150.81</v>
          </cell>
          <cell r="U266" t="str">
            <v>244-4000-10</v>
          </cell>
          <cell r="V266">
            <v>-17820</v>
          </cell>
          <cell r="W266" t="str">
            <v>235-5001-10</v>
          </cell>
          <cell r="X266">
            <v>15863.18</v>
          </cell>
        </row>
        <row r="267">
          <cell r="A267" t="str">
            <v>250-4100-10</v>
          </cell>
          <cell r="B267">
            <v>13.71</v>
          </cell>
          <cell r="C267" t="str">
            <v>240-4015-10</v>
          </cell>
          <cell r="D267">
            <v>-1607.8</v>
          </cell>
          <cell r="E267" t="str">
            <v>247-4010-10</v>
          </cell>
          <cell r="F267">
            <v>-485</v>
          </cell>
          <cell r="G267" t="str">
            <v>245-4015-10</v>
          </cell>
          <cell r="H267">
            <v>-30</v>
          </cell>
          <cell r="I267" t="str">
            <v>250-4020-10</v>
          </cell>
          <cell r="J267">
            <v>15.9</v>
          </cell>
          <cell r="K267" t="str">
            <v>250-4000-10</v>
          </cell>
          <cell r="L267">
            <v>77.64</v>
          </cell>
          <cell r="M267" t="str">
            <v>244-4010-10</v>
          </cell>
          <cell r="N267">
            <v>-1560</v>
          </cell>
          <cell r="O267" t="str">
            <v>244-4000-10</v>
          </cell>
          <cell r="P267">
            <v>-26430</v>
          </cell>
          <cell r="Q267" t="str">
            <v>238-4017-10</v>
          </cell>
          <cell r="R267">
            <v>-197236.32</v>
          </cell>
          <cell r="S267" t="str">
            <v>240-4100-10</v>
          </cell>
          <cell r="T267">
            <v>-265.55</v>
          </cell>
          <cell r="U267" t="str">
            <v>244-4010-10</v>
          </cell>
          <cell r="V267">
            <v>-2130</v>
          </cell>
          <cell r="W267" t="str">
            <v>235-5002-10</v>
          </cell>
          <cell r="X267">
            <v>-806651.01</v>
          </cell>
        </row>
        <row r="268">
          <cell r="A268" t="str">
            <v>250-4200-10</v>
          </cell>
          <cell r="B268">
            <v>7.73</v>
          </cell>
          <cell r="C268" t="str">
            <v>240-4020-10</v>
          </cell>
          <cell r="D268">
            <v>-290</v>
          </cell>
          <cell r="E268" t="str">
            <v>250-4000-10</v>
          </cell>
          <cell r="F268">
            <v>475.89</v>
          </cell>
          <cell r="G268" t="str">
            <v>245-4020-10</v>
          </cell>
          <cell r="H268">
            <v>-30</v>
          </cell>
          <cell r="I268" t="str">
            <v>250-4100-10</v>
          </cell>
          <cell r="J268">
            <v>12.1</v>
          </cell>
          <cell r="K268" t="str">
            <v>250-4010-10</v>
          </cell>
          <cell r="L268">
            <v>6.54</v>
          </cell>
          <cell r="M268" t="str">
            <v>244-4020-10</v>
          </cell>
          <cell r="N268">
            <v>-30</v>
          </cell>
          <cell r="O268" t="str">
            <v>244-4010-10</v>
          </cell>
          <cell r="P268">
            <v>-1500</v>
          </cell>
          <cell r="Q268" t="str">
            <v>238-4019-10</v>
          </cell>
          <cell r="R268">
            <v>494535</v>
          </cell>
          <cell r="S268" t="str">
            <v>240-4200-10</v>
          </cell>
          <cell r="T268">
            <v>-3698.35</v>
          </cell>
          <cell r="U268" t="str">
            <v>244-4015-10</v>
          </cell>
          <cell r="V268">
            <v>-30</v>
          </cell>
          <cell r="W268" t="str">
            <v>235-5003-10</v>
          </cell>
          <cell r="X268">
            <v>2062667.6</v>
          </cell>
        </row>
        <row r="269">
          <cell r="A269" t="str">
            <v>251-4020-10</v>
          </cell>
          <cell r="B269">
            <v>288.14999999999998</v>
          </cell>
          <cell r="C269" t="str">
            <v>240-4100-10</v>
          </cell>
          <cell r="D269">
            <v>-1208.8699999999999</v>
          </cell>
          <cell r="E269" t="str">
            <v>250-4010-10</v>
          </cell>
          <cell r="F269">
            <v>36.549999999999997</v>
          </cell>
          <cell r="G269" t="str">
            <v>247-4000-10</v>
          </cell>
          <cell r="H269">
            <v>-9320</v>
          </cell>
          <cell r="I269" t="str">
            <v>250-4200-10</v>
          </cell>
          <cell r="J269">
            <v>7.48</v>
          </cell>
          <cell r="K269" t="str">
            <v>250-4020-10</v>
          </cell>
          <cell r="L269">
            <v>0.21</v>
          </cell>
          <cell r="M269" t="str">
            <v>245-4000-10</v>
          </cell>
          <cell r="N269">
            <v>-35640</v>
          </cell>
          <cell r="O269" t="str">
            <v>244-4015-10</v>
          </cell>
          <cell r="P269">
            <v>-90</v>
          </cell>
          <cell r="Q269" t="str">
            <v>238-4020-10</v>
          </cell>
          <cell r="R269">
            <v>-153484.70000000001</v>
          </cell>
          <cell r="S269" t="str">
            <v>240-4400-10</v>
          </cell>
          <cell r="T269">
            <v>-137.97</v>
          </cell>
          <cell r="U269" t="str">
            <v>244-4020-10</v>
          </cell>
          <cell r="V269">
            <v>-30</v>
          </cell>
          <cell r="W269" t="str">
            <v>235-5004-10</v>
          </cell>
          <cell r="X269">
            <v>-0.01</v>
          </cell>
        </row>
        <row r="270">
          <cell r="A270" t="str">
            <v>251-4100-10</v>
          </cell>
          <cell r="B270">
            <v>44.77</v>
          </cell>
          <cell r="C270" t="str">
            <v>240-4400-10</v>
          </cell>
          <cell r="D270">
            <v>-6.73</v>
          </cell>
          <cell r="E270" t="str">
            <v>250-4020-10</v>
          </cell>
          <cell r="F270">
            <v>20.8</v>
          </cell>
          <cell r="G270" t="str">
            <v>247-4010-10</v>
          </cell>
          <cell r="H270">
            <v>-435</v>
          </cell>
          <cell r="I270" t="str">
            <v>251-4020-10</v>
          </cell>
          <cell r="J270">
            <v>220.26</v>
          </cell>
          <cell r="K270" t="str">
            <v>251-4020-10</v>
          </cell>
          <cell r="L270">
            <v>2.75</v>
          </cell>
          <cell r="M270" t="str">
            <v>245-4010-10</v>
          </cell>
          <cell r="N270">
            <v>-4320</v>
          </cell>
          <cell r="O270" t="str">
            <v>245-4000-10</v>
          </cell>
          <cell r="P270">
            <v>-39390</v>
          </cell>
          <cell r="Q270" t="str">
            <v>238-4100-10</v>
          </cell>
          <cell r="R270">
            <v>-156641.07999999999</v>
          </cell>
          <cell r="S270" t="str">
            <v>241-4000-10</v>
          </cell>
          <cell r="T270">
            <v>-3984.03</v>
          </cell>
          <cell r="U270" t="str">
            <v>244-4400-10</v>
          </cell>
          <cell r="V270">
            <v>-30</v>
          </cell>
          <cell r="W270" t="str">
            <v>235-5006-10</v>
          </cell>
          <cell r="X270">
            <v>1438.8</v>
          </cell>
        </row>
        <row r="271">
          <cell r="A271" t="str">
            <v>251-4200-10</v>
          </cell>
          <cell r="B271">
            <v>10.52</v>
          </cell>
          <cell r="C271" t="str">
            <v>241-4000-10</v>
          </cell>
          <cell r="D271">
            <v>-19056.66</v>
          </cell>
          <cell r="E271" t="str">
            <v>250-4100-10</v>
          </cell>
          <cell r="F271">
            <v>11.3</v>
          </cell>
          <cell r="G271" t="str">
            <v>250-4000-10</v>
          </cell>
          <cell r="H271">
            <v>473.48</v>
          </cell>
          <cell r="I271" t="str">
            <v>251-4100-10</v>
          </cell>
          <cell r="J271">
            <v>42.68</v>
          </cell>
          <cell r="K271" t="str">
            <v>252-4000-10</v>
          </cell>
          <cell r="L271">
            <v>-1173</v>
          </cell>
          <cell r="M271" t="str">
            <v>247-4000-10</v>
          </cell>
          <cell r="N271">
            <v>-12215</v>
          </cell>
          <cell r="O271" t="str">
            <v>245-4010-10</v>
          </cell>
          <cell r="P271">
            <v>-4798.5</v>
          </cell>
          <cell r="Q271" t="str">
            <v>238-4200-10</v>
          </cell>
          <cell r="R271">
            <v>-143930.17000000001</v>
          </cell>
          <cell r="S271" t="str">
            <v>241-4400-10</v>
          </cell>
          <cell r="T271">
            <v>-875.26</v>
          </cell>
          <cell r="U271" t="str">
            <v>245-4000-10</v>
          </cell>
          <cell r="V271">
            <v>-47520</v>
          </cell>
          <cell r="W271" t="str">
            <v>235-5007-10</v>
          </cell>
          <cell r="X271">
            <v>-58.87</v>
          </cell>
        </row>
        <row r="272">
          <cell r="A272" t="str">
            <v>251-4300-10</v>
          </cell>
          <cell r="B272">
            <v>30.8</v>
          </cell>
          <cell r="C272" t="str">
            <v>241-4400-10</v>
          </cell>
          <cell r="D272">
            <v>-1392.62</v>
          </cell>
          <cell r="E272" t="str">
            <v>250-4200-10</v>
          </cell>
          <cell r="F272">
            <v>6.98</v>
          </cell>
          <cell r="G272" t="str">
            <v>250-4010-10</v>
          </cell>
          <cell r="H272">
            <v>38.270000000000003</v>
          </cell>
          <cell r="I272" t="str">
            <v>251-4200-10</v>
          </cell>
          <cell r="J272">
            <v>11.53</v>
          </cell>
          <cell r="K272" t="str">
            <v>252-4010-10</v>
          </cell>
          <cell r="L272">
            <v>-74</v>
          </cell>
          <cell r="M272" t="str">
            <v>247-4010-10</v>
          </cell>
          <cell r="N272">
            <v>-280</v>
          </cell>
          <cell r="O272" t="str">
            <v>247-4000-10</v>
          </cell>
          <cell r="P272">
            <v>-9815</v>
          </cell>
          <cell r="Q272" t="str">
            <v>238-4300-10</v>
          </cell>
          <cell r="R272">
            <v>-27764.55</v>
          </cell>
          <cell r="S272" t="str">
            <v>242-4000-10</v>
          </cell>
          <cell r="T272">
            <v>-775.05</v>
          </cell>
          <cell r="U272" t="str">
            <v>245-4010-10</v>
          </cell>
          <cell r="V272">
            <v>-4050</v>
          </cell>
          <cell r="W272" t="str">
            <v>236-4000-10</v>
          </cell>
          <cell r="X272">
            <v>-340453.1</v>
          </cell>
        </row>
        <row r="273">
          <cell r="A273" t="str">
            <v>251-4310-10</v>
          </cell>
          <cell r="B273">
            <v>0.02</v>
          </cell>
          <cell r="C273" t="str">
            <v>242-4000-10</v>
          </cell>
          <cell r="D273">
            <v>-658.35</v>
          </cell>
          <cell r="E273" t="str">
            <v>251-4020-10</v>
          </cell>
          <cell r="F273">
            <v>275.95999999999998</v>
          </cell>
          <cell r="G273" t="str">
            <v>250-4020-10</v>
          </cell>
          <cell r="H273">
            <v>20.23</v>
          </cell>
          <cell r="I273" t="str">
            <v>251-4300-10</v>
          </cell>
          <cell r="J273">
            <v>31.37</v>
          </cell>
          <cell r="K273" t="str">
            <v>264-4000-10</v>
          </cell>
          <cell r="L273">
            <v>-217085.4</v>
          </cell>
          <cell r="M273" t="str">
            <v>247-4020-10</v>
          </cell>
          <cell r="N273">
            <v>-65</v>
          </cell>
          <cell r="O273" t="str">
            <v>247-4010-10</v>
          </cell>
          <cell r="P273">
            <v>-740</v>
          </cell>
          <cell r="Q273" t="str">
            <v>240-4000-10</v>
          </cell>
          <cell r="R273">
            <v>-17363.5</v>
          </cell>
          <cell r="S273" t="str">
            <v>244-4000-10</v>
          </cell>
          <cell r="T273">
            <v>-21390</v>
          </cell>
          <cell r="U273" t="str">
            <v>247-4000-10</v>
          </cell>
          <cell r="V273">
            <v>-13290</v>
          </cell>
          <cell r="W273" t="str">
            <v>236-4010-10</v>
          </cell>
          <cell r="X273">
            <v>-26418.41</v>
          </cell>
        </row>
        <row r="274">
          <cell r="A274" t="str">
            <v>252-4000-10</v>
          </cell>
          <cell r="B274">
            <v>-1355</v>
          </cell>
          <cell r="C274" t="str">
            <v>242-4010-10</v>
          </cell>
          <cell r="D274">
            <v>-39.9</v>
          </cell>
          <cell r="E274" t="str">
            <v>251-4100-10</v>
          </cell>
          <cell r="F274">
            <v>39.94</v>
          </cell>
          <cell r="G274" t="str">
            <v>250-4100-10</v>
          </cell>
          <cell r="H274">
            <v>12.5</v>
          </cell>
          <cell r="I274" t="str">
            <v>251-4310-10</v>
          </cell>
          <cell r="J274">
            <v>0.02</v>
          </cell>
          <cell r="K274" t="str">
            <v>264-4001-10</v>
          </cell>
          <cell r="L274">
            <v>567</v>
          </cell>
          <cell r="M274" t="str">
            <v>250-4000-10</v>
          </cell>
          <cell r="N274">
            <v>0.95</v>
          </cell>
          <cell r="O274" t="str">
            <v>250-4000-10</v>
          </cell>
          <cell r="P274">
            <v>-0.09</v>
          </cell>
          <cell r="Q274" t="str">
            <v>240-4010-10</v>
          </cell>
          <cell r="R274">
            <v>-2477.42</v>
          </cell>
          <cell r="S274" t="str">
            <v>244-4010-10</v>
          </cell>
          <cell r="T274">
            <v>-1110</v>
          </cell>
          <cell r="U274" t="str">
            <v>247-4010-10</v>
          </cell>
          <cell r="V274">
            <v>-310</v>
          </cell>
          <cell r="W274" t="str">
            <v>236-4015-10</v>
          </cell>
          <cell r="X274">
            <v>-13794.73</v>
          </cell>
        </row>
        <row r="275">
          <cell r="A275" t="str">
            <v>252-4010-10</v>
          </cell>
          <cell r="B275">
            <v>-74</v>
          </cell>
          <cell r="C275" t="str">
            <v>244-4000-10</v>
          </cell>
          <cell r="D275">
            <v>-15150</v>
          </cell>
          <cell r="E275" t="str">
            <v>251-4200-10</v>
          </cell>
          <cell r="F275">
            <v>11.16</v>
          </cell>
          <cell r="G275" t="str">
            <v>250-4200-10</v>
          </cell>
          <cell r="H275">
            <v>7.73</v>
          </cell>
          <cell r="I275" t="str">
            <v>252-4000-10</v>
          </cell>
          <cell r="J275">
            <v>-919</v>
          </cell>
          <cell r="K275" t="str">
            <v>264-4010-10</v>
          </cell>
          <cell r="L275">
            <v>-66646.7</v>
          </cell>
          <cell r="M275" t="str">
            <v>250-4010-10</v>
          </cell>
          <cell r="N275">
            <v>0.1</v>
          </cell>
          <cell r="O275" t="str">
            <v>250-4010-10</v>
          </cell>
          <cell r="P275">
            <v>0.28999999999999998</v>
          </cell>
          <cell r="Q275" t="str">
            <v>240-4015-10</v>
          </cell>
          <cell r="R275">
            <v>-1255.73</v>
          </cell>
          <cell r="S275" t="str">
            <v>244-4015-10</v>
          </cell>
          <cell r="T275">
            <v>-90</v>
          </cell>
          <cell r="U275" t="str">
            <v>250-4000-10</v>
          </cell>
          <cell r="V275">
            <v>0.14000000000000001</v>
          </cell>
          <cell r="W275" t="str">
            <v>236-4020-10</v>
          </cell>
          <cell r="X275">
            <v>-4565.46</v>
          </cell>
        </row>
        <row r="276">
          <cell r="A276" t="str">
            <v>252-4015-10</v>
          </cell>
          <cell r="B276">
            <v>-37</v>
          </cell>
          <cell r="C276" t="str">
            <v>244-4010-10</v>
          </cell>
          <cell r="D276">
            <v>-1740</v>
          </cell>
          <cell r="E276" t="str">
            <v>251-4300-10</v>
          </cell>
          <cell r="F276">
            <v>31.05</v>
          </cell>
          <cell r="G276" t="str">
            <v>251-4020-10</v>
          </cell>
          <cell r="H276">
            <v>251.41</v>
          </cell>
          <cell r="I276" t="str">
            <v>252-4010-10</v>
          </cell>
          <cell r="J276">
            <v>-18.5</v>
          </cell>
          <cell r="K276" t="str">
            <v>264-4015-10</v>
          </cell>
          <cell r="L276">
            <v>-80565.509999999995</v>
          </cell>
          <cell r="M276" t="str">
            <v>250-4020-10</v>
          </cell>
          <cell r="N276">
            <v>0.03</v>
          </cell>
          <cell r="O276" t="str">
            <v>252-4000-10</v>
          </cell>
          <cell r="P276">
            <v>-1242.69</v>
          </cell>
          <cell r="Q276" t="str">
            <v>240-4020-10</v>
          </cell>
          <cell r="R276">
            <v>-1196.67</v>
          </cell>
          <cell r="S276" t="str">
            <v>245-4000-10</v>
          </cell>
          <cell r="T276">
            <v>-42865</v>
          </cell>
          <cell r="U276" t="str">
            <v>250-4010-10</v>
          </cell>
          <cell r="V276">
            <v>-0.03</v>
          </cell>
          <cell r="W276" t="str">
            <v>236-4100-10</v>
          </cell>
          <cell r="X276">
            <v>-10390.799999999999</v>
          </cell>
        </row>
        <row r="277">
          <cell r="A277" t="str">
            <v>264-4000-10</v>
          </cell>
          <cell r="B277">
            <v>-320153.59000000003</v>
          </cell>
          <cell r="C277" t="str">
            <v>244-4400-10</v>
          </cell>
          <cell r="D277">
            <v>-60</v>
          </cell>
          <cell r="E277" t="str">
            <v>251-4310-10</v>
          </cell>
          <cell r="F277">
            <v>0.01</v>
          </cell>
          <cell r="G277" t="str">
            <v>251-4100-10</v>
          </cell>
          <cell r="H277">
            <v>40.32</v>
          </cell>
          <cell r="I277" t="str">
            <v>252-4015-10</v>
          </cell>
          <cell r="J277">
            <v>-18.5</v>
          </cell>
          <cell r="K277" t="str">
            <v>264-4020-10</v>
          </cell>
          <cell r="L277">
            <v>-103077.08</v>
          </cell>
          <cell r="M277" t="str">
            <v>251-4020-10</v>
          </cell>
          <cell r="N277">
            <v>0.18</v>
          </cell>
          <cell r="O277" t="str">
            <v>252-4010-10</v>
          </cell>
          <cell r="P277">
            <v>-18.5</v>
          </cell>
          <cell r="Q277" t="str">
            <v>240-4100-10</v>
          </cell>
          <cell r="R277">
            <v>-217.1</v>
          </cell>
          <cell r="S277" t="str">
            <v>245-4010-10</v>
          </cell>
          <cell r="T277">
            <v>-2370</v>
          </cell>
          <cell r="U277" t="str">
            <v>252-4000-10</v>
          </cell>
          <cell r="V277">
            <v>-971.5</v>
          </cell>
          <cell r="W277" t="str">
            <v>236-4200-10</v>
          </cell>
          <cell r="X277">
            <v>-7035.08</v>
          </cell>
        </row>
        <row r="278">
          <cell r="A278" t="str">
            <v>264-4001-10</v>
          </cell>
          <cell r="B278">
            <v>-175022</v>
          </cell>
          <cell r="C278" t="str">
            <v>245-4000-10</v>
          </cell>
          <cell r="D278">
            <v>-40200</v>
          </cell>
          <cell r="E278" t="str">
            <v>252-4000-10</v>
          </cell>
          <cell r="F278">
            <v>-1591</v>
          </cell>
          <cell r="G278" t="str">
            <v>251-4200-10</v>
          </cell>
          <cell r="H278">
            <v>11.09</v>
          </cell>
          <cell r="I278" t="str">
            <v>252-4020-10</v>
          </cell>
          <cell r="J278">
            <v>-18.5</v>
          </cell>
          <cell r="K278" t="str">
            <v>264-4100-10</v>
          </cell>
          <cell r="L278">
            <v>-45283.53</v>
          </cell>
          <cell r="M278" t="str">
            <v>252-4000-10</v>
          </cell>
          <cell r="N278">
            <v>-1038</v>
          </cell>
          <cell r="O278" t="str">
            <v>252-4015-10</v>
          </cell>
          <cell r="P278">
            <v>-18.5</v>
          </cell>
          <cell r="Q278" t="str">
            <v>240-4200-10</v>
          </cell>
          <cell r="R278">
            <v>-5606.7</v>
          </cell>
          <cell r="S278" t="str">
            <v>247-4000-10</v>
          </cell>
          <cell r="T278">
            <v>-12295</v>
          </cell>
          <cell r="U278" t="str">
            <v>252-4010-10</v>
          </cell>
          <cell r="V278">
            <v>-55.5</v>
          </cell>
          <cell r="W278" t="str">
            <v>236-4300-10</v>
          </cell>
          <cell r="X278">
            <v>-12606.21</v>
          </cell>
        </row>
        <row r="279">
          <cell r="A279" t="str">
            <v>264-4010-10</v>
          </cell>
          <cell r="B279">
            <v>-78553.25</v>
          </cell>
          <cell r="C279" t="str">
            <v>245-4010-10</v>
          </cell>
          <cell r="D279">
            <v>-4170</v>
          </cell>
          <cell r="E279" t="str">
            <v>252-4010-10</v>
          </cell>
          <cell r="F279">
            <v>-74</v>
          </cell>
          <cell r="G279" t="str">
            <v>251-4300-10</v>
          </cell>
          <cell r="H279">
            <v>31.27</v>
          </cell>
          <cell r="I279" t="str">
            <v>264-4000-10</v>
          </cell>
          <cell r="J279">
            <v>-228040.84</v>
          </cell>
          <cell r="K279" t="str">
            <v>264-4200-10</v>
          </cell>
          <cell r="L279">
            <v>-18226.68</v>
          </cell>
          <cell r="M279" t="str">
            <v>252-4010-10</v>
          </cell>
          <cell r="N279">
            <v>-148</v>
          </cell>
          <cell r="O279" t="str">
            <v>258-4000-10</v>
          </cell>
          <cell r="P279">
            <v>-3.45</v>
          </cell>
          <cell r="Q279" t="str">
            <v>240-4400-10</v>
          </cell>
          <cell r="R279">
            <v>-123.48</v>
          </cell>
          <cell r="S279" t="str">
            <v>247-4010-10</v>
          </cell>
          <cell r="T279">
            <v>-860</v>
          </cell>
          <cell r="U279" t="str">
            <v>252-4020-10</v>
          </cell>
          <cell r="V279">
            <v>-18.5</v>
          </cell>
          <cell r="W279" t="str">
            <v>236-4400-10</v>
          </cell>
          <cell r="X279">
            <v>-809.1</v>
          </cell>
        </row>
        <row r="280">
          <cell r="A280" t="str">
            <v>264-4015-10</v>
          </cell>
          <cell r="B280">
            <v>-118094.42</v>
          </cell>
          <cell r="C280" t="str">
            <v>247-4000-10</v>
          </cell>
          <cell r="D280">
            <v>-9820</v>
          </cell>
          <cell r="E280" t="str">
            <v>252-4015-10</v>
          </cell>
          <cell r="F280">
            <v>-55.5</v>
          </cell>
          <cell r="G280" t="str">
            <v>251-4310-10</v>
          </cell>
          <cell r="H280">
            <v>0.01</v>
          </cell>
          <cell r="I280" t="str">
            <v>264-4001-10</v>
          </cell>
          <cell r="J280">
            <v>83112</v>
          </cell>
          <cell r="K280" t="str">
            <v>264-4300-10</v>
          </cell>
          <cell r="L280">
            <v>-4896.1000000000004</v>
          </cell>
          <cell r="M280" t="str">
            <v>252-4020-10</v>
          </cell>
          <cell r="N280">
            <v>-18.5</v>
          </cell>
          <cell r="O280" t="str">
            <v>264-4000-10</v>
          </cell>
          <cell r="P280">
            <v>-305575.76</v>
          </cell>
          <cell r="Q280" t="str">
            <v>241-4000-10</v>
          </cell>
          <cell r="R280">
            <v>-4634.66</v>
          </cell>
          <cell r="S280" t="str">
            <v>250-4000-10</v>
          </cell>
          <cell r="T280">
            <v>-0.15</v>
          </cell>
          <cell r="U280" t="str">
            <v>258-4000-10</v>
          </cell>
          <cell r="V280">
            <v>-24.7</v>
          </cell>
          <cell r="W280" t="str">
            <v>237-4000-10</v>
          </cell>
          <cell r="X280">
            <v>-369848.38</v>
          </cell>
        </row>
        <row r="281">
          <cell r="A281" t="str">
            <v>264-4020-10</v>
          </cell>
          <cell r="B281">
            <v>-131080.03</v>
          </cell>
          <cell r="C281" t="str">
            <v>247-4010-10</v>
          </cell>
          <cell r="D281">
            <v>-630</v>
          </cell>
          <cell r="E281" t="str">
            <v>264-4000-10</v>
          </cell>
          <cell r="F281">
            <v>-309066.09000000003</v>
          </cell>
          <cell r="G281" t="str">
            <v>252-4000-10</v>
          </cell>
          <cell r="H281">
            <v>-1498.5</v>
          </cell>
          <cell r="I281" t="str">
            <v>264-4010-10</v>
          </cell>
          <cell r="J281">
            <v>-69457.960000000006</v>
          </cell>
          <cell r="K281" t="str">
            <v>264-4400-10</v>
          </cell>
          <cell r="L281">
            <v>-1584.71</v>
          </cell>
          <cell r="M281" t="str">
            <v>258-4000-10</v>
          </cell>
          <cell r="N281">
            <v>-11.96</v>
          </cell>
          <cell r="O281" t="str">
            <v>264-4001-10</v>
          </cell>
          <cell r="P281">
            <v>-103628</v>
          </cell>
          <cell r="Q281" t="str">
            <v>241-4400-10</v>
          </cell>
          <cell r="R281">
            <v>-881.09</v>
          </cell>
          <cell r="S281" t="str">
            <v>250-4010-10</v>
          </cell>
          <cell r="T281">
            <v>0.14000000000000001</v>
          </cell>
          <cell r="U281" t="str">
            <v>264-4000-10</v>
          </cell>
          <cell r="V281">
            <v>-240558.25</v>
          </cell>
          <cell r="W281" t="str">
            <v>237-4010-10</v>
          </cell>
          <cell r="X281">
            <v>-153012.60999999999</v>
          </cell>
        </row>
        <row r="282">
          <cell r="A282" t="str">
            <v>264-4100-10</v>
          </cell>
          <cell r="B282">
            <v>-47185.31</v>
          </cell>
          <cell r="C282" t="str">
            <v>250-4000-10</v>
          </cell>
          <cell r="D282">
            <v>512.07000000000005</v>
          </cell>
          <cell r="E282" t="str">
            <v>264-4001-10</v>
          </cell>
          <cell r="F282">
            <v>32582</v>
          </cell>
          <cell r="G282" t="str">
            <v>252-4010-10</v>
          </cell>
          <cell r="H282">
            <v>-129.5</v>
          </cell>
          <cell r="I282" t="str">
            <v>264-4015-10</v>
          </cell>
          <cell r="J282">
            <v>-75830.34</v>
          </cell>
          <cell r="K282" t="str">
            <v>264-4499-10</v>
          </cell>
          <cell r="L282">
            <v>52036.01</v>
          </cell>
          <cell r="M282" t="str">
            <v>264-4000-10</v>
          </cell>
          <cell r="N282">
            <v>-247127.75</v>
          </cell>
          <cell r="O282" t="str">
            <v>264-4010-10</v>
          </cell>
          <cell r="P282">
            <v>-76691.28</v>
          </cell>
          <cell r="Q282" t="str">
            <v>242-4000-10</v>
          </cell>
          <cell r="R282">
            <v>-538.65</v>
          </cell>
          <cell r="S282" t="str">
            <v>250-4020-10</v>
          </cell>
          <cell r="T282">
            <v>0.03</v>
          </cell>
          <cell r="U282" t="str">
            <v>264-4001-10</v>
          </cell>
          <cell r="V282">
            <v>30173</v>
          </cell>
          <cell r="W282" t="str">
            <v>237-4300-10</v>
          </cell>
          <cell r="X282">
            <v>-410.41</v>
          </cell>
        </row>
        <row r="283">
          <cell r="A283" t="str">
            <v>264-4200-10</v>
          </cell>
          <cell r="B283">
            <v>-15420.63</v>
          </cell>
          <cell r="C283" t="str">
            <v>250-4010-10</v>
          </cell>
          <cell r="D283">
            <v>41.41</v>
          </cell>
          <cell r="E283" t="str">
            <v>264-4010-10</v>
          </cell>
          <cell r="F283">
            <v>-81724.820000000007</v>
          </cell>
          <cell r="G283" t="str">
            <v>264-4000-10</v>
          </cell>
          <cell r="H283">
            <v>-260786.72</v>
          </cell>
          <cell r="I283" t="str">
            <v>264-4020-10</v>
          </cell>
          <cell r="J283">
            <v>-95923.91</v>
          </cell>
          <cell r="K283" t="str">
            <v>264-5000-10</v>
          </cell>
          <cell r="L283">
            <v>484763.5</v>
          </cell>
          <cell r="M283" t="str">
            <v>264-4001-10</v>
          </cell>
          <cell r="N283">
            <v>-51585</v>
          </cell>
          <cell r="O283" t="str">
            <v>264-4015-10</v>
          </cell>
          <cell r="P283">
            <v>-90797.52</v>
          </cell>
          <cell r="Q283" t="str">
            <v>242-4010-10</v>
          </cell>
          <cell r="R283">
            <v>-59.85</v>
          </cell>
          <cell r="S283" t="str">
            <v>252-4000-10</v>
          </cell>
          <cell r="T283">
            <v>-1363</v>
          </cell>
          <cell r="U283" t="str">
            <v>264-4010-10</v>
          </cell>
          <cell r="V283">
            <v>-68716.98</v>
          </cell>
          <cell r="W283" t="str">
            <v>237-4400-10</v>
          </cell>
          <cell r="X283">
            <v>-2790.04</v>
          </cell>
        </row>
        <row r="284">
          <cell r="A284" t="str">
            <v>264-4300-10</v>
          </cell>
          <cell r="B284">
            <v>-7453.04</v>
          </cell>
          <cell r="C284" t="str">
            <v>250-4020-10</v>
          </cell>
          <cell r="D284">
            <v>19.29</v>
          </cell>
          <cell r="E284" t="str">
            <v>264-4015-10</v>
          </cell>
          <cell r="F284">
            <v>-103837.62</v>
          </cell>
          <cell r="G284" t="str">
            <v>264-4001-10</v>
          </cell>
          <cell r="H284">
            <v>90596</v>
          </cell>
          <cell r="I284" t="str">
            <v>264-4100-10</v>
          </cell>
          <cell r="J284">
            <v>-43621.06</v>
          </cell>
          <cell r="K284" t="str">
            <v>264-5001-10</v>
          </cell>
          <cell r="L284">
            <v>-0.01</v>
          </cell>
          <cell r="M284" t="str">
            <v>264-4010-10</v>
          </cell>
          <cell r="N284">
            <v>-72055.34</v>
          </cell>
          <cell r="O284" t="str">
            <v>264-4020-10</v>
          </cell>
          <cell r="P284">
            <v>-110954.23</v>
          </cell>
          <cell r="Q284" t="str">
            <v>244-4000-10</v>
          </cell>
          <cell r="R284">
            <v>-21660</v>
          </cell>
          <cell r="S284" t="str">
            <v>252-4010-10</v>
          </cell>
          <cell r="T284">
            <v>-37</v>
          </cell>
          <cell r="U284" t="str">
            <v>264-4015-10</v>
          </cell>
          <cell r="V284">
            <v>-79749.36</v>
          </cell>
          <cell r="W284" t="str">
            <v>238-4000-10</v>
          </cell>
          <cell r="X284">
            <v>-192329.87</v>
          </cell>
        </row>
        <row r="285">
          <cell r="A285" t="str">
            <v>264-4400-10</v>
          </cell>
          <cell r="B285">
            <v>-1628.77</v>
          </cell>
          <cell r="C285" t="str">
            <v>250-4100-10</v>
          </cell>
          <cell r="D285">
            <v>12.5</v>
          </cell>
          <cell r="E285" t="str">
            <v>264-4020-10</v>
          </cell>
          <cell r="F285">
            <v>-117942.47</v>
          </cell>
          <cell r="G285" t="str">
            <v>264-4010-10</v>
          </cell>
          <cell r="H285">
            <v>-74665.94</v>
          </cell>
          <cell r="I285" t="str">
            <v>264-4200-10</v>
          </cell>
          <cell r="J285">
            <v>-17934.97</v>
          </cell>
          <cell r="K285" t="str">
            <v>265-4000-10</v>
          </cell>
          <cell r="L285">
            <v>-27116.42</v>
          </cell>
          <cell r="M285" t="str">
            <v>264-4015-10</v>
          </cell>
          <cell r="N285">
            <v>-84234.78</v>
          </cell>
          <cell r="O285" t="str">
            <v>264-4100-10</v>
          </cell>
          <cell r="P285">
            <v>-50106.57</v>
          </cell>
          <cell r="Q285" t="str">
            <v>244-4010-10</v>
          </cell>
          <cell r="R285">
            <v>-870</v>
          </cell>
          <cell r="S285" t="str">
            <v>258-4000-10</v>
          </cell>
          <cell r="T285">
            <v>-24.87</v>
          </cell>
          <cell r="U285" t="str">
            <v>264-4020-10</v>
          </cell>
          <cell r="V285">
            <v>-104507.4</v>
          </cell>
          <cell r="W285" t="str">
            <v>238-4002-10</v>
          </cell>
          <cell r="X285">
            <v>-22313</v>
          </cell>
        </row>
        <row r="286">
          <cell r="A286" t="str">
            <v>264-4499-10</v>
          </cell>
          <cell r="B286">
            <v>192724.52</v>
          </cell>
          <cell r="C286" t="str">
            <v>250-4200-10</v>
          </cell>
          <cell r="D286">
            <v>7.73</v>
          </cell>
          <cell r="E286" t="str">
            <v>264-4100-10</v>
          </cell>
          <cell r="F286">
            <v>-42150.39</v>
          </cell>
          <cell r="G286" t="str">
            <v>264-4015-10</v>
          </cell>
          <cell r="H286">
            <v>-84852.97</v>
          </cell>
          <cell r="I286" t="str">
            <v>264-4300-10</v>
          </cell>
          <cell r="J286">
            <v>-5332.64</v>
          </cell>
          <cell r="K286" t="str">
            <v>265-4001-10</v>
          </cell>
          <cell r="L286">
            <v>27116</v>
          </cell>
          <cell r="M286" t="str">
            <v>264-4020-10</v>
          </cell>
          <cell r="N286">
            <v>-104727.59</v>
          </cell>
          <cell r="O286" t="str">
            <v>264-4200-10</v>
          </cell>
          <cell r="P286">
            <v>-21222.66</v>
          </cell>
          <cell r="Q286" t="str">
            <v>244-4015-10</v>
          </cell>
          <cell r="R286">
            <v>-30</v>
          </cell>
          <cell r="S286" t="str">
            <v>264-4000-10</v>
          </cell>
          <cell r="T286">
            <v>-259839.49</v>
          </cell>
          <cell r="U286" t="str">
            <v>264-4100-10</v>
          </cell>
          <cell r="V286">
            <v>-44703.23</v>
          </cell>
          <cell r="W286" t="str">
            <v>238-4010-10</v>
          </cell>
          <cell r="X286">
            <v>-63948.39</v>
          </cell>
        </row>
        <row r="287">
          <cell r="A287" t="str">
            <v>264-5000-10</v>
          </cell>
          <cell r="B287">
            <v>701861.52</v>
          </cell>
          <cell r="C287" t="str">
            <v>251-4020-10</v>
          </cell>
          <cell r="D287">
            <v>279.43</v>
          </cell>
          <cell r="E287" t="str">
            <v>264-4200-10</v>
          </cell>
          <cell r="F287">
            <v>-14364.34</v>
          </cell>
          <cell r="G287" t="str">
            <v>264-4020-10</v>
          </cell>
          <cell r="H287">
            <v>-112935.4</v>
          </cell>
          <cell r="I287" t="str">
            <v>264-4400-10</v>
          </cell>
          <cell r="J287">
            <v>-1677.43</v>
          </cell>
          <cell r="K287" t="str">
            <v>266-4499-10</v>
          </cell>
          <cell r="L287">
            <v>70533.009999999995</v>
          </cell>
          <cell r="M287" t="str">
            <v>264-4100-10</v>
          </cell>
          <cell r="N287">
            <v>-46468.12</v>
          </cell>
          <cell r="O287" t="str">
            <v>264-4300-10</v>
          </cell>
          <cell r="P287">
            <v>-4670.82</v>
          </cell>
          <cell r="Q287" t="str">
            <v>244-4020-10</v>
          </cell>
          <cell r="R287">
            <v>-30</v>
          </cell>
          <cell r="S287" t="str">
            <v>264-4001-10</v>
          </cell>
          <cell r="T287">
            <v>87399</v>
          </cell>
          <cell r="U287" t="str">
            <v>264-4200-10</v>
          </cell>
          <cell r="V287">
            <v>-18849.95</v>
          </cell>
          <cell r="W287" t="str">
            <v>238-4015-10</v>
          </cell>
          <cell r="X287">
            <v>-115944.43</v>
          </cell>
        </row>
        <row r="288">
          <cell r="A288" t="str">
            <v>265-4000-10</v>
          </cell>
          <cell r="B288">
            <v>0</v>
          </cell>
          <cell r="C288" t="str">
            <v>251-4100-10</v>
          </cell>
          <cell r="D288">
            <v>40.090000000000003</v>
          </cell>
          <cell r="E288" t="str">
            <v>264-4300-10</v>
          </cell>
          <cell r="F288">
            <v>-6129.48</v>
          </cell>
          <cell r="G288" t="str">
            <v>264-4100-10</v>
          </cell>
          <cell r="H288">
            <v>-45589.85</v>
          </cell>
          <cell r="I288" t="str">
            <v>264-4499-10</v>
          </cell>
          <cell r="J288">
            <v>0</v>
          </cell>
          <cell r="K288" t="str">
            <v>266-5000-10</v>
          </cell>
          <cell r="L288">
            <v>593642.69999999995</v>
          </cell>
          <cell r="M288" t="str">
            <v>264-4200-10</v>
          </cell>
          <cell r="N288">
            <v>-18045.400000000001</v>
          </cell>
          <cell r="O288" t="str">
            <v>264-4400-10</v>
          </cell>
          <cell r="P288">
            <v>-1580.8</v>
          </cell>
          <cell r="Q288" t="str">
            <v>245-4000-10</v>
          </cell>
          <cell r="R288">
            <v>-46110</v>
          </cell>
          <cell r="S288" t="str">
            <v>264-4010-10</v>
          </cell>
          <cell r="T288">
            <v>-71665.039999999994</v>
          </cell>
          <cell r="U288" t="str">
            <v>264-4300-10</v>
          </cell>
          <cell r="V288">
            <v>-6631.63</v>
          </cell>
          <cell r="W288" t="str">
            <v>238-4016-10</v>
          </cell>
          <cell r="X288">
            <v>-6612</v>
          </cell>
        </row>
        <row r="289">
          <cell r="A289" t="str">
            <v>266-4499-10</v>
          </cell>
          <cell r="B289">
            <v>109321</v>
          </cell>
          <cell r="C289" t="str">
            <v>251-4200-10</v>
          </cell>
          <cell r="D289">
            <v>10.97</v>
          </cell>
          <cell r="E289" t="str">
            <v>264-4400-10</v>
          </cell>
          <cell r="F289">
            <v>-1641.97</v>
          </cell>
          <cell r="G289" t="str">
            <v>264-4200-10</v>
          </cell>
          <cell r="H289">
            <v>-17709.12</v>
          </cell>
          <cell r="I289" t="str">
            <v>264-5000-10</v>
          </cell>
          <cell r="J289">
            <v>457436.99</v>
          </cell>
          <cell r="K289" t="str">
            <v>266-5001-10</v>
          </cell>
          <cell r="L289">
            <v>-192148.01</v>
          </cell>
          <cell r="M289" t="str">
            <v>264-4300-10</v>
          </cell>
          <cell r="N289">
            <v>-4410.29</v>
          </cell>
          <cell r="O289" t="str">
            <v>264-4499-10</v>
          </cell>
          <cell r="P289">
            <v>128247</v>
          </cell>
          <cell r="Q289" t="str">
            <v>245-4010-10</v>
          </cell>
          <cell r="R289">
            <v>-4050</v>
          </cell>
          <cell r="S289" t="str">
            <v>264-4015-10</v>
          </cell>
          <cell r="T289">
            <v>-78534.2</v>
          </cell>
          <cell r="U289" t="str">
            <v>264-4400-10</v>
          </cell>
          <cell r="V289">
            <v>-1572.12</v>
          </cell>
          <cell r="W289" t="str">
            <v>238-4017-10</v>
          </cell>
          <cell r="X289">
            <v>-137735.89000000001</v>
          </cell>
        </row>
        <row r="290">
          <cell r="A290" t="str">
            <v>266-5000-10</v>
          </cell>
          <cell r="B290">
            <v>667857.86</v>
          </cell>
          <cell r="C290" t="str">
            <v>251-4300-10</v>
          </cell>
          <cell r="D290">
            <v>31.05</v>
          </cell>
          <cell r="E290" t="str">
            <v>264-4499-10</v>
          </cell>
          <cell r="F290">
            <v>165645</v>
          </cell>
          <cell r="G290" t="str">
            <v>264-4300-10</v>
          </cell>
          <cell r="H290">
            <v>-6217.85</v>
          </cell>
          <cell r="I290" t="str">
            <v>264-5001-10</v>
          </cell>
          <cell r="J290">
            <v>-2730</v>
          </cell>
          <cell r="K290" t="str">
            <v>267-4000-10</v>
          </cell>
          <cell r="L290">
            <v>-198071.34</v>
          </cell>
          <cell r="M290" t="str">
            <v>264-4400-10</v>
          </cell>
          <cell r="N290">
            <v>-1585.55</v>
          </cell>
          <cell r="O290" t="str">
            <v>264-5000-10</v>
          </cell>
          <cell r="P290">
            <v>636979.99</v>
          </cell>
          <cell r="Q290" t="str">
            <v>245-4020-10</v>
          </cell>
          <cell r="R290">
            <v>-30</v>
          </cell>
          <cell r="S290" t="str">
            <v>264-4020-10</v>
          </cell>
          <cell r="T290">
            <v>-104676.51</v>
          </cell>
          <cell r="U290" t="str">
            <v>264-4499-10</v>
          </cell>
          <cell r="V290">
            <v>73636</v>
          </cell>
          <cell r="W290" t="str">
            <v>238-4019-10</v>
          </cell>
          <cell r="X290">
            <v>-280985</v>
          </cell>
        </row>
        <row r="291">
          <cell r="A291" t="str">
            <v>266-5001-10</v>
          </cell>
          <cell r="B291">
            <v>-226122.03</v>
          </cell>
          <cell r="C291" t="str">
            <v>252-4000-10</v>
          </cell>
          <cell r="D291">
            <v>-919.5</v>
          </cell>
          <cell r="E291" t="str">
            <v>264-5000-10</v>
          </cell>
          <cell r="F291">
            <v>478630.65</v>
          </cell>
          <cell r="G291" t="str">
            <v>264-4400-10</v>
          </cell>
          <cell r="H291">
            <v>-1585.09</v>
          </cell>
          <cell r="I291" t="str">
            <v>265-4000-10</v>
          </cell>
          <cell r="J291">
            <v>-1305.6600000000001</v>
          </cell>
          <cell r="K291" t="str">
            <v>267-4001-10</v>
          </cell>
          <cell r="L291">
            <v>-39499</v>
          </cell>
          <cell r="M291" t="str">
            <v>264-4499-10</v>
          </cell>
          <cell r="N291">
            <v>0.01</v>
          </cell>
          <cell r="O291" t="str">
            <v>264-5001-10</v>
          </cell>
          <cell r="P291">
            <v>-0.01</v>
          </cell>
          <cell r="Q291" t="str">
            <v>247-4000-10</v>
          </cell>
          <cell r="R291">
            <v>-10725</v>
          </cell>
          <cell r="S291" t="str">
            <v>264-4100-10</v>
          </cell>
          <cell r="T291">
            <v>-45549.63</v>
          </cell>
          <cell r="U291" t="str">
            <v>264-5000-10</v>
          </cell>
          <cell r="V291">
            <v>461485.68</v>
          </cell>
          <cell r="W291" t="str">
            <v>238-4020-10</v>
          </cell>
          <cell r="X291">
            <v>-144823.07</v>
          </cell>
        </row>
        <row r="292">
          <cell r="A292" t="str">
            <v>267-4000-10</v>
          </cell>
          <cell r="B292">
            <v>-261042.81</v>
          </cell>
          <cell r="C292" t="str">
            <v>252-4010-10</v>
          </cell>
          <cell r="D292">
            <v>-55.5</v>
          </cell>
          <cell r="E292" t="str">
            <v>264-5001-10</v>
          </cell>
          <cell r="F292">
            <v>0</v>
          </cell>
          <cell r="G292" t="str">
            <v>264-4499-10</v>
          </cell>
          <cell r="H292">
            <v>61844</v>
          </cell>
          <cell r="I292" t="str">
            <v>265-4001-10</v>
          </cell>
          <cell r="J292">
            <v>1306</v>
          </cell>
          <cell r="K292" t="str">
            <v>267-4010-10</v>
          </cell>
          <cell r="L292">
            <v>-54512.24</v>
          </cell>
          <cell r="M292" t="str">
            <v>264-5000-10</v>
          </cell>
          <cell r="N292">
            <v>636408.92000000004</v>
          </cell>
          <cell r="O292" t="str">
            <v>265-4000-10</v>
          </cell>
          <cell r="P292">
            <v>-37970.15</v>
          </cell>
          <cell r="Q292" t="str">
            <v>247-4010-10</v>
          </cell>
          <cell r="R292">
            <v>-845</v>
          </cell>
          <cell r="S292" t="str">
            <v>264-4200-10</v>
          </cell>
          <cell r="T292">
            <v>-21885.08</v>
          </cell>
          <cell r="U292" t="str">
            <v>264-5001-10</v>
          </cell>
          <cell r="V292">
            <v>-0.01</v>
          </cell>
          <cell r="W292" t="str">
            <v>238-4100-10</v>
          </cell>
          <cell r="X292">
            <v>-95069.88</v>
          </cell>
        </row>
        <row r="293">
          <cell r="A293" t="str">
            <v>267-4001-10</v>
          </cell>
          <cell r="B293">
            <v>-61220</v>
          </cell>
          <cell r="C293" t="str">
            <v>252-4015-10</v>
          </cell>
          <cell r="D293">
            <v>-18.5</v>
          </cell>
          <cell r="E293" t="str">
            <v>265-4000-10</v>
          </cell>
          <cell r="F293">
            <v>0</v>
          </cell>
          <cell r="G293" t="str">
            <v>264-5000-10</v>
          </cell>
          <cell r="H293">
            <v>451903.02</v>
          </cell>
          <cell r="I293" t="str">
            <v>266-5000-10</v>
          </cell>
          <cell r="J293">
            <v>460041.24</v>
          </cell>
          <cell r="K293" t="str">
            <v>267-4015-10</v>
          </cell>
          <cell r="L293">
            <v>-9546.0300000000007</v>
          </cell>
          <cell r="M293" t="str">
            <v>264-5001-10</v>
          </cell>
          <cell r="N293">
            <v>-6169</v>
          </cell>
          <cell r="O293" t="str">
            <v>265-4001-10</v>
          </cell>
          <cell r="P293">
            <v>37970</v>
          </cell>
          <cell r="Q293" t="str">
            <v>250-4000-10</v>
          </cell>
          <cell r="R293">
            <v>0.14000000000000001</v>
          </cell>
          <cell r="S293" t="str">
            <v>264-4300-10</v>
          </cell>
          <cell r="T293">
            <v>-5719.52</v>
          </cell>
          <cell r="U293" t="str">
            <v>265-4000-10</v>
          </cell>
          <cell r="V293">
            <v>-32451.39</v>
          </cell>
          <cell r="W293" t="str">
            <v>238-4200-10</v>
          </cell>
          <cell r="X293">
            <v>-88367.33</v>
          </cell>
        </row>
        <row r="294">
          <cell r="A294" t="str">
            <v>267-4010-10</v>
          </cell>
          <cell r="B294">
            <v>-58023.519999999997</v>
          </cell>
          <cell r="C294" t="str">
            <v>264-4000-10</v>
          </cell>
          <cell r="D294">
            <v>-324512.84000000003</v>
          </cell>
          <cell r="E294" t="str">
            <v>266-5000-10</v>
          </cell>
          <cell r="F294">
            <v>540728.94999999995</v>
          </cell>
          <cell r="G294" t="str">
            <v>264-5001-10</v>
          </cell>
          <cell r="H294">
            <v>0</v>
          </cell>
          <cell r="I294" t="str">
            <v>266-5001-10</v>
          </cell>
          <cell r="J294">
            <v>-148995</v>
          </cell>
          <cell r="K294" t="str">
            <v>267-4020-10</v>
          </cell>
          <cell r="L294">
            <v>-78252.149999999994</v>
          </cell>
          <cell r="M294" t="str">
            <v>265-4000-10</v>
          </cell>
          <cell r="N294">
            <v>-33213.43</v>
          </cell>
          <cell r="O294" t="str">
            <v>265-5001-10</v>
          </cell>
          <cell r="P294">
            <v>-0.01</v>
          </cell>
          <cell r="Q294" t="str">
            <v>250-4010-10</v>
          </cell>
          <cell r="R294">
            <v>-0.12</v>
          </cell>
          <cell r="S294" t="str">
            <v>264-4400-10</v>
          </cell>
          <cell r="T294">
            <v>-1570.3</v>
          </cell>
          <cell r="U294" t="str">
            <v>265-4001-10</v>
          </cell>
          <cell r="V294">
            <v>32451</v>
          </cell>
          <cell r="W294" t="str">
            <v>238-4300-10</v>
          </cell>
          <cell r="X294">
            <v>-31876.080000000002</v>
          </cell>
        </row>
        <row r="295">
          <cell r="A295" t="str">
            <v>267-4015-10</v>
          </cell>
          <cell r="B295">
            <v>-7302.4</v>
          </cell>
          <cell r="C295" t="str">
            <v>264-4001-10</v>
          </cell>
          <cell r="D295">
            <v>20780</v>
          </cell>
          <cell r="E295" t="str">
            <v>266-5001-10</v>
          </cell>
          <cell r="F295">
            <v>-134643</v>
          </cell>
          <cell r="G295" t="str">
            <v>266-5000-10</v>
          </cell>
          <cell r="H295">
            <v>406709.66</v>
          </cell>
          <cell r="I295" t="str">
            <v>267-4000-10</v>
          </cell>
          <cell r="J295">
            <v>-187030.53</v>
          </cell>
          <cell r="K295" t="str">
            <v>267-4021-10</v>
          </cell>
          <cell r="L295">
            <v>-31035</v>
          </cell>
          <cell r="M295" t="str">
            <v>265-4001-10</v>
          </cell>
          <cell r="N295">
            <v>0.01</v>
          </cell>
          <cell r="O295" t="str">
            <v>266-4499-10</v>
          </cell>
          <cell r="P295">
            <v>0.01</v>
          </cell>
          <cell r="Q295" t="str">
            <v>250-4020-10</v>
          </cell>
          <cell r="R295">
            <v>0</v>
          </cell>
          <cell r="S295" t="str">
            <v>264-4499-10</v>
          </cell>
          <cell r="T295">
            <v>12852</v>
          </cell>
          <cell r="U295" t="str">
            <v>265-5001-10</v>
          </cell>
          <cell r="V295">
            <v>0.01</v>
          </cell>
          <cell r="W295" t="str">
            <v>240-4000-10</v>
          </cell>
          <cell r="X295">
            <v>-14711.56</v>
          </cell>
        </row>
        <row r="296">
          <cell r="A296" t="str">
            <v>267-4020-10</v>
          </cell>
          <cell r="B296">
            <v>-62546.48</v>
          </cell>
          <cell r="C296" t="str">
            <v>264-4010-10</v>
          </cell>
          <cell r="D296">
            <v>-85191.96</v>
          </cell>
          <cell r="E296" t="str">
            <v>267-4000-10</v>
          </cell>
          <cell r="F296">
            <v>-252002.33</v>
          </cell>
          <cell r="G296" t="str">
            <v>266-5001-10</v>
          </cell>
          <cell r="H296">
            <v>-93840</v>
          </cell>
          <cell r="I296" t="str">
            <v>267-4001-10</v>
          </cell>
          <cell r="J296">
            <v>23601</v>
          </cell>
          <cell r="K296" t="str">
            <v>267-4100-10</v>
          </cell>
          <cell r="L296">
            <v>-43658.080000000002</v>
          </cell>
          <cell r="M296" t="str">
            <v>265-5000-10</v>
          </cell>
          <cell r="N296">
            <v>429050</v>
          </cell>
          <cell r="O296" t="str">
            <v>266-5000-10</v>
          </cell>
          <cell r="P296">
            <v>617053.75</v>
          </cell>
          <cell r="Q296" t="str">
            <v>251-4020-10</v>
          </cell>
          <cell r="R296">
            <v>0</v>
          </cell>
          <cell r="S296" t="str">
            <v>264-5000-10</v>
          </cell>
          <cell r="T296">
            <v>489189.1</v>
          </cell>
          <cell r="U296" t="str">
            <v>266-4499-10</v>
          </cell>
          <cell r="V296">
            <v>0.01</v>
          </cell>
          <cell r="W296" t="str">
            <v>240-4010-10</v>
          </cell>
          <cell r="X296">
            <v>-1824.12</v>
          </cell>
        </row>
        <row r="297">
          <cell r="A297" t="str">
            <v>267-4021-10</v>
          </cell>
          <cell r="B297">
            <v>-48101</v>
          </cell>
          <cell r="C297" t="str">
            <v>264-4015-10</v>
          </cell>
          <cell r="D297">
            <v>-96107</v>
          </cell>
          <cell r="E297" t="str">
            <v>267-4001-10</v>
          </cell>
          <cell r="F297">
            <v>13074</v>
          </cell>
          <cell r="G297" t="str">
            <v>267-4000-10</v>
          </cell>
          <cell r="H297">
            <v>-212634</v>
          </cell>
          <cell r="I297" t="str">
            <v>267-4010-10</v>
          </cell>
          <cell r="J297">
            <v>-51467.98</v>
          </cell>
          <cell r="K297" t="str">
            <v>267-4200-10</v>
          </cell>
          <cell r="L297">
            <v>-15896.6</v>
          </cell>
          <cell r="M297" t="str">
            <v>265-5001-10</v>
          </cell>
          <cell r="N297">
            <v>-395837</v>
          </cell>
          <cell r="O297" t="str">
            <v>266-5001-10</v>
          </cell>
          <cell r="P297">
            <v>-17859</v>
          </cell>
          <cell r="Q297" t="str">
            <v>252-4000-10</v>
          </cell>
          <cell r="R297">
            <v>-1233.5</v>
          </cell>
          <cell r="S297" t="str">
            <v>264-5001-10</v>
          </cell>
          <cell r="T297">
            <v>-0.01</v>
          </cell>
          <cell r="U297" t="str">
            <v>266-5000-10</v>
          </cell>
          <cell r="V297">
            <v>481679.33</v>
          </cell>
          <cell r="W297" t="str">
            <v>240-4015-10</v>
          </cell>
          <cell r="X297">
            <v>-444.34</v>
          </cell>
        </row>
        <row r="298">
          <cell r="A298" t="str">
            <v>267-4100-10</v>
          </cell>
          <cell r="B298">
            <v>-36825.230000000003</v>
          </cell>
          <cell r="C298" t="str">
            <v>264-4020-10</v>
          </cell>
          <cell r="D298">
            <v>-125377.94</v>
          </cell>
          <cell r="E298" t="str">
            <v>267-4010-10</v>
          </cell>
          <cell r="F298">
            <v>-60351.48</v>
          </cell>
          <cell r="G298" t="str">
            <v>267-4001-10</v>
          </cell>
          <cell r="H298">
            <v>38743</v>
          </cell>
          <cell r="I298" t="str">
            <v>267-4015-10</v>
          </cell>
          <cell r="J298">
            <v>-6793.55</v>
          </cell>
          <cell r="K298" t="str">
            <v>267-4300-10</v>
          </cell>
          <cell r="L298">
            <v>-207.28</v>
          </cell>
          <cell r="M298" t="str">
            <v>266-4499-10</v>
          </cell>
          <cell r="N298">
            <v>57671.01</v>
          </cell>
          <cell r="O298" t="str">
            <v>267-4000-10</v>
          </cell>
          <cell r="P298">
            <v>-286790.96000000002</v>
          </cell>
          <cell r="Q298" t="str">
            <v>252-4010-10</v>
          </cell>
          <cell r="R298">
            <v>-111</v>
          </cell>
          <cell r="S298" t="str">
            <v>265-4000-10</v>
          </cell>
          <cell r="T298">
            <v>-33830.620000000003</v>
          </cell>
          <cell r="U298" t="str">
            <v>266-5001-10</v>
          </cell>
          <cell r="V298">
            <v>-117175</v>
          </cell>
          <cell r="W298" t="str">
            <v>240-4020-10</v>
          </cell>
          <cell r="X298">
            <v>-278.33</v>
          </cell>
        </row>
        <row r="299">
          <cell r="A299" t="str">
            <v>267-4200-10</v>
          </cell>
          <cell r="B299">
            <v>-11909.19</v>
          </cell>
          <cell r="C299" t="str">
            <v>264-4100-10</v>
          </cell>
          <cell r="D299">
            <v>-46147.15</v>
          </cell>
          <cell r="E299" t="str">
            <v>267-4015-10</v>
          </cell>
          <cell r="F299">
            <v>-7088.89</v>
          </cell>
          <cell r="G299" t="str">
            <v>267-4010-10</v>
          </cell>
          <cell r="H299">
            <v>-55137.24</v>
          </cell>
          <cell r="I299" t="str">
            <v>267-4020-10</v>
          </cell>
          <cell r="J299">
            <v>-58781.57</v>
          </cell>
          <cell r="K299" t="str">
            <v>267-4310-10</v>
          </cell>
          <cell r="L299">
            <v>-10.1</v>
          </cell>
          <cell r="M299" t="str">
            <v>266-5000-10</v>
          </cell>
          <cell r="N299">
            <v>628511.21</v>
          </cell>
          <cell r="O299" t="str">
            <v>267-4001-10</v>
          </cell>
          <cell r="P299">
            <v>-52584</v>
          </cell>
          <cell r="Q299" t="str">
            <v>258-4000-10</v>
          </cell>
          <cell r="R299">
            <v>-27.13</v>
          </cell>
          <cell r="S299" t="str">
            <v>265-4001-10</v>
          </cell>
          <cell r="T299">
            <v>33831</v>
          </cell>
          <cell r="U299" t="str">
            <v>267-4000-10</v>
          </cell>
          <cell r="V299">
            <v>-225759.64</v>
          </cell>
          <cell r="W299" t="str">
            <v>240-4100-10</v>
          </cell>
          <cell r="X299">
            <v>-21.53</v>
          </cell>
        </row>
        <row r="300">
          <cell r="A300" t="str">
            <v>267-4300-10</v>
          </cell>
          <cell r="B300">
            <v>-2872.13</v>
          </cell>
          <cell r="C300" t="str">
            <v>264-4200-10</v>
          </cell>
          <cell r="D300">
            <v>-16513.86</v>
          </cell>
          <cell r="E300" t="str">
            <v>267-4020-10</v>
          </cell>
          <cell r="F300">
            <v>-60539.39</v>
          </cell>
          <cell r="G300" t="str">
            <v>267-4015-10</v>
          </cell>
          <cell r="H300">
            <v>-6805.62</v>
          </cell>
          <cell r="I300" t="str">
            <v>267-4021-10</v>
          </cell>
          <cell r="J300">
            <v>18544</v>
          </cell>
          <cell r="K300" t="str">
            <v>267-4400-10</v>
          </cell>
          <cell r="L300">
            <v>-1340.65</v>
          </cell>
          <cell r="M300" t="str">
            <v>266-5001-10</v>
          </cell>
          <cell r="N300">
            <v>-187522</v>
          </cell>
          <cell r="O300" t="str">
            <v>267-4010-10</v>
          </cell>
          <cell r="P300">
            <v>-64885.47</v>
          </cell>
          <cell r="Q300" t="str">
            <v>264-4000-10</v>
          </cell>
          <cell r="R300">
            <v>-305271.73</v>
          </cell>
          <cell r="S300" t="str">
            <v>265-5001-10</v>
          </cell>
          <cell r="T300">
            <v>0.01</v>
          </cell>
          <cell r="U300" t="str">
            <v>267-4001-10</v>
          </cell>
          <cell r="V300">
            <v>31349</v>
          </cell>
          <cell r="W300" t="str">
            <v>240-4200-10</v>
          </cell>
          <cell r="X300">
            <v>-1811.63</v>
          </cell>
        </row>
        <row r="301">
          <cell r="A301" t="str">
            <v>267-4310-10</v>
          </cell>
          <cell r="B301">
            <v>-11.33</v>
          </cell>
          <cell r="C301" t="str">
            <v>264-4300-10</v>
          </cell>
          <cell r="D301">
            <v>-7364.86</v>
          </cell>
          <cell r="E301" t="str">
            <v>267-4021-10</v>
          </cell>
          <cell r="F301">
            <v>10273</v>
          </cell>
          <cell r="G301" t="str">
            <v>267-4020-10</v>
          </cell>
          <cell r="H301">
            <v>-58583.42</v>
          </cell>
          <cell r="I301" t="str">
            <v>267-4100-10</v>
          </cell>
          <cell r="J301">
            <v>-34947.56</v>
          </cell>
          <cell r="K301" t="str">
            <v>268-4000-10</v>
          </cell>
          <cell r="L301">
            <v>-148337.5</v>
          </cell>
          <cell r="M301" t="str">
            <v>267-4000-10</v>
          </cell>
          <cell r="N301">
            <v>-231902.23</v>
          </cell>
          <cell r="O301" t="str">
            <v>267-4015-10</v>
          </cell>
          <cell r="P301">
            <v>-9938.11</v>
          </cell>
          <cell r="Q301" t="str">
            <v>264-4001-10</v>
          </cell>
          <cell r="R301">
            <v>2755</v>
          </cell>
          <cell r="S301" t="str">
            <v>266-4499-10</v>
          </cell>
          <cell r="T301">
            <v>0.01</v>
          </cell>
          <cell r="U301" t="str">
            <v>267-4010-10</v>
          </cell>
          <cell r="V301">
            <v>-58151.65</v>
          </cell>
          <cell r="W301" t="str">
            <v>240-4400-10</v>
          </cell>
          <cell r="X301">
            <v>-110.81</v>
          </cell>
        </row>
        <row r="302">
          <cell r="A302" t="str">
            <v>267-4400-10</v>
          </cell>
          <cell r="B302">
            <v>-1202.74</v>
          </cell>
          <cell r="C302" t="str">
            <v>264-4400-10</v>
          </cell>
          <cell r="D302">
            <v>-1720.51</v>
          </cell>
          <cell r="E302" t="str">
            <v>267-4100-10</v>
          </cell>
          <cell r="F302">
            <v>-32723.23</v>
          </cell>
          <cell r="G302" t="str">
            <v>267-4021-10</v>
          </cell>
          <cell r="H302">
            <v>30441</v>
          </cell>
          <cell r="I302" t="str">
            <v>267-4200-10</v>
          </cell>
          <cell r="J302">
            <v>-12727.97</v>
          </cell>
          <cell r="K302" t="str">
            <v>268-4001-10</v>
          </cell>
          <cell r="L302">
            <v>-14271</v>
          </cell>
          <cell r="M302" t="str">
            <v>267-4001-10</v>
          </cell>
          <cell r="N302">
            <v>-32296</v>
          </cell>
          <cell r="O302" t="str">
            <v>267-4020-10</v>
          </cell>
          <cell r="P302">
            <v>-77993.34</v>
          </cell>
          <cell r="Q302" t="str">
            <v>264-4010-10</v>
          </cell>
          <cell r="R302">
            <v>-79951.92</v>
          </cell>
          <cell r="S302" t="str">
            <v>266-5000-10</v>
          </cell>
          <cell r="T302">
            <v>635727.35</v>
          </cell>
          <cell r="U302" t="str">
            <v>267-4015-10</v>
          </cell>
          <cell r="V302">
            <v>-8269.5300000000007</v>
          </cell>
          <cell r="W302" t="str">
            <v>241-4000-10</v>
          </cell>
          <cell r="X302">
            <v>-3592.45</v>
          </cell>
        </row>
        <row r="303">
          <cell r="A303" t="str">
            <v>268-4000-10</v>
          </cell>
          <cell r="B303">
            <v>-211360.04</v>
          </cell>
          <cell r="C303" t="str">
            <v>264-4499-10</v>
          </cell>
          <cell r="D303">
            <v>171554</v>
          </cell>
          <cell r="E303" t="str">
            <v>267-4200-10</v>
          </cell>
          <cell r="F303">
            <v>-12630.9</v>
          </cell>
          <cell r="G303" t="str">
            <v>267-4100-10</v>
          </cell>
          <cell r="H303">
            <v>-32936.53</v>
          </cell>
          <cell r="I303" t="str">
            <v>267-4300-10</v>
          </cell>
          <cell r="J303">
            <v>-193.05</v>
          </cell>
          <cell r="K303" t="str">
            <v>268-4010-10</v>
          </cell>
          <cell r="L303">
            <v>-41529.35</v>
          </cell>
          <cell r="M303" t="str">
            <v>267-4010-10</v>
          </cell>
          <cell r="N303">
            <v>-61007.37</v>
          </cell>
          <cell r="O303" t="str">
            <v>267-4021-10</v>
          </cell>
          <cell r="P303">
            <v>-41316</v>
          </cell>
          <cell r="Q303" t="str">
            <v>264-4015-10</v>
          </cell>
          <cell r="R303">
            <v>-84984.37</v>
          </cell>
          <cell r="S303" t="str">
            <v>266-5001-10</v>
          </cell>
          <cell r="T303">
            <v>-248767</v>
          </cell>
          <cell r="U303" t="str">
            <v>267-4020-10</v>
          </cell>
          <cell r="V303">
            <v>-70759.14</v>
          </cell>
          <cell r="W303" t="str">
            <v>241-4400-10</v>
          </cell>
          <cell r="X303">
            <v>-876.16</v>
          </cell>
        </row>
        <row r="304">
          <cell r="A304" t="str">
            <v>268-4001-10</v>
          </cell>
          <cell r="B304">
            <v>-34283</v>
          </cell>
          <cell r="C304" t="str">
            <v>264-5000-10</v>
          </cell>
          <cell r="D304">
            <v>510601.18</v>
          </cell>
          <cell r="E304" t="str">
            <v>267-4300-10</v>
          </cell>
          <cell r="F304">
            <v>-2873.2</v>
          </cell>
          <cell r="G304" t="str">
            <v>267-4200-10</v>
          </cell>
          <cell r="H304">
            <v>-12546.55</v>
          </cell>
          <cell r="I304" t="str">
            <v>267-4310-10</v>
          </cell>
          <cell r="J304">
            <v>-9.9700000000000006</v>
          </cell>
          <cell r="K304" t="str">
            <v>268-4015-10</v>
          </cell>
          <cell r="L304">
            <v>-62762.400000000001</v>
          </cell>
          <cell r="M304" t="str">
            <v>267-4015-10</v>
          </cell>
          <cell r="N304">
            <v>-9101.41</v>
          </cell>
          <cell r="O304" t="str">
            <v>267-4100-10</v>
          </cell>
          <cell r="P304">
            <v>-45413.32</v>
          </cell>
          <cell r="Q304" t="str">
            <v>264-4020-10</v>
          </cell>
          <cell r="R304">
            <v>-110300.36</v>
          </cell>
          <cell r="S304" t="str">
            <v>267-4000-10</v>
          </cell>
          <cell r="T304">
            <v>-243835.7</v>
          </cell>
          <cell r="U304" t="str">
            <v>267-4021-10</v>
          </cell>
          <cell r="V304">
            <v>24632</v>
          </cell>
          <cell r="W304" t="str">
            <v>242-4000-10</v>
          </cell>
          <cell r="X304">
            <v>-478.8</v>
          </cell>
        </row>
        <row r="305">
          <cell r="A305" t="str">
            <v>268-4010-10</v>
          </cell>
          <cell r="B305">
            <v>-47248.33</v>
          </cell>
          <cell r="C305" t="str">
            <v>264-5001-10</v>
          </cell>
          <cell r="D305">
            <v>0</v>
          </cell>
          <cell r="E305" t="str">
            <v>267-4310-10</v>
          </cell>
          <cell r="F305">
            <v>-10.3</v>
          </cell>
          <cell r="G305" t="str">
            <v>267-4300-10</v>
          </cell>
          <cell r="H305">
            <v>-2229.48</v>
          </cell>
          <cell r="I305" t="str">
            <v>267-4400-10</v>
          </cell>
          <cell r="J305">
            <v>-1238.68</v>
          </cell>
          <cell r="K305" t="str">
            <v>268-4016-10</v>
          </cell>
          <cell r="L305">
            <v>-22321</v>
          </cell>
          <cell r="M305" t="str">
            <v>267-4020-10</v>
          </cell>
          <cell r="N305">
            <v>-75597.440000000002</v>
          </cell>
          <cell r="O305" t="str">
            <v>267-4200-10</v>
          </cell>
          <cell r="P305">
            <v>-18697.64</v>
          </cell>
          <cell r="Q305" t="str">
            <v>264-4100-10</v>
          </cell>
          <cell r="R305">
            <v>-50446.66</v>
          </cell>
          <cell r="S305" t="str">
            <v>267-4001-10</v>
          </cell>
          <cell r="T305">
            <v>40244</v>
          </cell>
          <cell r="U305" t="str">
            <v>267-4100-10</v>
          </cell>
          <cell r="V305">
            <v>-39054.43</v>
          </cell>
          <cell r="W305" t="str">
            <v>242-4010-10</v>
          </cell>
          <cell r="X305">
            <v>-19.95</v>
          </cell>
        </row>
        <row r="306">
          <cell r="A306" t="str">
            <v>268-4015-10</v>
          </cell>
          <cell r="B306">
            <v>-61883.03</v>
          </cell>
          <cell r="C306" t="str">
            <v>265-4000-10</v>
          </cell>
          <cell r="D306">
            <v>0</v>
          </cell>
          <cell r="E306" t="str">
            <v>267-4400-10</v>
          </cell>
          <cell r="F306">
            <v>-1212.49</v>
          </cell>
          <cell r="G306" t="str">
            <v>267-4310-10</v>
          </cell>
          <cell r="H306">
            <v>-9.7100000000000009</v>
          </cell>
          <cell r="I306" t="str">
            <v>268-4000-10</v>
          </cell>
          <cell r="J306">
            <v>-150811.5</v>
          </cell>
          <cell r="K306" t="str">
            <v>268-4020-10</v>
          </cell>
          <cell r="L306">
            <v>-15663.49</v>
          </cell>
          <cell r="M306" t="str">
            <v>267-4021-10</v>
          </cell>
          <cell r="N306">
            <v>-25375</v>
          </cell>
          <cell r="O306" t="str">
            <v>267-4300-10</v>
          </cell>
          <cell r="P306">
            <v>-226.4</v>
          </cell>
          <cell r="Q306" t="str">
            <v>264-4200-10</v>
          </cell>
          <cell r="R306">
            <v>-21592.57</v>
          </cell>
          <cell r="S306" t="str">
            <v>267-4010-10</v>
          </cell>
          <cell r="T306">
            <v>-60661.1</v>
          </cell>
          <cell r="U306" t="str">
            <v>267-4200-10</v>
          </cell>
          <cell r="V306">
            <v>-16916.330000000002</v>
          </cell>
          <cell r="W306" t="str">
            <v>244-4000-10</v>
          </cell>
          <cell r="X306">
            <v>-17940</v>
          </cell>
        </row>
        <row r="307">
          <cell r="A307" t="str">
            <v>268-4016-10</v>
          </cell>
          <cell r="B307">
            <v>-53623</v>
          </cell>
          <cell r="C307" t="str">
            <v>266-4499-10</v>
          </cell>
          <cell r="D307">
            <v>5381</v>
          </cell>
          <cell r="E307" t="str">
            <v>268-4000-10</v>
          </cell>
          <cell r="F307">
            <v>-204039.97</v>
          </cell>
          <cell r="G307" t="str">
            <v>267-4400-10</v>
          </cell>
          <cell r="H307">
            <v>-1170.49</v>
          </cell>
          <cell r="I307" t="str">
            <v>268-4001-10</v>
          </cell>
          <cell r="J307">
            <v>13033</v>
          </cell>
          <cell r="K307" t="str">
            <v>268-4300-10</v>
          </cell>
          <cell r="L307">
            <v>-155.15</v>
          </cell>
          <cell r="M307" t="str">
            <v>267-4100-10</v>
          </cell>
          <cell r="N307">
            <v>-44715.75</v>
          </cell>
          <cell r="O307" t="str">
            <v>267-4310-10</v>
          </cell>
          <cell r="P307">
            <v>-12.42</v>
          </cell>
          <cell r="Q307" t="str">
            <v>264-4300-10</v>
          </cell>
          <cell r="R307">
            <v>-5266.2</v>
          </cell>
          <cell r="S307" t="str">
            <v>267-4015-10</v>
          </cell>
          <cell r="T307">
            <v>-10021.34</v>
          </cell>
          <cell r="U307" t="str">
            <v>267-4300-10</v>
          </cell>
          <cell r="V307">
            <v>-232.67</v>
          </cell>
          <cell r="W307" t="str">
            <v>244-4010-10</v>
          </cell>
          <cell r="X307">
            <v>-1530</v>
          </cell>
        </row>
        <row r="308">
          <cell r="A308" t="str">
            <v>268-4020-10</v>
          </cell>
          <cell r="B308">
            <v>-22863.040000000001</v>
          </cell>
          <cell r="C308" t="str">
            <v>266-5000-10</v>
          </cell>
          <cell r="D308">
            <v>557865.68999999994</v>
          </cell>
          <cell r="E308" t="str">
            <v>268-4001-10</v>
          </cell>
          <cell r="F308">
            <v>5283</v>
          </cell>
          <cell r="G308" t="str">
            <v>268-4000-10</v>
          </cell>
          <cell r="H308">
            <v>-172166.39</v>
          </cell>
          <cell r="I308" t="str">
            <v>268-4010-10</v>
          </cell>
          <cell r="J308">
            <v>-41825.339999999997</v>
          </cell>
          <cell r="K308" t="str">
            <v>268-4400-10</v>
          </cell>
          <cell r="L308">
            <v>-999.64</v>
          </cell>
          <cell r="M308" t="str">
            <v>267-4200-10</v>
          </cell>
          <cell r="N308">
            <v>-17084.169999999998</v>
          </cell>
          <cell r="O308" t="str">
            <v>267-4400-10</v>
          </cell>
          <cell r="P308">
            <v>-1337.36</v>
          </cell>
          <cell r="Q308" t="str">
            <v>264-4400-10</v>
          </cell>
          <cell r="R308">
            <v>-1580.77</v>
          </cell>
          <cell r="S308" t="str">
            <v>267-4020-10</v>
          </cell>
          <cell r="T308">
            <v>-79877.119999999995</v>
          </cell>
          <cell r="U308" t="str">
            <v>267-4310-10</v>
          </cell>
          <cell r="V308">
            <v>-11.96</v>
          </cell>
          <cell r="W308" t="str">
            <v>244-4020-10</v>
          </cell>
          <cell r="X308">
            <v>-60</v>
          </cell>
        </row>
        <row r="309">
          <cell r="A309" t="str">
            <v>268-4300-10</v>
          </cell>
          <cell r="B309">
            <v>-162.21</v>
          </cell>
          <cell r="C309" t="str">
            <v>266-5001-10</v>
          </cell>
          <cell r="D309">
            <v>-112445</v>
          </cell>
          <cell r="E309" t="str">
            <v>268-4010-10</v>
          </cell>
          <cell r="F309">
            <v>-49155.24</v>
          </cell>
          <cell r="G309" t="str">
            <v>268-4001-10</v>
          </cell>
          <cell r="H309">
            <v>23292</v>
          </cell>
          <cell r="I309" t="str">
            <v>268-4015-10</v>
          </cell>
          <cell r="J309">
            <v>-51340.77</v>
          </cell>
          <cell r="K309" t="str">
            <v>268-4499-10</v>
          </cell>
          <cell r="L309">
            <v>36591.01</v>
          </cell>
          <cell r="M309" t="str">
            <v>267-4300-10</v>
          </cell>
          <cell r="N309">
            <v>-229.02</v>
          </cell>
          <cell r="O309" t="str">
            <v>268-4000-10</v>
          </cell>
          <cell r="P309">
            <v>-210695.7</v>
          </cell>
          <cell r="Q309" t="str">
            <v>264-4499-10</v>
          </cell>
          <cell r="R309">
            <v>181553</v>
          </cell>
          <cell r="S309" t="str">
            <v>267-4021-10</v>
          </cell>
          <cell r="T309">
            <v>31620</v>
          </cell>
          <cell r="U309" t="str">
            <v>267-4400-10</v>
          </cell>
          <cell r="V309">
            <v>-1330.01</v>
          </cell>
          <cell r="W309" t="str">
            <v>245-4000-10</v>
          </cell>
          <cell r="X309">
            <v>-24540</v>
          </cell>
        </row>
        <row r="310">
          <cell r="A310" t="str">
            <v>268-4400-10</v>
          </cell>
          <cell r="B310">
            <v>-979.44</v>
          </cell>
          <cell r="C310" t="str">
            <v>267-4000-10</v>
          </cell>
          <cell r="D310">
            <v>-264587.84999999998</v>
          </cell>
          <cell r="E310" t="str">
            <v>268-4015-10</v>
          </cell>
          <cell r="F310">
            <v>-59901.91</v>
          </cell>
          <cell r="G310" t="str">
            <v>268-4010-10</v>
          </cell>
          <cell r="H310">
            <v>-44909.25</v>
          </cell>
          <cell r="I310" t="str">
            <v>268-4016-10</v>
          </cell>
          <cell r="J310">
            <v>20386</v>
          </cell>
          <cell r="K310" t="str">
            <v>268-5000-10</v>
          </cell>
          <cell r="L310">
            <v>490744.77</v>
          </cell>
          <cell r="M310" t="str">
            <v>267-4310-10</v>
          </cell>
          <cell r="N310">
            <v>-10.56</v>
          </cell>
          <cell r="O310" t="str">
            <v>268-4001-10</v>
          </cell>
          <cell r="P310">
            <v>-19196</v>
          </cell>
          <cell r="Q310" t="str">
            <v>264-5000-10</v>
          </cell>
          <cell r="R310">
            <v>475086.41</v>
          </cell>
          <cell r="S310" t="str">
            <v>267-4100-10</v>
          </cell>
          <cell r="T310">
            <v>-43636.26</v>
          </cell>
          <cell r="U310" t="str">
            <v>268-4000-10</v>
          </cell>
          <cell r="V310">
            <v>-165861.71</v>
          </cell>
          <cell r="W310" t="str">
            <v>245-4010-10</v>
          </cell>
          <cell r="X310">
            <v>-1710</v>
          </cell>
        </row>
        <row r="311">
          <cell r="A311" t="str">
            <v>268-4499-10</v>
          </cell>
          <cell r="B311">
            <v>110159.71</v>
          </cell>
          <cell r="C311" t="str">
            <v>267-4001-10</v>
          </cell>
          <cell r="D311">
            <v>-3013</v>
          </cell>
          <cell r="E311" t="str">
            <v>268-4016-10</v>
          </cell>
          <cell r="F311">
            <v>8263</v>
          </cell>
          <cell r="G311" t="str">
            <v>268-4015-10</v>
          </cell>
          <cell r="H311">
            <v>-52590.39</v>
          </cell>
          <cell r="I311" t="str">
            <v>268-4020-10</v>
          </cell>
          <cell r="J311">
            <v>-13016.81</v>
          </cell>
          <cell r="K311" t="str">
            <v>268-5001-10</v>
          </cell>
          <cell r="L311">
            <v>-33115.01</v>
          </cell>
          <cell r="M311" t="str">
            <v>267-4400-10</v>
          </cell>
          <cell r="N311">
            <v>-1341.36</v>
          </cell>
          <cell r="O311" t="str">
            <v>268-4010-10</v>
          </cell>
          <cell r="P311">
            <v>-48375.53</v>
          </cell>
          <cell r="Q311" t="str">
            <v>264-5001-10</v>
          </cell>
          <cell r="R311">
            <v>-0.01</v>
          </cell>
          <cell r="S311" t="str">
            <v>267-4200-10</v>
          </cell>
          <cell r="T311">
            <v>-19216.12</v>
          </cell>
          <cell r="U311" t="str">
            <v>268-4001-10</v>
          </cell>
          <cell r="V311">
            <v>12486</v>
          </cell>
          <cell r="W311" t="str">
            <v>247-4000-10</v>
          </cell>
          <cell r="X311">
            <v>-12747.5</v>
          </cell>
        </row>
        <row r="312">
          <cell r="A312" t="str">
            <v>268-5000-10</v>
          </cell>
          <cell r="B312">
            <v>509379.81</v>
          </cell>
          <cell r="C312" t="str">
            <v>267-4010-10</v>
          </cell>
          <cell r="D312">
            <v>-62906.84</v>
          </cell>
          <cell r="E312" t="str">
            <v>268-4020-10</v>
          </cell>
          <cell r="F312">
            <v>-19599.21</v>
          </cell>
          <cell r="G312" t="str">
            <v>268-4016-10</v>
          </cell>
          <cell r="H312">
            <v>36431</v>
          </cell>
          <cell r="I312" t="str">
            <v>268-4300-10</v>
          </cell>
          <cell r="J312">
            <v>-155.94</v>
          </cell>
          <cell r="K312" t="str">
            <v>269-4000-10</v>
          </cell>
          <cell r="L312">
            <v>-7222.82</v>
          </cell>
          <cell r="M312" t="str">
            <v>268-4000-10</v>
          </cell>
          <cell r="N312">
            <v>-170385.32</v>
          </cell>
          <cell r="O312" t="str">
            <v>268-4015-10</v>
          </cell>
          <cell r="P312">
            <v>-61328.37</v>
          </cell>
          <cell r="Q312" t="str">
            <v>265-4000-10</v>
          </cell>
          <cell r="R312">
            <v>-37849.15</v>
          </cell>
          <cell r="S312" t="str">
            <v>267-4300-10</v>
          </cell>
          <cell r="T312">
            <v>-236.77</v>
          </cell>
          <cell r="U312" t="str">
            <v>268-4010-10</v>
          </cell>
          <cell r="V312">
            <v>-43349.31</v>
          </cell>
          <cell r="W312" t="str">
            <v>247-4010-10</v>
          </cell>
          <cell r="X312">
            <v>-460</v>
          </cell>
        </row>
        <row r="313">
          <cell r="A313" t="str">
            <v>269-4000-10</v>
          </cell>
          <cell r="B313">
            <v>-10292.58</v>
          </cell>
          <cell r="C313" t="str">
            <v>267-4015-10</v>
          </cell>
          <cell r="D313">
            <v>-6986.52</v>
          </cell>
          <cell r="E313" t="str">
            <v>268-4300-10</v>
          </cell>
          <cell r="F313">
            <v>-145.29</v>
          </cell>
          <cell r="G313" t="str">
            <v>268-4020-10</v>
          </cell>
          <cell r="H313">
            <v>-16650.759999999998</v>
          </cell>
          <cell r="I313" t="str">
            <v>268-4400-10</v>
          </cell>
          <cell r="J313">
            <v>-1008.69</v>
          </cell>
          <cell r="K313" t="str">
            <v>269-4010-10</v>
          </cell>
          <cell r="L313">
            <v>-2022.04</v>
          </cell>
          <cell r="M313" t="str">
            <v>268-4001-10</v>
          </cell>
          <cell r="N313">
            <v>-7364</v>
          </cell>
          <cell r="O313" t="str">
            <v>268-4016-10</v>
          </cell>
          <cell r="P313">
            <v>-30024</v>
          </cell>
          <cell r="Q313" t="str">
            <v>265-4001-10</v>
          </cell>
          <cell r="R313">
            <v>37849</v>
          </cell>
          <cell r="S313" t="str">
            <v>267-4310-10</v>
          </cell>
          <cell r="T313">
            <v>-10.46</v>
          </cell>
          <cell r="U313" t="str">
            <v>268-4015-10</v>
          </cell>
          <cell r="V313">
            <v>-60525.41</v>
          </cell>
          <cell r="W313" t="str">
            <v>250-4000-10</v>
          </cell>
          <cell r="X313">
            <v>-0.01</v>
          </cell>
        </row>
        <row r="314">
          <cell r="A314" t="str">
            <v>269-4010-10</v>
          </cell>
          <cell r="B314">
            <v>-2301.29</v>
          </cell>
          <cell r="C314" t="str">
            <v>267-4020-10</v>
          </cell>
          <cell r="D314">
            <v>-61874.29</v>
          </cell>
          <cell r="E314" t="str">
            <v>268-4400-10</v>
          </cell>
          <cell r="F314">
            <v>-987.39</v>
          </cell>
          <cell r="G314" t="str">
            <v>268-4300-10</v>
          </cell>
          <cell r="H314">
            <v>-157.79</v>
          </cell>
          <cell r="I314" t="str">
            <v>268-5000-10</v>
          </cell>
          <cell r="J314">
            <v>427408.25</v>
          </cell>
          <cell r="K314" t="str">
            <v>269-4015-10</v>
          </cell>
          <cell r="L314">
            <v>-55413.66</v>
          </cell>
          <cell r="M314" t="str">
            <v>268-4010-10</v>
          </cell>
          <cell r="N314">
            <v>-45463.11</v>
          </cell>
          <cell r="O314" t="str">
            <v>268-4020-10</v>
          </cell>
          <cell r="P314">
            <v>-12457.31</v>
          </cell>
          <cell r="Q314" t="str">
            <v>265-5001-10</v>
          </cell>
          <cell r="R314">
            <v>0.01</v>
          </cell>
          <cell r="S314" t="str">
            <v>267-4400-10</v>
          </cell>
          <cell r="T314">
            <v>-1328.47</v>
          </cell>
          <cell r="U314" t="str">
            <v>268-4016-10</v>
          </cell>
          <cell r="V314">
            <v>19530</v>
          </cell>
          <cell r="W314" t="str">
            <v>250-4010-10</v>
          </cell>
          <cell r="X314">
            <v>-7.0000000000000007E-2</v>
          </cell>
        </row>
        <row r="315">
          <cell r="A315" t="str">
            <v>269-4015-10</v>
          </cell>
          <cell r="B315">
            <v>-58036.800000000003</v>
          </cell>
          <cell r="C315" t="str">
            <v>267-4021-10</v>
          </cell>
          <cell r="D315">
            <v>-2368</v>
          </cell>
          <cell r="E315" t="str">
            <v>268-4499-10</v>
          </cell>
          <cell r="F315">
            <v>45421</v>
          </cell>
          <cell r="G315" t="str">
            <v>268-4400-10</v>
          </cell>
          <cell r="H315">
            <v>-953.15</v>
          </cell>
          <cell r="I315" t="str">
            <v>268-5001-10</v>
          </cell>
          <cell r="J315">
            <v>-38933</v>
          </cell>
          <cell r="K315" t="str">
            <v>269-4020-10</v>
          </cell>
          <cell r="L315">
            <v>-72827.77</v>
          </cell>
          <cell r="M315" t="str">
            <v>268-4015-10</v>
          </cell>
          <cell r="N315">
            <v>-60816.639999999999</v>
          </cell>
          <cell r="O315" t="str">
            <v>268-4300-10</v>
          </cell>
          <cell r="P315">
            <v>-167.1</v>
          </cell>
          <cell r="Q315" t="str">
            <v>266-4499-10</v>
          </cell>
          <cell r="R315">
            <v>13359</v>
          </cell>
          <cell r="S315" t="str">
            <v>268-4000-10</v>
          </cell>
          <cell r="T315">
            <v>-179150.36</v>
          </cell>
          <cell r="U315" t="str">
            <v>268-4020-10</v>
          </cell>
          <cell r="V315">
            <v>-17186.72</v>
          </cell>
          <cell r="W315" t="str">
            <v>252-4000-10</v>
          </cell>
          <cell r="X315">
            <v>-906.5</v>
          </cell>
        </row>
        <row r="316">
          <cell r="A316" t="str">
            <v>269-4020-10</v>
          </cell>
          <cell r="B316">
            <v>-71609.740000000005</v>
          </cell>
          <cell r="C316" t="str">
            <v>267-4100-10</v>
          </cell>
          <cell r="D316">
            <v>-32473.39</v>
          </cell>
          <cell r="E316" t="str">
            <v>268-5000-10</v>
          </cell>
          <cell r="F316">
            <v>467436.37</v>
          </cell>
          <cell r="G316" t="str">
            <v>268-4499-10</v>
          </cell>
          <cell r="H316">
            <v>106298</v>
          </cell>
          <cell r="I316" t="str">
            <v>269-4000-10</v>
          </cell>
          <cell r="J316">
            <v>-7345.41</v>
          </cell>
          <cell r="K316" t="str">
            <v>269-4100-10</v>
          </cell>
          <cell r="L316">
            <v>-34165.339999999997</v>
          </cell>
          <cell r="M316" t="str">
            <v>268-4016-10</v>
          </cell>
          <cell r="N316">
            <v>-11519</v>
          </cell>
          <cell r="O316" t="str">
            <v>268-4400-10</v>
          </cell>
          <cell r="P316">
            <v>-997.2</v>
          </cell>
          <cell r="Q316" t="str">
            <v>266-5000-10</v>
          </cell>
          <cell r="R316">
            <v>498683.65</v>
          </cell>
          <cell r="S316" t="str">
            <v>268-4001-10</v>
          </cell>
          <cell r="T316">
            <v>9946</v>
          </cell>
          <cell r="U316" t="str">
            <v>268-4300-10</v>
          </cell>
          <cell r="V316">
            <v>-171.62</v>
          </cell>
          <cell r="W316" t="str">
            <v>252-4010-10</v>
          </cell>
          <cell r="X316">
            <v>-148</v>
          </cell>
        </row>
        <row r="317">
          <cell r="A317" t="str">
            <v>269-4100-10</v>
          </cell>
          <cell r="B317">
            <v>-30833.24</v>
          </cell>
          <cell r="C317" t="str">
            <v>267-4200-10</v>
          </cell>
          <cell r="D317">
            <v>-12414.29</v>
          </cell>
          <cell r="E317" t="str">
            <v>268-5001-10</v>
          </cell>
          <cell r="F317">
            <v>-13547</v>
          </cell>
          <cell r="G317" t="str">
            <v>268-5000-10</v>
          </cell>
          <cell r="H317">
            <v>348233.17</v>
          </cell>
          <cell r="I317" t="str">
            <v>269-4010-10</v>
          </cell>
          <cell r="J317">
            <v>-2037.21</v>
          </cell>
          <cell r="K317" t="str">
            <v>269-4200-10</v>
          </cell>
          <cell r="L317">
            <v>-12349.3</v>
          </cell>
          <cell r="M317" t="str">
            <v>268-4020-10</v>
          </cell>
          <cell r="N317">
            <v>-13463.59</v>
          </cell>
          <cell r="O317" t="str">
            <v>268-4499-10</v>
          </cell>
          <cell r="P317">
            <v>31713</v>
          </cell>
          <cell r="Q317" t="str">
            <v>266-5001-10</v>
          </cell>
          <cell r="R317">
            <v>0.01</v>
          </cell>
          <cell r="S317" t="str">
            <v>268-4010-10</v>
          </cell>
          <cell r="T317">
            <v>-45213.23</v>
          </cell>
          <cell r="U317" t="str">
            <v>268-4400-10</v>
          </cell>
          <cell r="V317">
            <v>-991.73</v>
          </cell>
          <cell r="W317" t="str">
            <v>252-4020-10</v>
          </cell>
          <cell r="X317">
            <v>-18.5</v>
          </cell>
        </row>
        <row r="318">
          <cell r="A318" t="str">
            <v>269-4200-10</v>
          </cell>
          <cell r="B318">
            <v>-10166.43</v>
          </cell>
          <cell r="C318" t="str">
            <v>267-4300-10</v>
          </cell>
          <cell r="D318">
            <v>-2900.14</v>
          </cell>
          <cell r="E318" t="str">
            <v>269-4000-10</v>
          </cell>
          <cell r="F318">
            <v>-9938.31</v>
          </cell>
          <cell r="G318" t="str">
            <v>268-5001-10</v>
          </cell>
          <cell r="H318">
            <v>-59723</v>
          </cell>
          <cell r="I318" t="str">
            <v>269-4015-10</v>
          </cell>
          <cell r="J318">
            <v>-48558.35</v>
          </cell>
          <cell r="K318" t="str">
            <v>269-4300-10</v>
          </cell>
          <cell r="L318">
            <v>-4118.9399999999996</v>
          </cell>
          <cell r="M318" t="str">
            <v>268-4300-10</v>
          </cell>
          <cell r="N318">
            <v>-169.43</v>
          </cell>
          <cell r="O318" t="str">
            <v>268-5000-10</v>
          </cell>
          <cell r="P318">
            <v>541645.42000000004</v>
          </cell>
          <cell r="Q318" t="str">
            <v>267-4000-10</v>
          </cell>
          <cell r="R318">
            <v>-286498.83</v>
          </cell>
          <cell r="S318" t="str">
            <v>268-4015-10</v>
          </cell>
          <cell r="T318">
            <v>-62001.75</v>
          </cell>
          <cell r="U318" t="str">
            <v>268-4499-10</v>
          </cell>
          <cell r="V318">
            <v>33497</v>
          </cell>
          <cell r="W318" t="str">
            <v>258-4000-10</v>
          </cell>
          <cell r="X318">
            <v>-24.17</v>
          </cell>
        </row>
        <row r="319">
          <cell r="A319" t="str">
            <v>269-4300-10</v>
          </cell>
          <cell r="B319">
            <v>-3833.5</v>
          </cell>
          <cell r="C319" t="str">
            <v>267-4310-10</v>
          </cell>
          <cell r="D319">
            <v>-10.74</v>
          </cell>
          <cell r="E319" t="str">
            <v>269-4010-10</v>
          </cell>
          <cell r="F319">
            <v>-2393.9899999999998</v>
          </cell>
          <cell r="G319" t="str">
            <v>269-4000-10</v>
          </cell>
          <cell r="H319">
            <v>-8384.6200000000008</v>
          </cell>
          <cell r="I319" t="str">
            <v>269-4020-10</v>
          </cell>
          <cell r="J319">
            <v>-61303.77</v>
          </cell>
          <cell r="K319" t="str">
            <v>269-4310-10</v>
          </cell>
          <cell r="L319">
            <v>-13.58</v>
          </cell>
          <cell r="M319" t="str">
            <v>268-4400-10</v>
          </cell>
          <cell r="N319">
            <v>-1000.19</v>
          </cell>
          <cell r="O319" t="str">
            <v>268-5001-10</v>
          </cell>
          <cell r="P319">
            <v>-0.01</v>
          </cell>
          <cell r="Q319" t="str">
            <v>267-4001-10</v>
          </cell>
          <cell r="R319">
            <v>-2243</v>
          </cell>
          <cell r="S319" t="str">
            <v>268-4016-10</v>
          </cell>
          <cell r="T319">
            <v>15555</v>
          </cell>
          <cell r="U319" t="str">
            <v>268-5000-10</v>
          </cell>
          <cell r="V319">
            <v>401009.5</v>
          </cell>
          <cell r="W319" t="str">
            <v>264-4000-10</v>
          </cell>
          <cell r="X319">
            <v>-233443.33</v>
          </cell>
        </row>
        <row r="320">
          <cell r="A320" t="str">
            <v>269-4310-10</v>
          </cell>
          <cell r="B320">
            <v>-16.190000000000001</v>
          </cell>
          <cell r="C320" t="str">
            <v>267-4400-10</v>
          </cell>
          <cell r="D320">
            <v>-1266.74</v>
          </cell>
          <cell r="E320" t="str">
            <v>269-4015-10</v>
          </cell>
          <cell r="F320">
            <v>-56403.040000000001</v>
          </cell>
          <cell r="G320" t="str">
            <v>269-4010-10</v>
          </cell>
          <cell r="H320">
            <v>-2187.2800000000002</v>
          </cell>
          <cell r="I320" t="str">
            <v>269-4100-10</v>
          </cell>
          <cell r="J320">
            <v>-29386.17</v>
          </cell>
          <cell r="K320" t="str">
            <v>269-4400-10</v>
          </cell>
          <cell r="L320">
            <v>-48.48</v>
          </cell>
          <cell r="M320" t="str">
            <v>268-4499-10</v>
          </cell>
          <cell r="N320">
            <v>18882.009999999998</v>
          </cell>
          <cell r="O320" t="str">
            <v>269-4000-10</v>
          </cell>
          <cell r="P320">
            <v>-10260.83</v>
          </cell>
          <cell r="Q320" t="str">
            <v>267-4010-10</v>
          </cell>
          <cell r="R320">
            <v>-67668.210000000006</v>
          </cell>
          <cell r="S320" t="str">
            <v>268-4020-10</v>
          </cell>
          <cell r="T320">
            <v>-16953.23</v>
          </cell>
          <cell r="U320" t="str">
            <v>268-5001-10</v>
          </cell>
          <cell r="V320">
            <v>-0.01</v>
          </cell>
          <cell r="W320" t="str">
            <v>264-4001-10</v>
          </cell>
          <cell r="X320">
            <v>-3086</v>
          </cell>
        </row>
        <row r="321">
          <cell r="A321" t="str">
            <v>269-4400-10</v>
          </cell>
          <cell r="B321">
            <v>-47.66</v>
          </cell>
          <cell r="C321" t="str">
            <v>268-4000-10</v>
          </cell>
          <cell r="D321">
            <v>-214235.09</v>
          </cell>
          <cell r="E321" t="str">
            <v>269-4020-10</v>
          </cell>
          <cell r="F321">
            <v>-68065.48</v>
          </cell>
          <cell r="G321" t="str">
            <v>269-4015-10</v>
          </cell>
          <cell r="H321">
            <v>-50101.17</v>
          </cell>
          <cell r="I321" t="str">
            <v>269-4200-10</v>
          </cell>
          <cell r="J321">
            <v>-11137.02</v>
          </cell>
          <cell r="K321" t="str">
            <v>281-4000-10</v>
          </cell>
          <cell r="L321">
            <v>-9934.4</v>
          </cell>
          <cell r="M321" t="str">
            <v>268-5000-10</v>
          </cell>
          <cell r="N321">
            <v>548105.92000000004</v>
          </cell>
          <cell r="O321" t="str">
            <v>269-4010-10</v>
          </cell>
          <cell r="P321">
            <v>-2355.66</v>
          </cell>
          <cell r="Q321" t="str">
            <v>267-4015-10</v>
          </cell>
          <cell r="R321">
            <v>-9752.64</v>
          </cell>
          <cell r="S321" t="str">
            <v>268-4300-10</v>
          </cell>
          <cell r="T321">
            <v>-174.76</v>
          </cell>
          <cell r="U321" t="str">
            <v>269-4000-10</v>
          </cell>
          <cell r="V321">
            <v>-8079.71</v>
          </cell>
          <cell r="W321" t="str">
            <v>264-4010-10</v>
          </cell>
          <cell r="X321">
            <v>-69539.350000000006</v>
          </cell>
        </row>
        <row r="322">
          <cell r="A322" t="str">
            <v>281-4000-10</v>
          </cell>
          <cell r="B322">
            <v>-10241.02</v>
          </cell>
          <cell r="C322" t="str">
            <v>268-4001-10</v>
          </cell>
          <cell r="D322">
            <v>2215</v>
          </cell>
          <cell r="E322" t="str">
            <v>269-4100-10</v>
          </cell>
          <cell r="F322">
            <v>-27517.71</v>
          </cell>
          <cell r="G322" t="str">
            <v>269-4020-10</v>
          </cell>
          <cell r="H322">
            <v>-64005.96</v>
          </cell>
          <cell r="I322" t="str">
            <v>269-4300-10</v>
          </cell>
          <cell r="J322">
            <v>-3903.93</v>
          </cell>
          <cell r="K322" t="str">
            <v>281-4010-10</v>
          </cell>
          <cell r="L322">
            <v>-816.63</v>
          </cell>
          <cell r="M322" t="str">
            <v>268-5001-10</v>
          </cell>
          <cell r="N322">
            <v>-72035</v>
          </cell>
          <cell r="O322" t="str">
            <v>269-4015-10</v>
          </cell>
          <cell r="P322">
            <v>-54578.14</v>
          </cell>
          <cell r="Q322" t="str">
            <v>267-4020-10</v>
          </cell>
          <cell r="R322">
            <v>-78255.039999999994</v>
          </cell>
          <cell r="S322" t="str">
            <v>268-4400-10</v>
          </cell>
          <cell r="T322">
            <v>-990.58</v>
          </cell>
          <cell r="U322" t="str">
            <v>269-4010-10</v>
          </cell>
          <cell r="V322">
            <v>-2111.21</v>
          </cell>
          <cell r="W322" t="str">
            <v>264-4015-10</v>
          </cell>
          <cell r="X322">
            <v>-84511.21</v>
          </cell>
        </row>
        <row r="323">
          <cell r="A323" t="str">
            <v>281-4010-10</v>
          </cell>
          <cell r="B323">
            <v>-812.99</v>
          </cell>
          <cell r="C323" t="str">
            <v>268-4010-10</v>
          </cell>
          <cell r="D323">
            <v>-51239.67</v>
          </cell>
          <cell r="E323" t="str">
            <v>269-4200-10</v>
          </cell>
          <cell r="F323">
            <v>-10782.53</v>
          </cell>
          <cell r="G323" t="str">
            <v>269-4100-10</v>
          </cell>
          <cell r="H323">
            <v>-27761.45</v>
          </cell>
          <cell r="I323" t="str">
            <v>269-4310-10</v>
          </cell>
          <cell r="J323">
            <v>-14.26</v>
          </cell>
          <cell r="K323" t="str">
            <v>281-4015-10</v>
          </cell>
          <cell r="L323">
            <v>-68.2</v>
          </cell>
          <cell r="M323" t="str">
            <v>269-4000-10</v>
          </cell>
          <cell r="N323">
            <v>-8299.66</v>
          </cell>
          <cell r="O323" t="str">
            <v>269-4020-10</v>
          </cell>
          <cell r="P323">
            <v>-69481.259999999995</v>
          </cell>
          <cell r="Q323" t="str">
            <v>267-4021-10</v>
          </cell>
          <cell r="R323">
            <v>-1762</v>
          </cell>
          <cell r="S323" t="str">
            <v>268-4499-10</v>
          </cell>
          <cell r="T323">
            <v>-0.01</v>
          </cell>
          <cell r="U323" t="str">
            <v>269-4015-10</v>
          </cell>
          <cell r="V323">
            <v>-52664.81</v>
          </cell>
          <cell r="W323" t="str">
            <v>264-4020-10</v>
          </cell>
          <cell r="X323">
            <v>-109792.09</v>
          </cell>
        </row>
        <row r="324">
          <cell r="A324" t="str">
            <v>281-4015-10</v>
          </cell>
          <cell r="B324">
            <v>-74.64</v>
          </cell>
          <cell r="C324" t="str">
            <v>268-4015-10</v>
          </cell>
          <cell r="D324">
            <v>-57915.82</v>
          </cell>
          <cell r="E324" t="str">
            <v>269-4300-10</v>
          </cell>
          <cell r="F324">
            <v>-3864.04</v>
          </cell>
          <cell r="G324" t="str">
            <v>269-4200-10</v>
          </cell>
          <cell r="H324">
            <v>-10710.52</v>
          </cell>
          <cell r="I324" t="str">
            <v>269-4400-10</v>
          </cell>
          <cell r="J324">
            <v>-49.07</v>
          </cell>
          <cell r="K324" t="str">
            <v>281-4020-10</v>
          </cell>
          <cell r="L324">
            <v>-23.45</v>
          </cell>
          <cell r="M324" t="str">
            <v>269-4010-10</v>
          </cell>
          <cell r="N324">
            <v>-2214.1</v>
          </cell>
          <cell r="O324" t="str">
            <v>269-4100-10</v>
          </cell>
          <cell r="P324">
            <v>-34732.01</v>
          </cell>
          <cell r="Q324" t="str">
            <v>267-4100-10</v>
          </cell>
          <cell r="R324">
            <v>-45867.44</v>
          </cell>
          <cell r="S324" t="str">
            <v>268-5000-10</v>
          </cell>
          <cell r="T324">
            <v>524499.92000000004</v>
          </cell>
          <cell r="U324" t="str">
            <v>269-4020-10</v>
          </cell>
          <cell r="V324">
            <v>-67958.990000000005</v>
          </cell>
          <cell r="W324" t="str">
            <v>264-4100-10</v>
          </cell>
          <cell r="X324">
            <v>-43410.84</v>
          </cell>
        </row>
        <row r="325">
          <cell r="A325" t="str">
            <v>281-4020-10</v>
          </cell>
          <cell r="B325">
            <v>-23.78</v>
          </cell>
          <cell r="C325" t="str">
            <v>268-4016-10</v>
          </cell>
          <cell r="D325">
            <v>3465</v>
          </cell>
          <cell r="E325" t="str">
            <v>269-4310-10</v>
          </cell>
          <cell r="F325">
            <v>-14.74</v>
          </cell>
          <cell r="G325" t="str">
            <v>269-4300-10</v>
          </cell>
          <cell r="H325">
            <v>-3892.21</v>
          </cell>
          <cell r="I325" t="str">
            <v>281-4000-10</v>
          </cell>
          <cell r="J325">
            <v>-9819</v>
          </cell>
          <cell r="K325" t="str">
            <v>281-4100-10</v>
          </cell>
          <cell r="L325">
            <v>-1.82</v>
          </cell>
          <cell r="M325" t="str">
            <v>269-4015-10</v>
          </cell>
          <cell r="N325">
            <v>-53661.56</v>
          </cell>
          <cell r="O325" t="str">
            <v>269-4200-10</v>
          </cell>
          <cell r="P325">
            <v>-14525.3</v>
          </cell>
          <cell r="Q325" t="str">
            <v>267-4200-10</v>
          </cell>
          <cell r="R325">
            <v>-18433.22</v>
          </cell>
          <cell r="S325" t="str">
            <v>268-5001-10</v>
          </cell>
          <cell r="T325">
            <v>-52212</v>
          </cell>
          <cell r="U325" t="str">
            <v>269-4100-10</v>
          </cell>
          <cell r="V325">
            <v>-30296.02</v>
          </cell>
          <cell r="W325" t="str">
            <v>264-4200-10</v>
          </cell>
          <cell r="X325">
            <v>-18500.91</v>
          </cell>
        </row>
        <row r="326">
          <cell r="A326" t="str">
            <v>281-4100-10</v>
          </cell>
          <cell r="B326">
            <v>-2.33</v>
          </cell>
          <cell r="C326" t="str">
            <v>268-4020-10</v>
          </cell>
          <cell r="D326">
            <v>-19795.91</v>
          </cell>
          <cell r="E326" t="str">
            <v>269-4400-10</v>
          </cell>
          <cell r="F326">
            <v>-48.05</v>
          </cell>
          <cell r="G326" t="str">
            <v>269-4310-10</v>
          </cell>
          <cell r="H326">
            <v>-13.91</v>
          </cell>
          <cell r="I326" t="str">
            <v>281-4010-10</v>
          </cell>
          <cell r="J326">
            <v>-799.34</v>
          </cell>
          <cell r="K326" t="str">
            <v>281-4300-10</v>
          </cell>
          <cell r="L326">
            <v>-15.86</v>
          </cell>
          <cell r="M326" t="str">
            <v>269-4020-10</v>
          </cell>
          <cell r="N326">
            <v>-68751.399999999994</v>
          </cell>
          <cell r="O326" t="str">
            <v>269-4300-10</v>
          </cell>
          <cell r="P326">
            <v>-4119.6099999999997</v>
          </cell>
          <cell r="Q326" t="str">
            <v>267-4300-10</v>
          </cell>
          <cell r="R326">
            <v>-212.33</v>
          </cell>
          <cell r="S326" t="str">
            <v>269-4000-10</v>
          </cell>
          <cell r="T326">
            <v>-8725.89</v>
          </cell>
          <cell r="U326" t="str">
            <v>269-4200-10</v>
          </cell>
          <cell r="V326">
            <v>-13141.48</v>
          </cell>
          <cell r="W326" t="str">
            <v>264-4300-10</v>
          </cell>
          <cell r="X326">
            <v>-6989.26</v>
          </cell>
        </row>
        <row r="327">
          <cell r="A327" t="str">
            <v>281-4300-10</v>
          </cell>
          <cell r="B327">
            <v>-17.18</v>
          </cell>
          <cell r="C327" t="str">
            <v>268-4300-10</v>
          </cell>
          <cell r="D327">
            <v>-167.12</v>
          </cell>
          <cell r="E327" t="str">
            <v>281-4000-10</v>
          </cell>
          <cell r="F327">
            <v>-9803.92</v>
          </cell>
          <cell r="G327" t="str">
            <v>269-4400-10</v>
          </cell>
          <cell r="H327">
            <v>-46.36</v>
          </cell>
          <cell r="I327" t="str">
            <v>281-4015-10</v>
          </cell>
          <cell r="J327">
            <v>-65.349999999999994</v>
          </cell>
          <cell r="K327" t="str">
            <v>281-4310-10</v>
          </cell>
          <cell r="L327">
            <v>-5.58</v>
          </cell>
          <cell r="M327" t="str">
            <v>269-4100-10</v>
          </cell>
          <cell r="N327">
            <v>-34391.64</v>
          </cell>
          <cell r="O327" t="str">
            <v>269-4310-10</v>
          </cell>
          <cell r="P327">
            <v>-16.2</v>
          </cell>
          <cell r="Q327" t="str">
            <v>267-4310-10</v>
          </cell>
          <cell r="R327">
            <v>-12.61</v>
          </cell>
          <cell r="S327" t="str">
            <v>269-4010-10</v>
          </cell>
          <cell r="T327">
            <v>-2201.71</v>
          </cell>
          <cell r="U327" t="str">
            <v>269-4300-10</v>
          </cell>
          <cell r="V327">
            <v>-4119.82</v>
          </cell>
          <cell r="W327" t="str">
            <v>264-4400-10</v>
          </cell>
          <cell r="X327">
            <v>-1571.92</v>
          </cell>
        </row>
        <row r="328">
          <cell r="A328" t="str">
            <v>281-4310-10</v>
          </cell>
          <cell r="B328">
            <v>-6.88</v>
          </cell>
          <cell r="C328" t="str">
            <v>268-4400-10</v>
          </cell>
          <cell r="D328">
            <v>-1034.47</v>
          </cell>
          <cell r="E328" t="str">
            <v>281-4010-10</v>
          </cell>
          <cell r="F328">
            <v>-756.25</v>
          </cell>
          <cell r="G328" t="str">
            <v>281-4000-10</v>
          </cell>
          <cell r="H328">
            <v>-9230.93</v>
          </cell>
          <cell r="I328" t="str">
            <v>281-4020-10</v>
          </cell>
          <cell r="J328">
            <v>-22.94</v>
          </cell>
          <cell r="K328" t="str">
            <v>281-4400-10</v>
          </cell>
          <cell r="L328">
            <v>-72.8</v>
          </cell>
          <cell r="M328" t="str">
            <v>269-4200-10</v>
          </cell>
          <cell r="N328">
            <v>-13271.87</v>
          </cell>
          <cell r="O328" t="str">
            <v>269-4400-10</v>
          </cell>
          <cell r="P328">
            <v>-48.35</v>
          </cell>
          <cell r="Q328" t="str">
            <v>267-4400-10</v>
          </cell>
          <cell r="R328">
            <v>-1337.33</v>
          </cell>
          <cell r="S328" t="str">
            <v>269-4015-10</v>
          </cell>
          <cell r="T328">
            <v>-55236.68</v>
          </cell>
          <cell r="U328" t="str">
            <v>269-4310-10</v>
          </cell>
          <cell r="V328">
            <v>-15.52</v>
          </cell>
          <cell r="W328" t="str">
            <v>264-4499-10</v>
          </cell>
          <cell r="X328">
            <v>0.01</v>
          </cell>
        </row>
        <row r="329">
          <cell r="A329" t="str">
            <v>281-4400-10</v>
          </cell>
          <cell r="B329">
            <v>-72.58</v>
          </cell>
          <cell r="C329" t="str">
            <v>268-4499-10</v>
          </cell>
          <cell r="D329">
            <v>13171</v>
          </cell>
          <cell r="E329" t="str">
            <v>281-4015-10</v>
          </cell>
          <cell r="F329">
            <v>-69.3</v>
          </cell>
          <cell r="G329" t="str">
            <v>281-4010-10</v>
          </cell>
          <cell r="H329">
            <v>-793.24</v>
          </cell>
          <cell r="I329" t="str">
            <v>281-4100-10</v>
          </cell>
          <cell r="J329">
            <v>-2.25</v>
          </cell>
          <cell r="K329" t="str">
            <v>282-4000-10</v>
          </cell>
          <cell r="L329">
            <v>859816.01</v>
          </cell>
          <cell r="M329" t="str">
            <v>269-4300-10</v>
          </cell>
          <cell r="N329">
            <v>-4119.72</v>
          </cell>
          <cell r="O329" t="str">
            <v>281-4000-10</v>
          </cell>
          <cell r="P329">
            <v>-9878.92</v>
          </cell>
          <cell r="Q329" t="str">
            <v>268-4000-10</v>
          </cell>
          <cell r="R329">
            <v>-210483.58</v>
          </cell>
          <cell r="S329" t="str">
            <v>269-4020-10</v>
          </cell>
          <cell r="T329">
            <v>-74546.95</v>
          </cell>
          <cell r="U329" t="str">
            <v>269-4400-10</v>
          </cell>
          <cell r="V329">
            <v>-48.1</v>
          </cell>
          <cell r="W329" t="str">
            <v>264-5000-10</v>
          </cell>
          <cell r="X329">
            <v>592530.85</v>
          </cell>
        </row>
        <row r="330">
          <cell r="A330" t="str">
            <v>282-4000-10</v>
          </cell>
          <cell r="B330">
            <v>1523079</v>
          </cell>
          <cell r="C330" t="str">
            <v>268-5000-10</v>
          </cell>
          <cell r="D330">
            <v>512915.5</v>
          </cell>
          <cell r="E330" t="str">
            <v>281-4020-10</v>
          </cell>
          <cell r="F330">
            <v>-21.93</v>
          </cell>
          <cell r="G330" t="str">
            <v>281-4015-10</v>
          </cell>
          <cell r="H330">
            <v>-66.989999999999995</v>
          </cell>
          <cell r="I330" t="str">
            <v>281-4300-10</v>
          </cell>
          <cell r="J330">
            <v>-17</v>
          </cell>
          <cell r="K330" t="str">
            <v>284-4000-10</v>
          </cell>
          <cell r="L330">
            <v>-74.5</v>
          </cell>
          <cell r="M330" t="str">
            <v>269-4310-10</v>
          </cell>
          <cell r="N330">
            <v>-13.71</v>
          </cell>
          <cell r="O330" t="str">
            <v>281-4010-10</v>
          </cell>
          <cell r="P330">
            <v>-830.01</v>
          </cell>
          <cell r="Q330" t="str">
            <v>268-4001-10</v>
          </cell>
          <cell r="R330">
            <v>577</v>
          </cell>
          <cell r="S330" t="str">
            <v>269-4100-10</v>
          </cell>
          <cell r="T330">
            <v>-33483.629999999997</v>
          </cell>
          <cell r="U330" t="str">
            <v>281-4000-10</v>
          </cell>
          <cell r="V330">
            <v>-10350.33</v>
          </cell>
          <cell r="W330" t="str">
            <v>264-5001-10</v>
          </cell>
          <cell r="X330">
            <v>-21686.01</v>
          </cell>
        </row>
        <row r="331">
          <cell r="A331" t="str">
            <v>284-4000-10</v>
          </cell>
          <cell r="B331">
            <v>-125.75</v>
          </cell>
          <cell r="C331" t="str">
            <v>268-5001-10</v>
          </cell>
          <cell r="D331">
            <v>-5680</v>
          </cell>
          <cell r="E331" t="str">
            <v>281-4100-10</v>
          </cell>
          <cell r="F331">
            <v>-1.84</v>
          </cell>
          <cell r="G331" t="str">
            <v>281-4020-10</v>
          </cell>
          <cell r="H331">
            <v>-24.05</v>
          </cell>
          <cell r="I331" t="str">
            <v>281-4310-10</v>
          </cell>
          <cell r="J331">
            <v>-6.3</v>
          </cell>
          <cell r="K331" t="str">
            <v>285-4000-10</v>
          </cell>
          <cell r="L331">
            <v>1088.5</v>
          </cell>
          <cell r="M331" t="str">
            <v>269-4400-10</v>
          </cell>
          <cell r="N331">
            <v>-48.5</v>
          </cell>
          <cell r="O331" t="str">
            <v>281-4015-10</v>
          </cell>
          <cell r="P331">
            <v>-67.95</v>
          </cell>
          <cell r="Q331" t="str">
            <v>268-4010-10</v>
          </cell>
          <cell r="R331">
            <v>-50439.29</v>
          </cell>
          <cell r="S331" t="str">
            <v>269-4200-10</v>
          </cell>
          <cell r="T331">
            <v>-14928.08</v>
          </cell>
          <cell r="U331" t="str">
            <v>281-4010-10</v>
          </cell>
          <cell r="V331">
            <v>-832.92</v>
          </cell>
          <cell r="W331" t="str">
            <v>265-4000-10</v>
          </cell>
          <cell r="X331">
            <v>-32591.7</v>
          </cell>
        </row>
        <row r="332">
          <cell r="A332" t="str">
            <v>285-4000-10</v>
          </cell>
          <cell r="B332">
            <v>-89</v>
          </cell>
          <cell r="C332" t="str">
            <v>269-4000-10</v>
          </cell>
          <cell r="D332">
            <v>-10431.959999999999</v>
          </cell>
          <cell r="E332" t="str">
            <v>281-4300-10</v>
          </cell>
          <cell r="F332">
            <v>-15.78</v>
          </cell>
          <cell r="G332" t="str">
            <v>281-4100-10</v>
          </cell>
          <cell r="H332">
            <v>-2.34</v>
          </cell>
          <cell r="I332" t="str">
            <v>281-4400-10</v>
          </cell>
          <cell r="J332">
            <v>-71.25</v>
          </cell>
          <cell r="K332" t="str">
            <v>287-4000-10</v>
          </cell>
          <cell r="L332">
            <v>-320</v>
          </cell>
          <cell r="M332" t="str">
            <v>281-4000-10</v>
          </cell>
          <cell r="N332">
            <v>-10140.32</v>
          </cell>
          <cell r="O332" t="str">
            <v>281-4020-10</v>
          </cell>
          <cell r="P332">
            <v>-23.53</v>
          </cell>
          <cell r="Q332" t="str">
            <v>268-4015-10</v>
          </cell>
          <cell r="R332">
            <v>-58953.49</v>
          </cell>
          <cell r="S332" t="str">
            <v>269-4300-10</v>
          </cell>
          <cell r="T332">
            <v>-4119.96</v>
          </cell>
          <cell r="U332" t="str">
            <v>281-4015-10</v>
          </cell>
          <cell r="V332">
            <v>-68.349999999999994</v>
          </cell>
          <cell r="W332" t="str">
            <v>265-4001-10</v>
          </cell>
          <cell r="X332">
            <v>32592.01</v>
          </cell>
        </row>
        <row r="333">
          <cell r="A333" t="str">
            <v>287-4000-10</v>
          </cell>
          <cell r="B333">
            <v>-300</v>
          </cell>
          <cell r="C333" t="str">
            <v>269-4010-10</v>
          </cell>
          <cell r="D333">
            <v>-2495.13</v>
          </cell>
          <cell r="E333" t="str">
            <v>281-4310-10</v>
          </cell>
          <cell r="F333">
            <v>-6.28</v>
          </cell>
          <cell r="G333" t="str">
            <v>281-4300-10</v>
          </cell>
          <cell r="H333">
            <v>-16.97</v>
          </cell>
          <cell r="I333" t="str">
            <v>282-4000-10</v>
          </cell>
          <cell r="J333">
            <v>17834</v>
          </cell>
          <cell r="K333" t="str">
            <v>288-4000-10</v>
          </cell>
          <cell r="L333">
            <v>-7529.5</v>
          </cell>
          <cell r="M333" t="str">
            <v>281-4010-10</v>
          </cell>
          <cell r="N333">
            <v>-813.3</v>
          </cell>
          <cell r="O333" t="str">
            <v>281-4100-10</v>
          </cell>
          <cell r="P333">
            <v>-1.82</v>
          </cell>
          <cell r="Q333" t="str">
            <v>268-4016-10</v>
          </cell>
          <cell r="R333">
            <v>904</v>
          </cell>
          <cell r="S333" t="str">
            <v>269-4310-10</v>
          </cell>
          <cell r="T333">
            <v>-13.67</v>
          </cell>
          <cell r="U333" t="str">
            <v>281-4020-10</v>
          </cell>
          <cell r="V333">
            <v>-23.62</v>
          </cell>
          <cell r="W333" t="str">
            <v>265-5001-10</v>
          </cell>
          <cell r="X333">
            <v>-0.01</v>
          </cell>
        </row>
        <row r="334">
          <cell r="A334" t="str">
            <v>288-4000-10</v>
          </cell>
          <cell r="B334">
            <v>-7746.3</v>
          </cell>
          <cell r="C334" t="str">
            <v>269-4015-10</v>
          </cell>
          <cell r="D334">
            <v>-54661.3</v>
          </cell>
          <cell r="E334" t="str">
            <v>281-4400-10</v>
          </cell>
          <cell r="F334">
            <v>-64.400000000000006</v>
          </cell>
          <cell r="G334" t="str">
            <v>281-4310-10</v>
          </cell>
          <cell r="H334">
            <v>-5.87</v>
          </cell>
          <cell r="I334" t="str">
            <v>284-4000-10</v>
          </cell>
          <cell r="J334">
            <v>-160.5</v>
          </cell>
          <cell r="K334" t="str">
            <v>289-4015-10</v>
          </cell>
          <cell r="L334">
            <v>-114563.17</v>
          </cell>
          <cell r="M334" t="str">
            <v>281-4015-10</v>
          </cell>
          <cell r="N334">
            <v>-70.58</v>
          </cell>
          <cell r="O334" t="str">
            <v>281-4300-10</v>
          </cell>
          <cell r="P334">
            <v>-17.18</v>
          </cell>
          <cell r="Q334" t="str">
            <v>268-4020-10</v>
          </cell>
          <cell r="R334">
            <v>-12455.46</v>
          </cell>
          <cell r="S334" t="str">
            <v>269-4400-10</v>
          </cell>
          <cell r="T334">
            <v>-48.04</v>
          </cell>
          <cell r="U334" t="str">
            <v>281-4100-10</v>
          </cell>
          <cell r="V334">
            <v>-1.82</v>
          </cell>
          <cell r="W334" t="str">
            <v>266-4499-10</v>
          </cell>
          <cell r="X334">
            <v>0.01</v>
          </cell>
        </row>
        <row r="335">
          <cell r="A335" t="str">
            <v>289-4010-10</v>
          </cell>
          <cell r="B335">
            <v>0</v>
          </cell>
          <cell r="C335" t="str">
            <v>269-4020-10</v>
          </cell>
          <cell r="D335">
            <v>-71974.06</v>
          </cell>
          <cell r="E335" t="str">
            <v>282-4000-10</v>
          </cell>
          <cell r="F335">
            <v>713948</v>
          </cell>
          <cell r="G335" t="str">
            <v>281-4400-10</v>
          </cell>
          <cell r="H335">
            <v>-72.8</v>
          </cell>
          <cell r="I335" t="str">
            <v>285-4000-10</v>
          </cell>
          <cell r="J335">
            <v>-1576.5</v>
          </cell>
          <cell r="K335" t="str">
            <v>289-4020-10</v>
          </cell>
          <cell r="L335">
            <v>-27258.799999999999</v>
          </cell>
          <cell r="M335" t="str">
            <v>281-4020-10</v>
          </cell>
          <cell r="N335">
            <v>-23.19</v>
          </cell>
          <cell r="O335" t="str">
            <v>281-4310-10</v>
          </cell>
          <cell r="P335">
            <v>-6.97</v>
          </cell>
          <cell r="Q335" t="str">
            <v>268-4300-10</v>
          </cell>
          <cell r="R335">
            <v>-156.56</v>
          </cell>
          <cell r="S335" t="str">
            <v>281-4000-10</v>
          </cell>
          <cell r="T335">
            <v>-9936.9500000000007</v>
          </cell>
          <cell r="U335" t="str">
            <v>281-4300-10</v>
          </cell>
          <cell r="V335">
            <v>-17.82</v>
          </cell>
          <cell r="W335" t="str">
            <v>266-5000-10</v>
          </cell>
          <cell r="X335">
            <v>631017.47</v>
          </cell>
        </row>
        <row r="336">
          <cell r="A336" t="str">
            <v>289-4015-10</v>
          </cell>
          <cell r="B336">
            <v>-127545.28</v>
          </cell>
          <cell r="C336" t="str">
            <v>269-4100-10</v>
          </cell>
          <cell r="D336">
            <v>-27607.5</v>
          </cell>
          <cell r="E336" t="str">
            <v>284-4000-10</v>
          </cell>
          <cell r="F336">
            <v>-63</v>
          </cell>
          <cell r="G336" t="str">
            <v>282-4000-10</v>
          </cell>
          <cell r="H336">
            <v>800111</v>
          </cell>
          <cell r="I336" t="str">
            <v>287-4000-10</v>
          </cell>
          <cell r="J336">
            <v>-320</v>
          </cell>
          <cell r="K336" t="str">
            <v>289-4100-10</v>
          </cell>
          <cell r="L336">
            <v>-40309.910000000003</v>
          </cell>
          <cell r="M336" t="str">
            <v>281-4100-10</v>
          </cell>
          <cell r="N336">
            <v>-1.75</v>
          </cell>
          <cell r="O336" t="str">
            <v>281-4400-10</v>
          </cell>
          <cell r="P336">
            <v>-72.8</v>
          </cell>
          <cell r="Q336" t="str">
            <v>268-4400-10</v>
          </cell>
          <cell r="R336">
            <v>-997.18</v>
          </cell>
          <cell r="S336" t="str">
            <v>281-4010-10</v>
          </cell>
          <cell r="T336">
            <v>-818.96</v>
          </cell>
          <cell r="U336" t="str">
            <v>281-4310-10</v>
          </cell>
          <cell r="V336">
            <v>-6.29</v>
          </cell>
          <cell r="W336" t="str">
            <v>266-5001-10</v>
          </cell>
          <cell r="X336">
            <v>-227025.01</v>
          </cell>
        </row>
        <row r="337">
          <cell r="A337" t="str">
            <v>289-4020-10</v>
          </cell>
          <cell r="B337">
            <v>-117565.92</v>
          </cell>
          <cell r="C337" t="str">
            <v>269-4200-10</v>
          </cell>
          <cell r="D337">
            <v>-10597.61</v>
          </cell>
          <cell r="E337" t="str">
            <v>285-4000-10</v>
          </cell>
          <cell r="F337">
            <v>-118.5</v>
          </cell>
          <cell r="G337" t="str">
            <v>284-4000-10</v>
          </cell>
          <cell r="H337">
            <v>-775.25</v>
          </cell>
          <cell r="I337" t="str">
            <v>288-4000-10</v>
          </cell>
          <cell r="J337">
            <v>-9114.1</v>
          </cell>
          <cell r="K337" t="str">
            <v>289-4200-10</v>
          </cell>
          <cell r="L337">
            <v>-11192.13</v>
          </cell>
          <cell r="M337" t="str">
            <v>281-4300-10</v>
          </cell>
          <cell r="N337">
            <v>-17.73</v>
          </cell>
          <cell r="O337" t="str">
            <v>282-4000-10</v>
          </cell>
          <cell r="P337">
            <v>1778399</v>
          </cell>
          <cell r="Q337" t="str">
            <v>268-4499-10</v>
          </cell>
          <cell r="R337">
            <v>63758</v>
          </cell>
          <cell r="S337" t="str">
            <v>281-4015-10</v>
          </cell>
          <cell r="T337">
            <v>-70.8</v>
          </cell>
          <cell r="U337" t="str">
            <v>281-4400-10</v>
          </cell>
          <cell r="V337">
            <v>-72.59</v>
          </cell>
          <cell r="W337" t="str">
            <v>267-4000-10</v>
          </cell>
          <cell r="X337">
            <v>-219071.45</v>
          </cell>
        </row>
        <row r="338">
          <cell r="A338" t="str">
            <v>289-4100-10</v>
          </cell>
          <cell r="B338">
            <v>-40746.17</v>
          </cell>
          <cell r="C338" t="str">
            <v>269-4300-10</v>
          </cell>
          <cell r="D338">
            <v>-3865.1</v>
          </cell>
          <cell r="E338" t="str">
            <v>287-4000-10</v>
          </cell>
          <cell r="F338">
            <v>-300</v>
          </cell>
          <cell r="G338" t="str">
            <v>285-4000-10</v>
          </cell>
          <cell r="H338">
            <v>-173</v>
          </cell>
          <cell r="I338" t="str">
            <v>289-4015-10</v>
          </cell>
          <cell r="J338">
            <v>-105472.93</v>
          </cell>
          <cell r="K338" t="str">
            <v>289-4300-10</v>
          </cell>
          <cell r="L338">
            <v>-36230.839999999997</v>
          </cell>
          <cell r="M338" t="str">
            <v>281-4310-10</v>
          </cell>
          <cell r="N338">
            <v>-5.26</v>
          </cell>
          <cell r="O338" t="str">
            <v>284-4000-10</v>
          </cell>
          <cell r="P338">
            <v>-73.5</v>
          </cell>
          <cell r="Q338" t="str">
            <v>268-5000-10</v>
          </cell>
          <cell r="R338">
            <v>457454.02</v>
          </cell>
          <cell r="S338" t="str">
            <v>281-4020-10</v>
          </cell>
          <cell r="T338">
            <v>-24.51</v>
          </cell>
          <cell r="U338" t="str">
            <v>282-4000-10</v>
          </cell>
          <cell r="V338">
            <v>-0.01</v>
          </cell>
          <cell r="W338" t="str">
            <v>267-4001-10</v>
          </cell>
          <cell r="X338">
            <v>5482</v>
          </cell>
        </row>
        <row r="339">
          <cell r="A339" t="str">
            <v>289-4200-10</v>
          </cell>
          <cell r="B339">
            <v>-9390.26</v>
          </cell>
          <cell r="C339" t="str">
            <v>269-4310-10</v>
          </cell>
          <cell r="D339">
            <v>-15.47</v>
          </cell>
          <cell r="E339" t="str">
            <v>288-4000-10</v>
          </cell>
          <cell r="F339">
            <v>-7476.6</v>
          </cell>
          <cell r="G339" t="str">
            <v>287-4000-10</v>
          </cell>
          <cell r="H339">
            <v>-420</v>
          </cell>
          <cell r="I339" t="str">
            <v>289-4020-10</v>
          </cell>
          <cell r="J339">
            <v>-95618.78</v>
          </cell>
          <cell r="K339" t="str">
            <v>300-6010-10</v>
          </cell>
          <cell r="L339">
            <v>5873.15</v>
          </cell>
          <cell r="M339" t="str">
            <v>281-4400-10</v>
          </cell>
          <cell r="N339">
            <v>-70</v>
          </cell>
          <cell r="O339" t="str">
            <v>285-4000-10</v>
          </cell>
          <cell r="P339">
            <v>-168.5</v>
          </cell>
          <cell r="Q339" t="str">
            <v>268-5001-10</v>
          </cell>
          <cell r="R339">
            <v>-0.01</v>
          </cell>
          <cell r="S339" t="str">
            <v>281-4100-10</v>
          </cell>
          <cell r="T339">
            <v>-1.75</v>
          </cell>
          <cell r="U339" t="str">
            <v>284-4000-10</v>
          </cell>
          <cell r="V339">
            <v>-72.75</v>
          </cell>
          <cell r="W339" t="str">
            <v>267-4010-10</v>
          </cell>
          <cell r="X339">
            <v>-58851.01</v>
          </cell>
        </row>
        <row r="340">
          <cell r="A340" t="str">
            <v>289-4300-10</v>
          </cell>
          <cell r="B340">
            <v>-28093.94</v>
          </cell>
          <cell r="C340" t="str">
            <v>269-4400-10</v>
          </cell>
          <cell r="D340">
            <v>-50.35</v>
          </cell>
          <cell r="E340" t="str">
            <v>289-4015-10</v>
          </cell>
          <cell r="F340">
            <v>-123905.97</v>
          </cell>
          <cell r="G340" t="str">
            <v>288-4000-10</v>
          </cell>
          <cell r="H340">
            <v>-8916.1</v>
          </cell>
          <cell r="I340" t="str">
            <v>289-4100-10</v>
          </cell>
          <cell r="J340">
            <v>-38833.86</v>
          </cell>
          <cell r="K340" t="str">
            <v>300-6030-10</v>
          </cell>
          <cell r="L340">
            <v>997.12</v>
          </cell>
          <cell r="M340" t="str">
            <v>282-4000-10</v>
          </cell>
          <cell r="N340">
            <v>501865.01</v>
          </cell>
          <cell r="O340" t="str">
            <v>287-4000-10</v>
          </cell>
          <cell r="P340">
            <v>-340</v>
          </cell>
          <cell r="Q340" t="str">
            <v>269-4000-10</v>
          </cell>
          <cell r="R340">
            <v>-10250.879999999999</v>
          </cell>
          <cell r="S340" t="str">
            <v>281-4300-10</v>
          </cell>
          <cell r="T340">
            <v>-17.350000000000001</v>
          </cell>
          <cell r="U340" t="str">
            <v>285-4000-10</v>
          </cell>
          <cell r="V340">
            <v>-140.5</v>
          </cell>
          <cell r="W340" t="str">
            <v>267-4015-10</v>
          </cell>
          <cell r="X340">
            <v>-8068.72</v>
          </cell>
        </row>
        <row r="341">
          <cell r="A341" t="str">
            <v>300-6010-10</v>
          </cell>
          <cell r="B341">
            <v>7274.82</v>
          </cell>
          <cell r="C341" t="str">
            <v>281-4000-10</v>
          </cell>
          <cell r="D341">
            <v>-9870.64</v>
          </cell>
          <cell r="E341" t="str">
            <v>289-4020-10</v>
          </cell>
          <cell r="F341">
            <v>-111342.7</v>
          </cell>
          <cell r="G341" t="str">
            <v>289-4015-10</v>
          </cell>
          <cell r="H341">
            <v>-109813.19</v>
          </cell>
          <cell r="I341" t="str">
            <v>289-4200-10</v>
          </cell>
          <cell r="J341">
            <v>-10286.74</v>
          </cell>
          <cell r="K341" t="str">
            <v>300-6070-10</v>
          </cell>
          <cell r="L341">
            <v>-160.52000000000001</v>
          </cell>
          <cell r="M341" t="str">
            <v>284-4000-10</v>
          </cell>
          <cell r="N341">
            <v>-52.25</v>
          </cell>
          <cell r="O341" t="str">
            <v>288-4000-10</v>
          </cell>
          <cell r="P341">
            <v>-10550.6</v>
          </cell>
          <cell r="Q341" t="str">
            <v>269-4010-10</v>
          </cell>
          <cell r="R341">
            <v>-2456.61</v>
          </cell>
          <cell r="S341" t="str">
            <v>281-4310-10</v>
          </cell>
          <cell r="T341">
            <v>-5.59</v>
          </cell>
          <cell r="U341" t="str">
            <v>287-4000-10</v>
          </cell>
          <cell r="V341">
            <v>-320</v>
          </cell>
          <cell r="W341" t="str">
            <v>267-4020-10</v>
          </cell>
          <cell r="X341">
            <v>-69891.240000000005</v>
          </cell>
        </row>
        <row r="342">
          <cell r="A342" t="str">
            <v>300-6030-10</v>
          </cell>
          <cell r="B342">
            <v>432.03</v>
          </cell>
          <cell r="C342" t="str">
            <v>281-4010-10</v>
          </cell>
          <cell r="D342">
            <v>-864.15</v>
          </cell>
          <cell r="E342" t="str">
            <v>289-4100-10</v>
          </cell>
          <cell r="F342">
            <v>-36364.720000000001</v>
          </cell>
          <cell r="G342" t="str">
            <v>289-4020-10</v>
          </cell>
          <cell r="H342">
            <v>-102853.37</v>
          </cell>
          <cell r="I342" t="str">
            <v>289-4300-10</v>
          </cell>
          <cell r="J342">
            <v>-28604.37</v>
          </cell>
          <cell r="K342" t="str">
            <v>300-6170-10</v>
          </cell>
          <cell r="L342">
            <v>493.48</v>
          </cell>
          <cell r="M342" t="str">
            <v>285-4000-10</v>
          </cell>
          <cell r="N342">
            <v>-131.5</v>
          </cell>
          <cell r="O342" t="str">
            <v>289-4015-10</v>
          </cell>
          <cell r="P342">
            <v>-112625.44</v>
          </cell>
          <cell r="Q342" t="str">
            <v>269-4015-10</v>
          </cell>
          <cell r="R342">
            <v>-52784.79</v>
          </cell>
          <cell r="S342" t="str">
            <v>281-4400-10</v>
          </cell>
          <cell r="T342">
            <v>-69.25</v>
          </cell>
          <cell r="U342" t="str">
            <v>288-4000-10</v>
          </cell>
          <cell r="V342">
            <v>-7175.2</v>
          </cell>
          <cell r="W342" t="str">
            <v>267-4021-10</v>
          </cell>
          <cell r="X342">
            <v>4307</v>
          </cell>
        </row>
        <row r="343">
          <cell r="A343" t="str">
            <v>300-6070-10</v>
          </cell>
          <cell r="B343">
            <v>340.79</v>
          </cell>
          <cell r="C343" t="str">
            <v>281-4015-10</v>
          </cell>
          <cell r="D343">
            <v>-58.26</v>
          </cell>
          <cell r="E343" t="str">
            <v>289-4200-10</v>
          </cell>
          <cell r="F343">
            <v>-9959.32</v>
          </cell>
          <cell r="G343" t="str">
            <v>289-4100-10</v>
          </cell>
          <cell r="H343">
            <v>-36686.81</v>
          </cell>
          <cell r="I343" t="str">
            <v>300-6010-10</v>
          </cell>
          <cell r="J343">
            <v>8333.41</v>
          </cell>
          <cell r="K343" t="str">
            <v>300-6180-10</v>
          </cell>
          <cell r="L343">
            <v>118.09</v>
          </cell>
          <cell r="M343" t="str">
            <v>287-4000-10</v>
          </cell>
          <cell r="N343">
            <v>-320</v>
          </cell>
          <cell r="O343" t="str">
            <v>289-4020-10</v>
          </cell>
          <cell r="P343">
            <v>-99846.55</v>
          </cell>
          <cell r="Q343" t="str">
            <v>269-4020-10</v>
          </cell>
          <cell r="R343">
            <v>-70266.44</v>
          </cell>
          <cell r="S343" t="str">
            <v>282-4000-10</v>
          </cell>
          <cell r="T343">
            <v>-0.01</v>
          </cell>
          <cell r="U343" t="str">
            <v>289-4015-10</v>
          </cell>
          <cell r="V343">
            <v>-109143.49</v>
          </cell>
          <cell r="W343" t="str">
            <v>267-4100-10</v>
          </cell>
          <cell r="X343">
            <v>-37807.019999999997</v>
          </cell>
        </row>
        <row r="344">
          <cell r="A344" t="str">
            <v>300-6122-10</v>
          </cell>
          <cell r="B344">
            <v>52.2</v>
          </cell>
          <cell r="C344" t="str">
            <v>281-4020-10</v>
          </cell>
          <cell r="D344">
            <v>-22.88</v>
          </cell>
          <cell r="E344" t="str">
            <v>289-4300-10</v>
          </cell>
          <cell r="F344">
            <v>-28317.58</v>
          </cell>
          <cell r="G344" t="str">
            <v>289-4200-10</v>
          </cell>
          <cell r="H344">
            <v>-9892.81</v>
          </cell>
          <cell r="I344" t="str">
            <v>300-6030-10</v>
          </cell>
          <cell r="J344">
            <v>-360.59</v>
          </cell>
          <cell r="K344" t="str">
            <v>300-6190-10</v>
          </cell>
          <cell r="L344">
            <v>68.19</v>
          </cell>
          <cell r="M344" t="str">
            <v>288-4000-10</v>
          </cell>
          <cell r="N344">
            <v>-7295.9</v>
          </cell>
          <cell r="O344" t="str">
            <v>289-4100-10</v>
          </cell>
          <cell r="P344">
            <v>-40978.480000000003</v>
          </cell>
          <cell r="Q344" t="str">
            <v>269-4100-10</v>
          </cell>
          <cell r="R344">
            <v>-34944.65</v>
          </cell>
          <cell r="S344" t="str">
            <v>284-4000-10</v>
          </cell>
          <cell r="T344">
            <v>-75</v>
          </cell>
          <cell r="U344" t="str">
            <v>289-4020-10</v>
          </cell>
          <cell r="V344">
            <v>-101294.75</v>
          </cell>
          <cell r="W344" t="str">
            <v>267-4200-10</v>
          </cell>
          <cell r="X344">
            <v>-15386.77</v>
          </cell>
        </row>
        <row r="345">
          <cell r="A345" t="str">
            <v>300-6170-10</v>
          </cell>
          <cell r="B345">
            <v>580.13</v>
          </cell>
          <cell r="C345" t="str">
            <v>281-4100-10</v>
          </cell>
          <cell r="D345">
            <v>-2.08</v>
          </cell>
          <cell r="E345" t="str">
            <v>300-6010-10</v>
          </cell>
          <cell r="F345">
            <v>7989.41</v>
          </cell>
          <cell r="G345" t="str">
            <v>289-4300-10</v>
          </cell>
          <cell r="H345">
            <v>-28516.47</v>
          </cell>
          <cell r="I345" t="str">
            <v>300-6070-10</v>
          </cell>
          <cell r="J345">
            <v>428.06</v>
          </cell>
          <cell r="K345" t="str">
            <v>300-6200-10</v>
          </cell>
          <cell r="L345">
            <v>341.82</v>
          </cell>
          <cell r="M345" t="str">
            <v>289-4015-10</v>
          </cell>
          <cell r="N345">
            <v>-110925.71</v>
          </cell>
          <cell r="O345" t="str">
            <v>289-4200-10</v>
          </cell>
          <cell r="P345">
            <v>-13164.23</v>
          </cell>
          <cell r="Q345" t="str">
            <v>269-4200-10</v>
          </cell>
          <cell r="R345">
            <v>-14319.88</v>
          </cell>
          <cell r="S345" t="str">
            <v>285-4000-10</v>
          </cell>
          <cell r="T345">
            <v>-161</v>
          </cell>
          <cell r="U345" t="str">
            <v>289-4100-10</v>
          </cell>
          <cell r="V345">
            <v>-35744.69</v>
          </cell>
          <cell r="W345" t="str">
            <v>267-4300-10</v>
          </cell>
          <cell r="X345">
            <v>-3366.1</v>
          </cell>
        </row>
        <row r="346">
          <cell r="A346" t="str">
            <v>300-6180-10</v>
          </cell>
          <cell r="B346">
            <v>157.94999999999999</v>
          </cell>
          <cell r="C346" t="str">
            <v>281-4300-10</v>
          </cell>
          <cell r="D346">
            <v>-17.399999999999999</v>
          </cell>
          <cell r="E346" t="str">
            <v>300-6030-10</v>
          </cell>
          <cell r="F346">
            <v>646.59</v>
          </cell>
          <cell r="G346" t="str">
            <v>300-6010-10</v>
          </cell>
          <cell r="H346">
            <v>7921.14</v>
          </cell>
          <cell r="I346" t="str">
            <v>300-6122-10</v>
          </cell>
          <cell r="J346">
            <v>-14.4</v>
          </cell>
          <cell r="K346" t="str">
            <v>300-6210-10</v>
          </cell>
          <cell r="L346">
            <v>64.23</v>
          </cell>
          <cell r="M346" t="str">
            <v>289-4020-10</v>
          </cell>
          <cell r="N346">
            <v>-99499.34</v>
          </cell>
          <cell r="O346" t="str">
            <v>289-4300-10</v>
          </cell>
          <cell r="P346">
            <v>-36245.589999999997</v>
          </cell>
          <cell r="Q346" t="str">
            <v>269-4300-10</v>
          </cell>
          <cell r="R346">
            <v>-4119.13</v>
          </cell>
          <cell r="S346" t="str">
            <v>287-4000-10</v>
          </cell>
          <cell r="T346">
            <v>-320</v>
          </cell>
          <cell r="U346" t="str">
            <v>289-4200-10</v>
          </cell>
          <cell r="V346">
            <v>-11910.08</v>
          </cell>
          <cell r="W346" t="str">
            <v>267-4310-10</v>
          </cell>
          <cell r="X346">
            <v>-9.1999999999999993</v>
          </cell>
        </row>
        <row r="347">
          <cell r="A347" t="str">
            <v>300-6190-10</v>
          </cell>
          <cell r="B347">
            <v>81.8</v>
          </cell>
          <cell r="C347" t="str">
            <v>281-4310-10</v>
          </cell>
          <cell r="D347">
            <v>-6.53</v>
          </cell>
          <cell r="E347" t="str">
            <v>300-6070-10</v>
          </cell>
          <cell r="F347">
            <v>1357.28</v>
          </cell>
          <cell r="G347" t="str">
            <v>300-6030-10</v>
          </cell>
          <cell r="H347">
            <v>1196.72</v>
          </cell>
          <cell r="I347" t="str">
            <v>300-6170-10</v>
          </cell>
          <cell r="J347">
            <v>640.55999999999995</v>
          </cell>
          <cell r="K347" t="str">
            <v>300-6220-10</v>
          </cell>
          <cell r="L347">
            <v>884</v>
          </cell>
          <cell r="M347" t="str">
            <v>289-4100-10</v>
          </cell>
          <cell r="N347">
            <v>-40576.870000000003</v>
          </cell>
          <cell r="O347" t="str">
            <v>300-6010-10</v>
          </cell>
          <cell r="P347">
            <v>5622.83</v>
          </cell>
          <cell r="Q347" t="str">
            <v>269-4310-10</v>
          </cell>
          <cell r="R347">
            <v>-16.38</v>
          </cell>
          <cell r="S347" t="str">
            <v>288-4000-10</v>
          </cell>
          <cell r="T347">
            <v>-7193.6</v>
          </cell>
          <cell r="U347" t="str">
            <v>289-4300-10</v>
          </cell>
          <cell r="V347">
            <v>-36242.449999999997</v>
          </cell>
          <cell r="W347" t="str">
            <v>267-4400-10</v>
          </cell>
          <cell r="X347">
            <v>-1329.84</v>
          </cell>
        </row>
        <row r="348">
          <cell r="A348" t="str">
            <v>300-6200-10</v>
          </cell>
          <cell r="B348">
            <v>383.82</v>
          </cell>
          <cell r="C348" t="str">
            <v>281-4400-10</v>
          </cell>
          <cell r="D348">
            <v>-73.73</v>
          </cell>
          <cell r="E348" t="str">
            <v>300-6170-10</v>
          </cell>
          <cell r="F348">
            <v>635.92999999999995</v>
          </cell>
          <cell r="G348" t="str">
            <v>300-6070-10</v>
          </cell>
          <cell r="H348">
            <v>-313.22000000000003</v>
          </cell>
          <cell r="I348" t="str">
            <v>300-6180-10</v>
          </cell>
          <cell r="J348">
            <v>163.53</v>
          </cell>
          <cell r="K348" t="str">
            <v>300-6700-10</v>
          </cell>
          <cell r="L348">
            <v>265.02999999999997</v>
          </cell>
          <cell r="M348" t="str">
            <v>289-4200-10</v>
          </cell>
          <cell r="N348">
            <v>-12028.25</v>
          </cell>
          <cell r="O348" t="str">
            <v>300-6030-10</v>
          </cell>
          <cell r="P348">
            <v>354.25</v>
          </cell>
          <cell r="Q348" t="str">
            <v>269-4400-10</v>
          </cell>
          <cell r="R348">
            <v>-48.35</v>
          </cell>
          <cell r="S348" t="str">
            <v>289-4015-10</v>
          </cell>
          <cell r="T348">
            <v>-113961.55</v>
          </cell>
          <cell r="U348" t="str">
            <v>300-6010-10</v>
          </cell>
          <cell r="V348">
            <v>7564.37</v>
          </cell>
          <cell r="W348" t="str">
            <v>268-4000-10</v>
          </cell>
          <cell r="X348">
            <v>-160955.67000000001</v>
          </cell>
        </row>
        <row r="349">
          <cell r="A349" t="str">
            <v>300-6210-10</v>
          </cell>
          <cell r="B349">
            <v>173.47</v>
          </cell>
          <cell r="C349" t="str">
            <v>282-4000-10</v>
          </cell>
          <cell r="D349">
            <v>78191</v>
          </cell>
          <cell r="E349" t="str">
            <v>300-6180-10</v>
          </cell>
          <cell r="F349">
            <v>194.87</v>
          </cell>
          <cell r="G349" t="str">
            <v>300-6122-10</v>
          </cell>
          <cell r="H349">
            <v>43.2</v>
          </cell>
          <cell r="I349" t="str">
            <v>300-6190-10</v>
          </cell>
          <cell r="J349">
            <v>84.72</v>
          </cell>
          <cell r="K349" t="str">
            <v>300-6901-10</v>
          </cell>
          <cell r="L349">
            <v>-2952</v>
          </cell>
          <cell r="M349" t="str">
            <v>289-4300-10</v>
          </cell>
          <cell r="N349">
            <v>-36234.080000000002</v>
          </cell>
          <cell r="O349" t="str">
            <v>300-6070-10</v>
          </cell>
          <cell r="P349">
            <v>4830.78</v>
          </cell>
          <cell r="Q349" t="str">
            <v>281-4000-10</v>
          </cell>
          <cell r="R349">
            <v>-10226.950000000001</v>
          </cell>
          <cell r="S349" t="str">
            <v>289-4020-10</v>
          </cell>
          <cell r="T349">
            <v>-109808.29</v>
          </cell>
          <cell r="U349" t="str">
            <v>300-6030-10</v>
          </cell>
          <cell r="V349">
            <v>878.27</v>
          </cell>
          <cell r="W349" t="str">
            <v>268-4001-10</v>
          </cell>
          <cell r="X349">
            <v>2016</v>
          </cell>
        </row>
        <row r="350">
          <cell r="A350" t="str">
            <v>300-6220-10</v>
          </cell>
          <cell r="B350">
            <v>429</v>
          </cell>
          <cell r="C350" t="str">
            <v>284-4000-10</v>
          </cell>
          <cell r="D350">
            <v>-41.75</v>
          </cell>
          <cell r="E350" t="str">
            <v>300-6190-10</v>
          </cell>
          <cell r="F350">
            <v>100.92</v>
          </cell>
          <cell r="G350" t="str">
            <v>300-6170-10</v>
          </cell>
          <cell r="H350">
            <v>608.28</v>
          </cell>
          <cell r="I350" t="str">
            <v>300-6200-10</v>
          </cell>
          <cell r="J350">
            <v>397.5</v>
          </cell>
          <cell r="K350" t="str">
            <v>310-6020-10</v>
          </cell>
          <cell r="L350">
            <v>15779.49</v>
          </cell>
          <cell r="M350" t="str">
            <v>300-6010-10</v>
          </cell>
          <cell r="N350">
            <v>6365.53</v>
          </cell>
          <cell r="O350" t="str">
            <v>300-6170-10</v>
          </cell>
          <cell r="P350">
            <v>627.46</v>
          </cell>
          <cell r="Q350" t="str">
            <v>281-4010-10</v>
          </cell>
          <cell r="R350">
            <v>-838.03</v>
          </cell>
          <cell r="S350" t="str">
            <v>289-4100-10</v>
          </cell>
          <cell r="T350">
            <v>-39505.589999999997</v>
          </cell>
          <cell r="U350" t="str">
            <v>300-6120-10</v>
          </cell>
          <cell r="V350">
            <v>534.89</v>
          </cell>
          <cell r="W350" t="str">
            <v>268-4010-10</v>
          </cell>
          <cell r="X350">
            <v>-43868.639999999999</v>
          </cell>
        </row>
        <row r="351">
          <cell r="A351" t="str">
            <v>300-6600-10</v>
          </cell>
          <cell r="B351">
            <v>36.770000000000003</v>
          </cell>
          <cell r="C351" t="str">
            <v>285-4000-10</v>
          </cell>
          <cell r="D351">
            <v>-89</v>
          </cell>
          <cell r="E351" t="str">
            <v>300-6200-10</v>
          </cell>
          <cell r="F351">
            <v>474.23</v>
          </cell>
          <cell r="G351" t="str">
            <v>300-6180-10</v>
          </cell>
          <cell r="H351">
            <v>172.55</v>
          </cell>
          <cell r="I351" t="str">
            <v>300-6210-10</v>
          </cell>
          <cell r="J351">
            <v>179.59</v>
          </cell>
          <cell r="K351" t="str">
            <v>310-6050-10</v>
          </cell>
          <cell r="L351">
            <v>474.66</v>
          </cell>
          <cell r="M351" t="str">
            <v>300-6030-10</v>
          </cell>
          <cell r="N351">
            <v>479.73</v>
          </cell>
          <cell r="O351" t="str">
            <v>300-6180-10</v>
          </cell>
          <cell r="P351">
            <v>210.74</v>
          </cell>
          <cell r="Q351" t="str">
            <v>281-4015-10</v>
          </cell>
          <cell r="R351">
            <v>-66.209999999999994</v>
          </cell>
          <cell r="S351" t="str">
            <v>289-4200-10</v>
          </cell>
          <cell r="T351">
            <v>-13529.27</v>
          </cell>
          <cell r="U351" t="str">
            <v>300-6170-10</v>
          </cell>
          <cell r="V351">
            <v>627.46</v>
          </cell>
          <cell r="W351" t="str">
            <v>268-4015-10</v>
          </cell>
          <cell r="X351">
            <v>-60173.61</v>
          </cell>
        </row>
        <row r="352">
          <cell r="A352" t="str">
            <v>300-6901-10</v>
          </cell>
          <cell r="B352">
            <v>-2160</v>
          </cell>
          <cell r="C352" t="str">
            <v>287-4000-10</v>
          </cell>
          <cell r="D352">
            <v>-300</v>
          </cell>
          <cell r="E352" t="str">
            <v>300-6210-10</v>
          </cell>
          <cell r="F352">
            <v>214.03</v>
          </cell>
          <cell r="G352" t="str">
            <v>300-6190-10</v>
          </cell>
          <cell r="H352">
            <v>89.34</v>
          </cell>
          <cell r="I352" t="str">
            <v>300-6220-10</v>
          </cell>
          <cell r="J352">
            <v>725</v>
          </cell>
          <cell r="K352" t="str">
            <v>310-6070-10</v>
          </cell>
          <cell r="L352">
            <v>1774.65</v>
          </cell>
          <cell r="M352" t="str">
            <v>300-6070-10</v>
          </cell>
          <cell r="N352">
            <v>1840.74</v>
          </cell>
          <cell r="O352" t="str">
            <v>300-6190-10</v>
          </cell>
          <cell r="P352">
            <v>109.15</v>
          </cell>
          <cell r="Q352" t="str">
            <v>281-4020-10</v>
          </cell>
          <cell r="R352">
            <v>-23.68</v>
          </cell>
          <cell r="S352" t="str">
            <v>289-4300-10</v>
          </cell>
          <cell r="T352">
            <v>-36233.879999999997</v>
          </cell>
          <cell r="U352" t="str">
            <v>300-6180-10</v>
          </cell>
          <cell r="V352">
            <v>175.04</v>
          </cell>
          <cell r="W352" t="str">
            <v>268-4016-10</v>
          </cell>
          <cell r="X352">
            <v>3152</v>
          </cell>
        </row>
        <row r="353">
          <cell r="A353" t="str">
            <v>310-6020-10</v>
          </cell>
          <cell r="B353">
            <v>13746.37</v>
          </cell>
          <cell r="C353" t="str">
            <v>288-4000-10</v>
          </cell>
          <cell r="D353">
            <v>-7691.9</v>
          </cell>
          <cell r="E353" t="str">
            <v>300-6220-10</v>
          </cell>
          <cell r="F353">
            <v>740</v>
          </cell>
          <cell r="G353" t="str">
            <v>300-6200-10</v>
          </cell>
          <cell r="H353">
            <v>420.84</v>
          </cell>
          <cell r="I353" t="str">
            <v>300-6600-10</v>
          </cell>
          <cell r="J353">
            <v>50.75</v>
          </cell>
          <cell r="K353" t="str">
            <v>310-6120-10</v>
          </cell>
          <cell r="L353">
            <v>-26.69</v>
          </cell>
          <cell r="M353" t="str">
            <v>300-6120-10</v>
          </cell>
          <cell r="N353">
            <v>535.08000000000004</v>
          </cell>
          <cell r="O353" t="str">
            <v>300-6220-10</v>
          </cell>
          <cell r="P353">
            <v>611</v>
          </cell>
          <cell r="Q353" t="str">
            <v>281-4100-10</v>
          </cell>
          <cell r="R353">
            <v>-1.82</v>
          </cell>
          <cell r="S353" t="str">
            <v>300-6010-10</v>
          </cell>
          <cell r="T353">
            <v>7542.32</v>
          </cell>
          <cell r="U353" t="str">
            <v>300-6190-10</v>
          </cell>
          <cell r="V353">
            <v>42.07</v>
          </cell>
          <cell r="W353" t="str">
            <v>268-4020-10</v>
          </cell>
          <cell r="X353">
            <v>-18712.5</v>
          </cell>
        </row>
        <row r="354">
          <cell r="A354" t="str">
            <v>310-6070-10</v>
          </cell>
          <cell r="B354">
            <v>388.55</v>
          </cell>
          <cell r="C354" t="str">
            <v>289-4015-10</v>
          </cell>
          <cell r="D354">
            <v>-120024.92</v>
          </cell>
          <cell r="E354" t="str">
            <v>300-6700-10</v>
          </cell>
          <cell r="F354">
            <v>270.93</v>
          </cell>
          <cell r="G354" t="str">
            <v>300-6210-10</v>
          </cell>
          <cell r="H354">
            <v>189.49</v>
          </cell>
          <cell r="I354" t="str">
            <v>300-6700-10</v>
          </cell>
          <cell r="J354">
            <v>257.14</v>
          </cell>
          <cell r="K354" t="str">
            <v>310-6170-10</v>
          </cell>
          <cell r="L354">
            <v>1040.95</v>
          </cell>
          <cell r="M354" t="str">
            <v>300-6170-10</v>
          </cell>
          <cell r="N354">
            <v>627.46</v>
          </cell>
          <cell r="O354" t="str">
            <v>300-6310-10</v>
          </cell>
          <cell r="P354">
            <v>60.36</v>
          </cell>
          <cell r="Q354" t="str">
            <v>281-4300-10</v>
          </cell>
          <cell r="R354">
            <v>-16.05</v>
          </cell>
          <cell r="S354" t="str">
            <v>300-6030-10</v>
          </cell>
          <cell r="T354">
            <v>354.28</v>
          </cell>
          <cell r="U354" t="str">
            <v>300-6220-10</v>
          </cell>
          <cell r="V354">
            <v>858</v>
          </cell>
          <cell r="W354" t="str">
            <v>268-4300-10</v>
          </cell>
          <cell r="X354">
            <v>-155.06</v>
          </cell>
        </row>
        <row r="355">
          <cell r="A355" t="str">
            <v>310-6170-10</v>
          </cell>
          <cell r="B355">
            <v>992.84</v>
          </cell>
          <cell r="C355" t="str">
            <v>289-4020-10</v>
          </cell>
          <cell r="D355">
            <v>-118789.54</v>
          </cell>
          <cell r="E355" t="str">
            <v>300-6901-10</v>
          </cell>
          <cell r="F355">
            <v>3636</v>
          </cell>
          <cell r="G355" t="str">
            <v>300-6220-10</v>
          </cell>
          <cell r="H355">
            <v>609</v>
          </cell>
          <cell r="I355" t="str">
            <v>300-6901-10</v>
          </cell>
          <cell r="J355">
            <v>-2435.4</v>
          </cell>
          <cell r="K355" t="str">
            <v>310-6180-10</v>
          </cell>
          <cell r="L355">
            <v>341.79</v>
          </cell>
          <cell r="M355" t="str">
            <v>300-6180-10</v>
          </cell>
          <cell r="N355">
            <v>179.8</v>
          </cell>
          <cell r="O355" t="str">
            <v>300-6700-10</v>
          </cell>
          <cell r="P355">
            <v>306.06</v>
          </cell>
          <cell r="Q355" t="str">
            <v>281-4310-10</v>
          </cell>
          <cell r="R355">
            <v>-6.64</v>
          </cell>
          <cell r="S355" t="str">
            <v>300-6070-10</v>
          </cell>
          <cell r="T355">
            <v>-125.86</v>
          </cell>
          <cell r="U355" t="str">
            <v>300-6600-10</v>
          </cell>
          <cell r="V355">
            <v>23.01</v>
          </cell>
          <cell r="W355" t="str">
            <v>268-4400-10</v>
          </cell>
          <cell r="X355">
            <v>-991.61</v>
          </cell>
        </row>
        <row r="356">
          <cell r="A356" t="str">
            <v>310-6180-10</v>
          </cell>
          <cell r="B356">
            <v>278.39</v>
          </cell>
          <cell r="C356" t="str">
            <v>289-4100-10</v>
          </cell>
          <cell r="D356">
            <v>-36483.360000000001</v>
          </cell>
          <cell r="E356" t="str">
            <v>310-6020-10</v>
          </cell>
          <cell r="F356">
            <v>13839.19</v>
          </cell>
          <cell r="G356" t="str">
            <v>300-6700-10</v>
          </cell>
          <cell r="H356">
            <v>261.61</v>
          </cell>
          <cell r="I356" t="str">
            <v>310-6020-10</v>
          </cell>
          <cell r="J356">
            <v>16072.52</v>
          </cell>
          <cell r="K356" t="str">
            <v>310-6190-10</v>
          </cell>
          <cell r="L356">
            <v>177.01</v>
          </cell>
          <cell r="M356" t="str">
            <v>300-6190-10</v>
          </cell>
          <cell r="N356">
            <v>93.14</v>
          </cell>
          <cell r="O356" t="str">
            <v>300-6901-10</v>
          </cell>
          <cell r="P356">
            <v>-1476.01</v>
          </cell>
          <cell r="Q356" t="str">
            <v>281-4400-10</v>
          </cell>
          <cell r="R356">
            <v>-72.8</v>
          </cell>
          <cell r="S356" t="str">
            <v>300-6120-10</v>
          </cell>
          <cell r="T356">
            <v>314.64</v>
          </cell>
          <cell r="U356" t="str">
            <v>300-6700-10</v>
          </cell>
          <cell r="V356">
            <v>948.82</v>
          </cell>
          <cell r="W356" t="str">
            <v>268-4499-10</v>
          </cell>
          <cell r="X356">
            <v>0.01</v>
          </cell>
        </row>
        <row r="357">
          <cell r="A357" t="str">
            <v>310-6190-10</v>
          </cell>
          <cell r="B357">
            <v>144.18</v>
          </cell>
          <cell r="C357" t="str">
            <v>289-4200-10</v>
          </cell>
          <cell r="D357">
            <v>-9788.52</v>
          </cell>
          <cell r="E357" t="str">
            <v>310-6070-10</v>
          </cell>
          <cell r="F357">
            <v>968.8</v>
          </cell>
          <cell r="G357" t="str">
            <v>300-6901-10</v>
          </cell>
          <cell r="H357">
            <v>-10764</v>
          </cell>
          <cell r="I357" t="str">
            <v>310-6040-10</v>
          </cell>
          <cell r="J357">
            <v>272.8</v>
          </cell>
          <cell r="K357" t="str">
            <v>310-6200-10</v>
          </cell>
          <cell r="L357">
            <v>808.96</v>
          </cell>
          <cell r="M357" t="str">
            <v>300-6200-10</v>
          </cell>
          <cell r="N357">
            <v>-77.7</v>
          </cell>
          <cell r="O357" t="str">
            <v>300-6903-10</v>
          </cell>
          <cell r="P357">
            <v>0</v>
          </cell>
          <cell r="Q357" t="str">
            <v>282-4000-10</v>
          </cell>
          <cell r="R357">
            <v>975477.34</v>
          </cell>
          <cell r="S357" t="str">
            <v>300-6170-10</v>
          </cell>
          <cell r="T357">
            <v>598.95000000000005</v>
          </cell>
          <cell r="U357" t="str">
            <v>300-6901-10</v>
          </cell>
          <cell r="V357">
            <v>-2583</v>
          </cell>
          <cell r="W357" t="str">
            <v>268-5000-10</v>
          </cell>
          <cell r="X357">
            <v>515956.83</v>
          </cell>
        </row>
        <row r="358">
          <cell r="A358" t="str">
            <v>310-6200-10</v>
          </cell>
          <cell r="B358">
            <v>664.66</v>
          </cell>
          <cell r="C358" t="str">
            <v>289-4300-10</v>
          </cell>
          <cell r="D358">
            <v>-28320.06</v>
          </cell>
          <cell r="E358" t="str">
            <v>310-6120-10</v>
          </cell>
          <cell r="F358">
            <v>673.1</v>
          </cell>
          <cell r="G358" t="str">
            <v>310-6020-10</v>
          </cell>
          <cell r="H358">
            <v>14645.26</v>
          </cell>
          <cell r="I358" t="str">
            <v>310-6070-10</v>
          </cell>
          <cell r="J358">
            <v>587.11</v>
          </cell>
          <cell r="K358" t="str">
            <v>310-6210-10</v>
          </cell>
          <cell r="L358">
            <v>383.04</v>
          </cell>
          <cell r="M358" t="str">
            <v>300-6210-10</v>
          </cell>
          <cell r="N358">
            <v>-29.77</v>
          </cell>
          <cell r="O358" t="str">
            <v>310-6020-10</v>
          </cell>
          <cell r="P358">
            <v>5166.05</v>
          </cell>
          <cell r="Q358" t="str">
            <v>284-4000-10</v>
          </cell>
          <cell r="R358">
            <v>-67.5</v>
          </cell>
          <cell r="S358" t="str">
            <v>300-6180-10</v>
          </cell>
          <cell r="T358">
            <v>157.63999999999999</v>
          </cell>
          <cell r="U358" t="str">
            <v>300-6903-10</v>
          </cell>
          <cell r="V358">
            <v>0</v>
          </cell>
          <cell r="W358" t="str">
            <v>268-5001-10</v>
          </cell>
          <cell r="X358">
            <v>-59650.01</v>
          </cell>
        </row>
        <row r="359">
          <cell r="A359" t="str">
            <v>310-6210-10</v>
          </cell>
          <cell r="B359">
            <v>305.76</v>
          </cell>
          <cell r="C359" t="str">
            <v>300-6010-10</v>
          </cell>
          <cell r="D359">
            <v>5648.53</v>
          </cell>
          <cell r="E359" t="str">
            <v>310-6170-10</v>
          </cell>
          <cell r="F359">
            <v>1088.27</v>
          </cell>
          <cell r="G359" t="str">
            <v>310-6070-10</v>
          </cell>
          <cell r="H359">
            <v>41</v>
          </cell>
          <cell r="I359" t="str">
            <v>310-6120-10</v>
          </cell>
          <cell r="J359">
            <v>71.17</v>
          </cell>
          <cell r="K359" t="str">
            <v>310-6220-10</v>
          </cell>
          <cell r="L359">
            <v>1116</v>
          </cell>
          <cell r="M359" t="str">
            <v>300-6220-10</v>
          </cell>
          <cell r="N359">
            <v>487</v>
          </cell>
          <cell r="O359" t="str">
            <v>310-6040-10</v>
          </cell>
          <cell r="P359">
            <v>8395.2099999999991</v>
          </cell>
          <cell r="Q359" t="str">
            <v>285-4000-10</v>
          </cell>
          <cell r="R359">
            <v>-150</v>
          </cell>
          <cell r="S359" t="str">
            <v>300-6190-10</v>
          </cell>
          <cell r="T359">
            <v>64.25</v>
          </cell>
          <cell r="U359" t="str">
            <v>310-6020-10</v>
          </cell>
          <cell r="V359">
            <v>15632.69</v>
          </cell>
          <cell r="W359" t="str">
            <v>269-4000-10</v>
          </cell>
          <cell r="X359">
            <v>-7839.34</v>
          </cell>
        </row>
        <row r="360">
          <cell r="A360" t="str">
            <v>310-6220-10</v>
          </cell>
          <cell r="B360">
            <v>542</v>
          </cell>
          <cell r="C360" t="str">
            <v>300-6030-10</v>
          </cell>
          <cell r="D360">
            <v>295.22000000000003</v>
          </cell>
          <cell r="E360" t="str">
            <v>310-6180-10</v>
          </cell>
          <cell r="F360">
            <v>301.89999999999998</v>
          </cell>
          <cell r="G360" t="str">
            <v>310-6145-10</v>
          </cell>
          <cell r="H360">
            <v>121.75</v>
          </cell>
          <cell r="I360" t="str">
            <v>310-6170-10</v>
          </cell>
          <cell r="J360">
            <v>993.64</v>
          </cell>
          <cell r="K360" t="str">
            <v>310-6342-10</v>
          </cell>
          <cell r="L360">
            <v>2460.15</v>
          </cell>
          <cell r="M360" t="str">
            <v>300-6600-10</v>
          </cell>
          <cell r="N360">
            <v>147.58000000000001</v>
          </cell>
          <cell r="O360" t="str">
            <v>310-6070-10</v>
          </cell>
          <cell r="P360">
            <v>3944.99</v>
          </cell>
          <cell r="Q360" t="str">
            <v>287-4000-10</v>
          </cell>
          <cell r="R360">
            <v>-320</v>
          </cell>
          <cell r="S360" t="str">
            <v>300-6220-10</v>
          </cell>
          <cell r="T360">
            <v>564</v>
          </cell>
          <cell r="U360" t="str">
            <v>310-6070-10</v>
          </cell>
          <cell r="V360">
            <v>-515.42999999999995</v>
          </cell>
          <cell r="W360" t="str">
            <v>269-4010-10</v>
          </cell>
          <cell r="X360">
            <v>-2136.5700000000002</v>
          </cell>
        </row>
        <row r="361">
          <cell r="A361" t="str">
            <v>310-6310-10</v>
          </cell>
          <cell r="B361">
            <v>203.74</v>
          </cell>
          <cell r="C361" t="str">
            <v>300-6070-10</v>
          </cell>
          <cell r="D361">
            <v>1534.83</v>
          </cell>
          <cell r="E361" t="str">
            <v>310-6190-10</v>
          </cell>
          <cell r="F361">
            <v>156.35</v>
          </cell>
          <cell r="G361" t="str">
            <v>310-6170-10</v>
          </cell>
          <cell r="H361">
            <v>1040.95</v>
          </cell>
          <cell r="I361" t="str">
            <v>310-6180-10</v>
          </cell>
          <cell r="J361">
            <v>331.58</v>
          </cell>
          <cell r="K361" t="str">
            <v>310-6740-10</v>
          </cell>
          <cell r="L361">
            <v>3292.74</v>
          </cell>
          <cell r="M361" t="str">
            <v>300-6700-10</v>
          </cell>
          <cell r="N361">
            <v>251.96</v>
          </cell>
          <cell r="O361" t="str">
            <v>310-6120-10</v>
          </cell>
          <cell r="P361">
            <v>257.95</v>
          </cell>
          <cell r="Q361" t="str">
            <v>288-4000-10</v>
          </cell>
          <cell r="R361">
            <v>-7196.9</v>
          </cell>
          <cell r="S361" t="str">
            <v>300-6700-10</v>
          </cell>
          <cell r="T361">
            <v>206.73</v>
          </cell>
          <cell r="U361" t="str">
            <v>310-6120-10</v>
          </cell>
          <cell r="V361">
            <v>60.78</v>
          </cell>
          <cell r="W361" t="str">
            <v>269-4015-10</v>
          </cell>
          <cell r="X361">
            <v>-52345.26</v>
          </cell>
        </row>
        <row r="362">
          <cell r="A362" t="str">
            <v>310-6342-10</v>
          </cell>
          <cell r="B362">
            <v>2590.8200000000002</v>
          </cell>
          <cell r="C362" t="str">
            <v>300-6170-10</v>
          </cell>
          <cell r="D362">
            <v>552.99</v>
          </cell>
          <cell r="E362" t="str">
            <v>310-6200-10</v>
          </cell>
          <cell r="F362">
            <v>720.31</v>
          </cell>
          <cell r="G362" t="str">
            <v>310-6180-10</v>
          </cell>
          <cell r="H362">
            <v>288.77</v>
          </cell>
          <cell r="I362" t="str">
            <v>310-6190-10</v>
          </cell>
          <cell r="J362">
            <v>171.73</v>
          </cell>
          <cell r="K362" t="str">
            <v>310-6901-10</v>
          </cell>
          <cell r="L362">
            <v>0</v>
          </cell>
          <cell r="M362" t="str">
            <v>300-6901-10</v>
          </cell>
          <cell r="N362">
            <v>-1402.2</v>
          </cell>
          <cell r="O362" t="str">
            <v>310-6170-10</v>
          </cell>
          <cell r="P362">
            <v>1040.95</v>
          </cell>
          <cell r="Q362" t="str">
            <v>289-4015-10</v>
          </cell>
          <cell r="R362">
            <v>-108800.3</v>
          </cell>
          <cell r="S362" t="str">
            <v>300-6901-10</v>
          </cell>
          <cell r="T362">
            <v>-2361.6</v>
          </cell>
          <cell r="U362" t="str">
            <v>310-6170-10</v>
          </cell>
          <cell r="V362">
            <v>1076.8699999999999</v>
          </cell>
          <cell r="W362" t="str">
            <v>269-4020-10</v>
          </cell>
          <cell r="X362">
            <v>-69010.87</v>
          </cell>
        </row>
        <row r="363">
          <cell r="A363" t="str">
            <v>310-6905-10</v>
          </cell>
          <cell r="B363">
            <v>-2329.5</v>
          </cell>
          <cell r="C363" t="str">
            <v>300-6180-10</v>
          </cell>
          <cell r="D363">
            <v>145.84</v>
          </cell>
          <cell r="E363" t="str">
            <v>310-6210-10</v>
          </cell>
          <cell r="F363">
            <v>331.57</v>
          </cell>
          <cell r="G363" t="str">
            <v>310-6190-10</v>
          </cell>
          <cell r="H363">
            <v>149.56</v>
          </cell>
          <cell r="I363" t="str">
            <v>310-6200-10</v>
          </cell>
          <cell r="J363">
            <v>782.36</v>
          </cell>
          <cell r="K363" t="str">
            <v>310-6905-10</v>
          </cell>
          <cell r="L363">
            <v>-2308.02</v>
          </cell>
          <cell r="M363" t="str">
            <v>300-6903-10</v>
          </cell>
          <cell r="N363">
            <v>-701.1</v>
          </cell>
          <cell r="O363" t="str">
            <v>310-6180-10</v>
          </cell>
          <cell r="P363">
            <v>365.89</v>
          </cell>
          <cell r="Q363" t="str">
            <v>289-4020-10</v>
          </cell>
          <cell r="R363">
            <v>-101184.81</v>
          </cell>
          <cell r="S363" t="str">
            <v>300-6903-10</v>
          </cell>
          <cell r="T363">
            <v>0</v>
          </cell>
          <cell r="U363" t="str">
            <v>310-6180-10</v>
          </cell>
          <cell r="V363">
            <v>295.94</v>
          </cell>
          <cell r="W363" t="str">
            <v>269-4100-10</v>
          </cell>
          <cell r="X363">
            <v>-29153.21</v>
          </cell>
        </row>
        <row r="364">
          <cell r="A364" t="str">
            <v>320-6010-10</v>
          </cell>
          <cell r="B364">
            <v>19073.75</v>
          </cell>
          <cell r="C364" t="str">
            <v>300-6190-10</v>
          </cell>
          <cell r="D364">
            <v>75.52</v>
          </cell>
          <cell r="E364" t="str">
            <v>310-6220-10</v>
          </cell>
          <cell r="F364">
            <v>935</v>
          </cell>
          <cell r="G364" t="str">
            <v>310-6200-10</v>
          </cell>
          <cell r="H364">
            <v>689</v>
          </cell>
          <cell r="I364" t="str">
            <v>310-6210-10</v>
          </cell>
          <cell r="J364">
            <v>372.23</v>
          </cell>
          <cell r="K364" t="str">
            <v>320-6010-10</v>
          </cell>
          <cell r="L364">
            <v>20742.88</v>
          </cell>
          <cell r="M364" t="str">
            <v>310-6020-10</v>
          </cell>
          <cell r="N364">
            <v>15393.82</v>
          </cell>
          <cell r="O364" t="str">
            <v>310-6190-10</v>
          </cell>
          <cell r="P364">
            <v>189.49</v>
          </cell>
          <cell r="Q364" t="str">
            <v>289-4100-10</v>
          </cell>
          <cell r="R364">
            <v>-41229.370000000003</v>
          </cell>
          <cell r="S364" t="str">
            <v>310-6020-10</v>
          </cell>
          <cell r="T364">
            <v>14137.23</v>
          </cell>
          <cell r="U364" t="str">
            <v>310-6190-10</v>
          </cell>
          <cell r="V364">
            <v>153.27000000000001</v>
          </cell>
          <cell r="W364" t="str">
            <v>269-4200-10</v>
          </cell>
          <cell r="X364">
            <v>-11953.24</v>
          </cell>
        </row>
        <row r="365">
          <cell r="A365" t="str">
            <v>320-6070-10</v>
          </cell>
          <cell r="B365">
            <v>313.54000000000002</v>
          </cell>
          <cell r="C365" t="str">
            <v>300-6200-10</v>
          </cell>
          <cell r="D365">
            <v>354.19</v>
          </cell>
          <cell r="E365" t="str">
            <v>310-6310-10</v>
          </cell>
          <cell r="F365">
            <v>150.61000000000001</v>
          </cell>
          <cell r="G365" t="str">
            <v>310-6210-10</v>
          </cell>
          <cell r="H365">
            <v>317.14999999999998</v>
          </cell>
          <cell r="I365" t="str">
            <v>310-6220-10</v>
          </cell>
          <cell r="J365">
            <v>916</v>
          </cell>
          <cell r="K365" t="str">
            <v>320-6070-10</v>
          </cell>
          <cell r="L365">
            <v>776.92</v>
          </cell>
          <cell r="M365" t="str">
            <v>310-6040-10</v>
          </cell>
          <cell r="N365">
            <v>999.38</v>
          </cell>
          <cell r="O365" t="str">
            <v>310-6200-10</v>
          </cell>
          <cell r="P365">
            <v>863.48</v>
          </cell>
          <cell r="Q365" t="str">
            <v>289-4200-10</v>
          </cell>
          <cell r="R365">
            <v>-12978.06</v>
          </cell>
          <cell r="S365" t="str">
            <v>310-6040-10</v>
          </cell>
          <cell r="T365">
            <v>-182.37</v>
          </cell>
          <cell r="U365" t="str">
            <v>310-6200-10</v>
          </cell>
          <cell r="V365">
            <v>-22.56</v>
          </cell>
          <cell r="W365" t="str">
            <v>269-4300-10</v>
          </cell>
          <cell r="X365">
            <v>-4119.04</v>
          </cell>
        </row>
        <row r="366">
          <cell r="A366" t="str">
            <v>320-6170-10</v>
          </cell>
          <cell r="B366">
            <v>1501.82</v>
          </cell>
          <cell r="C366" t="str">
            <v>300-6210-10</v>
          </cell>
          <cell r="D366">
            <v>160.16999999999999</v>
          </cell>
          <cell r="E366" t="str">
            <v>310-6342-10</v>
          </cell>
          <cell r="F366">
            <v>2590.8200000000002</v>
          </cell>
          <cell r="G366" t="str">
            <v>310-6220-10</v>
          </cell>
          <cell r="H366">
            <v>769</v>
          </cell>
          <cell r="I366" t="str">
            <v>310-6310-10</v>
          </cell>
          <cell r="J366">
            <v>385.64</v>
          </cell>
          <cell r="K366" t="str">
            <v>320-6170-10</v>
          </cell>
          <cell r="L366">
            <v>1696.51</v>
          </cell>
          <cell r="M366" t="str">
            <v>310-6070-10</v>
          </cell>
          <cell r="N366">
            <v>867.85</v>
          </cell>
          <cell r="O366" t="str">
            <v>310-6210-10</v>
          </cell>
          <cell r="P366">
            <v>398.27</v>
          </cell>
          <cell r="Q366" t="str">
            <v>289-4300-10</v>
          </cell>
          <cell r="R366">
            <v>-36246.32</v>
          </cell>
          <cell r="S366" t="str">
            <v>310-6050-10</v>
          </cell>
          <cell r="T366">
            <v>95</v>
          </cell>
          <cell r="U366" t="str">
            <v>310-6220-10</v>
          </cell>
          <cell r="V366">
            <v>1083</v>
          </cell>
          <cell r="W366" t="str">
            <v>269-4310-10</v>
          </cell>
          <cell r="X366">
            <v>-12.02</v>
          </cell>
        </row>
        <row r="367">
          <cell r="A367" t="str">
            <v>320-6180-10</v>
          </cell>
          <cell r="B367">
            <v>388.24</v>
          </cell>
          <cell r="C367" t="str">
            <v>300-6220-10</v>
          </cell>
          <cell r="D367">
            <v>273</v>
          </cell>
          <cell r="E367" t="str">
            <v>310-6901-10</v>
          </cell>
          <cell r="F367">
            <v>-5600.84</v>
          </cell>
          <cell r="G367" t="str">
            <v>310-6310-10</v>
          </cell>
          <cell r="H367">
            <v>145.82</v>
          </cell>
          <cell r="I367" t="str">
            <v>310-6342-10</v>
          </cell>
          <cell r="J367">
            <v>2590.9299999999998</v>
          </cell>
          <cell r="K367" t="str">
            <v>320-6180-10</v>
          </cell>
          <cell r="L367">
            <v>406.93</v>
          </cell>
          <cell r="M367" t="str">
            <v>310-6120-10</v>
          </cell>
          <cell r="N367">
            <v>29.65</v>
          </cell>
          <cell r="O367" t="str">
            <v>310-6220-10</v>
          </cell>
          <cell r="P367">
            <v>772</v>
          </cell>
          <cell r="Q367" t="str">
            <v>300-6010-10</v>
          </cell>
          <cell r="R367">
            <v>7712.27</v>
          </cell>
          <cell r="S367" t="str">
            <v>310-6070-10</v>
          </cell>
          <cell r="T367">
            <v>2942.3</v>
          </cell>
          <cell r="U367" t="str">
            <v>310-6342-10</v>
          </cell>
          <cell r="V367">
            <v>2460.15</v>
          </cell>
          <cell r="W367" t="str">
            <v>269-4400-10</v>
          </cell>
          <cell r="X367">
            <v>-48.1</v>
          </cell>
        </row>
        <row r="368">
          <cell r="A368" t="str">
            <v>320-6190-10</v>
          </cell>
          <cell r="B368">
            <v>201.08</v>
          </cell>
          <cell r="C368" t="str">
            <v>300-6700-10</v>
          </cell>
          <cell r="D368">
            <v>-619.41999999999996</v>
          </cell>
          <cell r="E368" t="str">
            <v>310-6905-10</v>
          </cell>
          <cell r="F368">
            <v>-6988.5</v>
          </cell>
          <cell r="G368" t="str">
            <v>310-6342-10</v>
          </cell>
          <cell r="H368">
            <v>2590.8200000000002</v>
          </cell>
          <cell r="I368" t="str">
            <v>310-6740-10</v>
          </cell>
          <cell r="J368">
            <v>161.03</v>
          </cell>
          <cell r="K368" t="str">
            <v>320-6190-10</v>
          </cell>
          <cell r="L368">
            <v>216.86</v>
          </cell>
          <cell r="M368" t="str">
            <v>310-6170-10</v>
          </cell>
          <cell r="N368">
            <v>1040.95</v>
          </cell>
          <cell r="O368" t="str">
            <v>310-6310-10</v>
          </cell>
          <cell r="P368">
            <v>268.36</v>
          </cell>
          <cell r="Q368" t="str">
            <v>300-6030-10</v>
          </cell>
          <cell r="R368">
            <v>678.98</v>
          </cell>
          <cell r="S368" t="str">
            <v>310-6170-10</v>
          </cell>
          <cell r="T368">
            <v>1196.01</v>
          </cell>
          <cell r="U368" t="str">
            <v>310-6650-10</v>
          </cell>
          <cell r="V368">
            <v>9.16</v>
          </cell>
          <cell r="W368" t="str">
            <v>281-4000-10</v>
          </cell>
          <cell r="X368">
            <v>-9516.7000000000007</v>
          </cell>
        </row>
        <row r="369">
          <cell r="A369" t="str">
            <v>320-6200-10</v>
          </cell>
          <cell r="B369">
            <v>943.6</v>
          </cell>
          <cell r="C369" t="str">
            <v>300-6901-10</v>
          </cell>
          <cell r="D369">
            <v>-1476</v>
          </cell>
          <cell r="E369" t="str">
            <v>320-6010-10</v>
          </cell>
          <cell r="F369">
            <v>21126.66</v>
          </cell>
          <cell r="G369" t="str">
            <v>310-6600-10</v>
          </cell>
          <cell r="H369">
            <v>250</v>
          </cell>
          <cell r="I369" t="str">
            <v>310-6901-10</v>
          </cell>
          <cell r="J369">
            <v>-3073.22</v>
          </cell>
          <cell r="K369" t="str">
            <v>320-6200-10</v>
          </cell>
          <cell r="L369">
            <v>696.43</v>
          </cell>
          <cell r="M369" t="str">
            <v>310-6180-10</v>
          </cell>
          <cell r="N369">
            <v>317.69</v>
          </cell>
          <cell r="O369" t="str">
            <v>310-6342-10</v>
          </cell>
          <cell r="P369">
            <v>2460.15</v>
          </cell>
          <cell r="Q369" t="str">
            <v>300-6070-10</v>
          </cell>
          <cell r="R369">
            <v>172.96</v>
          </cell>
          <cell r="S369" t="str">
            <v>310-6180-10</v>
          </cell>
          <cell r="T369">
            <v>329.46</v>
          </cell>
          <cell r="U369" t="str">
            <v>310-6901-10</v>
          </cell>
          <cell r="V369">
            <v>-1794.33</v>
          </cell>
          <cell r="W369" t="str">
            <v>281-4010-10</v>
          </cell>
          <cell r="X369">
            <v>-791.36</v>
          </cell>
        </row>
        <row r="370">
          <cell r="A370" t="str">
            <v>320-6210-10</v>
          </cell>
          <cell r="B370">
            <v>426.43</v>
          </cell>
          <cell r="C370" t="str">
            <v>310-6020-10</v>
          </cell>
          <cell r="D370">
            <v>13217.19</v>
          </cell>
          <cell r="E370" t="str">
            <v>320-6120-10</v>
          </cell>
          <cell r="F370">
            <v>257.44</v>
          </cell>
          <cell r="G370" t="str">
            <v>310-6901-10</v>
          </cell>
          <cell r="H370">
            <v>-2800.42</v>
          </cell>
          <cell r="I370" t="str">
            <v>310-6905-10</v>
          </cell>
          <cell r="J370">
            <v>-2329.5</v>
          </cell>
          <cell r="K370" t="str">
            <v>320-6210-10</v>
          </cell>
          <cell r="L370">
            <v>230.64</v>
          </cell>
          <cell r="M370" t="str">
            <v>310-6190-10</v>
          </cell>
          <cell r="N370">
            <v>164.53</v>
          </cell>
          <cell r="O370" t="str">
            <v>310-6740-10</v>
          </cell>
          <cell r="P370">
            <v>1574.1</v>
          </cell>
          <cell r="Q370" t="str">
            <v>300-6170-10</v>
          </cell>
          <cell r="R370">
            <v>627.46</v>
          </cell>
          <cell r="S370" t="str">
            <v>310-6190-10</v>
          </cell>
          <cell r="T370">
            <v>170.64</v>
          </cell>
          <cell r="U370" t="str">
            <v>310-6905-10</v>
          </cell>
          <cell r="V370">
            <v>-2325.92</v>
          </cell>
          <cell r="W370" t="str">
            <v>281-4015-10</v>
          </cell>
          <cell r="X370">
            <v>-64.8</v>
          </cell>
        </row>
        <row r="371">
          <cell r="A371" t="str">
            <v>320-6220-10</v>
          </cell>
          <cell r="B371">
            <v>869</v>
          </cell>
          <cell r="C371" t="str">
            <v>310-6070-10</v>
          </cell>
          <cell r="D371">
            <v>214.96</v>
          </cell>
          <cell r="E371" t="str">
            <v>320-6170-10</v>
          </cell>
          <cell r="F371">
            <v>1660.85</v>
          </cell>
          <cell r="G371" t="str">
            <v>310-6905-10</v>
          </cell>
          <cell r="H371">
            <v>-2329.5</v>
          </cell>
          <cell r="I371" t="str">
            <v>320-6010-10</v>
          </cell>
          <cell r="J371">
            <v>21543.23</v>
          </cell>
          <cell r="K371" t="str">
            <v>320-6220-10</v>
          </cell>
          <cell r="L371">
            <v>1789</v>
          </cell>
          <cell r="M371" t="str">
            <v>310-6200-10</v>
          </cell>
          <cell r="N371">
            <v>754.42</v>
          </cell>
          <cell r="O371" t="str">
            <v>310-6901-10</v>
          </cell>
          <cell r="P371">
            <v>0</v>
          </cell>
          <cell r="Q371" t="str">
            <v>300-6180-10</v>
          </cell>
          <cell r="R371">
            <v>166.99</v>
          </cell>
          <cell r="S371" t="str">
            <v>310-6200-10</v>
          </cell>
          <cell r="T371">
            <v>262.32</v>
          </cell>
          <cell r="U371" t="str">
            <v>320-6010-10</v>
          </cell>
          <cell r="V371">
            <v>21976.86</v>
          </cell>
          <cell r="W371" t="str">
            <v>281-4020-10</v>
          </cell>
          <cell r="X371">
            <v>-22.28</v>
          </cell>
        </row>
        <row r="372">
          <cell r="A372" t="str">
            <v>330-6010-10</v>
          </cell>
          <cell r="B372">
            <v>5178.7</v>
          </cell>
          <cell r="C372" t="str">
            <v>310-6120-10</v>
          </cell>
          <cell r="D372">
            <v>29.65</v>
          </cell>
          <cell r="E372" t="str">
            <v>320-6180-10</v>
          </cell>
          <cell r="F372">
            <v>416.99</v>
          </cell>
          <cell r="G372" t="str">
            <v>320-6010-10</v>
          </cell>
          <cell r="H372">
            <v>20719.75</v>
          </cell>
          <cell r="I372" t="str">
            <v>320-6070-10</v>
          </cell>
          <cell r="J372">
            <v>-334.62</v>
          </cell>
          <cell r="K372" t="str">
            <v>320-6540-10</v>
          </cell>
          <cell r="L372">
            <v>1700</v>
          </cell>
          <cell r="M372" t="str">
            <v>310-6210-10</v>
          </cell>
          <cell r="N372">
            <v>353.07</v>
          </cell>
          <cell r="O372" t="str">
            <v>310-6905-10</v>
          </cell>
          <cell r="P372">
            <v>-2325.92</v>
          </cell>
          <cell r="Q372" t="str">
            <v>300-6190-10</v>
          </cell>
          <cell r="R372">
            <v>83.46</v>
          </cell>
          <cell r="S372" t="str">
            <v>310-6210-10</v>
          </cell>
          <cell r="T372">
            <v>-35.450000000000003</v>
          </cell>
          <cell r="U372" t="str">
            <v>320-6120-10</v>
          </cell>
          <cell r="V372">
            <v>72.790000000000006</v>
          </cell>
          <cell r="W372" t="str">
            <v>281-4100-10</v>
          </cell>
          <cell r="X372">
            <v>-1.75</v>
          </cell>
        </row>
        <row r="373">
          <cell r="A373" t="str">
            <v>330-6050-10</v>
          </cell>
          <cell r="B373">
            <v>1717.2</v>
          </cell>
          <cell r="C373" t="str">
            <v>310-6170-10</v>
          </cell>
          <cell r="D373">
            <v>946.32</v>
          </cell>
          <cell r="E373" t="str">
            <v>320-6190-10</v>
          </cell>
          <cell r="F373">
            <v>215.97</v>
          </cell>
          <cell r="G373" t="str">
            <v>320-6070-10</v>
          </cell>
          <cell r="H373">
            <v>1003.85</v>
          </cell>
          <cell r="I373" t="str">
            <v>320-6170-10</v>
          </cell>
          <cell r="J373">
            <v>1662.8</v>
          </cell>
          <cell r="K373" t="str">
            <v>320-6600-10</v>
          </cell>
          <cell r="L373">
            <v>15.24</v>
          </cell>
          <cell r="M373" t="str">
            <v>310-6220-10</v>
          </cell>
          <cell r="N373">
            <v>615</v>
          </cell>
          <cell r="O373" t="str">
            <v>320-6010-10</v>
          </cell>
          <cell r="P373">
            <v>19103.55</v>
          </cell>
          <cell r="Q373" t="str">
            <v>300-6220-10</v>
          </cell>
          <cell r="R373">
            <v>566</v>
          </cell>
          <cell r="S373" t="str">
            <v>310-6220-10</v>
          </cell>
          <cell r="T373">
            <v>712</v>
          </cell>
          <cell r="U373" t="str">
            <v>320-6170-10</v>
          </cell>
          <cell r="V373">
            <v>1743.39</v>
          </cell>
          <cell r="W373" t="str">
            <v>281-4300-10</v>
          </cell>
          <cell r="X373">
            <v>-15.32</v>
          </cell>
        </row>
        <row r="374">
          <cell r="A374" t="str">
            <v>330-6170-10</v>
          </cell>
          <cell r="B374">
            <v>376.2</v>
          </cell>
          <cell r="C374" t="str">
            <v>310-6180-10</v>
          </cell>
          <cell r="D374">
            <v>262.52</v>
          </cell>
          <cell r="E374" t="str">
            <v>320-6200-10</v>
          </cell>
          <cell r="F374">
            <v>1012.55</v>
          </cell>
          <cell r="G374" t="str">
            <v>320-6170-10</v>
          </cell>
          <cell r="H374">
            <v>1711.8</v>
          </cell>
          <cell r="I374" t="str">
            <v>320-6180-10</v>
          </cell>
          <cell r="J374">
            <v>413.55</v>
          </cell>
          <cell r="K374" t="str">
            <v>320-6700-10</v>
          </cell>
          <cell r="L374">
            <v>92.43</v>
          </cell>
          <cell r="M374" t="str">
            <v>310-6342-10</v>
          </cell>
          <cell r="N374">
            <v>2460.15</v>
          </cell>
          <cell r="O374" t="str">
            <v>320-6070-10</v>
          </cell>
          <cell r="P374">
            <v>2609.33</v>
          </cell>
          <cell r="Q374" t="str">
            <v>300-6700-10</v>
          </cell>
          <cell r="R374">
            <v>158.88</v>
          </cell>
          <cell r="S374" t="str">
            <v>310-6342-10</v>
          </cell>
          <cell r="T374">
            <v>2460.15</v>
          </cell>
          <cell r="U374" t="str">
            <v>320-6180-10</v>
          </cell>
          <cell r="V374">
            <v>429.97</v>
          </cell>
          <cell r="W374" t="str">
            <v>281-4310-10</v>
          </cell>
          <cell r="X374">
            <v>-4.66</v>
          </cell>
        </row>
        <row r="375">
          <cell r="A375" t="str">
            <v>330-6180-10</v>
          </cell>
          <cell r="B375">
            <v>103.55</v>
          </cell>
          <cell r="C375" t="str">
            <v>310-6190-10</v>
          </cell>
          <cell r="D375">
            <v>135.96</v>
          </cell>
          <cell r="E375" t="str">
            <v>320-6210-10</v>
          </cell>
          <cell r="F375">
            <v>458</v>
          </cell>
          <cell r="G375" t="str">
            <v>320-6180-10</v>
          </cell>
          <cell r="H375">
            <v>423.61</v>
          </cell>
          <cell r="I375" t="str">
            <v>320-6190-10</v>
          </cell>
          <cell r="J375">
            <v>214.2</v>
          </cell>
          <cell r="K375" t="str">
            <v>330-6010-10</v>
          </cell>
          <cell r="L375">
            <v>12773.24</v>
          </cell>
          <cell r="M375" t="str">
            <v>310-6650-10</v>
          </cell>
          <cell r="N375">
            <v>22.67</v>
          </cell>
          <cell r="O375" t="str">
            <v>320-6170-10</v>
          </cell>
          <cell r="P375">
            <v>1710.74</v>
          </cell>
          <cell r="Q375" t="str">
            <v>300-6901-10</v>
          </cell>
          <cell r="R375">
            <v>-3099.6</v>
          </cell>
          <cell r="S375" t="str">
            <v>310-6901-10</v>
          </cell>
          <cell r="T375">
            <v>-436.74</v>
          </cell>
          <cell r="U375" t="str">
            <v>320-6190-10</v>
          </cell>
          <cell r="V375">
            <v>75.459999999999994</v>
          </cell>
          <cell r="W375" t="str">
            <v>281-4400-10</v>
          </cell>
          <cell r="X375">
            <v>-69.75</v>
          </cell>
        </row>
        <row r="376">
          <cell r="A376" t="str">
            <v>330-6190-10</v>
          </cell>
          <cell r="B376">
            <v>53.63</v>
          </cell>
          <cell r="C376" t="str">
            <v>310-6200-10</v>
          </cell>
          <cell r="D376">
            <v>626.36</v>
          </cell>
          <cell r="E376" t="str">
            <v>320-6220-10</v>
          </cell>
          <cell r="F376">
            <v>1498</v>
          </cell>
          <cell r="G376" t="str">
            <v>320-6190-10</v>
          </cell>
          <cell r="H376">
            <v>219.41</v>
          </cell>
          <cell r="I376" t="str">
            <v>320-6200-10</v>
          </cell>
          <cell r="J376">
            <v>1007.85</v>
          </cell>
          <cell r="K376" t="str">
            <v>330-6050-10</v>
          </cell>
          <cell r="L376">
            <v>858.6</v>
          </cell>
          <cell r="M376" t="str">
            <v>310-6660-10</v>
          </cell>
          <cell r="N376">
            <v>44</v>
          </cell>
          <cell r="O376" t="str">
            <v>320-6180-10</v>
          </cell>
          <cell r="P376">
            <v>423.39</v>
          </cell>
          <cell r="Q376" t="str">
            <v>300-6903-10</v>
          </cell>
          <cell r="R376">
            <v>0</v>
          </cell>
          <cell r="S376" t="str">
            <v>310-6905-10</v>
          </cell>
          <cell r="T376">
            <v>-2325.92</v>
          </cell>
          <cell r="U376" t="str">
            <v>320-6220-10</v>
          </cell>
          <cell r="V376">
            <v>1736</v>
          </cell>
          <cell r="W376" t="str">
            <v>282-4000-10</v>
          </cell>
          <cell r="X376">
            <v>0.01</v>
          </cell>
        </row>
        <row r="377">
          <cell r="A377" t="str">
            <v>330-6200-10</v>
          </cell>
          <cell r="B377">
            <v>248.86</v>
          </cell>
          <cell r="C377" t="str">
            <v>310-6210-10</v>
          </cell>
          <cell r="D377">
            <v>288.32</v>
          </cell>
          <cell r="E377" t="str">
            <v>320-6310-10</v>
          </cell>
          <cell r="F377">
            <v>138.5</v>
          </cell>
          <cell r="G377" t="str">
            <v>320-6200-10</v>
          </cell>
          <cell r="H377">
            <v>1031.3599999999999</v>
          </cell>
          <cell r="I377" t="str">
            <v>320-6210-10</v>
          </cell>
          <cell r="J377">
            <v>454.23</v>
          </cell>
          <cell r="K377" t="str">
            <v>330-6070-10</v>
          </cell>
          <cell r="L377">
            <v>1429.7</v>
          </cell>
          <cell r="M377" t="str">
            <v>310-6740-10</v>
          </cell>
          <cell r="N377">
            <v>1994.06</v>
          </cell>
          <cell r="O377" t="str">
            <v>320-6190-10</v>
          </cell>
          <cell r="P377">
            <v>219.3</v>
          </cell>
          <cell r="Q377" t="str">
            <v>310-6020-10</v>
          </cell>
          <cell r="R377">
            <v>13589.42</v>
          </cell>
          <cell r="S377" t="str">
            <v>320-6010-10</v>
          </cell>
          <cell r="T377">
            <v>21208.38</v>
          </cell>
          <cell r="U377" t="str">
            <v>320-6650-10</v>
          </cell>
          <cell r="V377">
            <v>5.03</v>
          </cell>
          <cell r="W377" t="str">
            <v>284-4000-10</v>
          </cell>
          <cell r="X377">
            <v>-98.25</v>
          </cell>
        </row>
        <row r="378">
          <cell r="A378" t="str">
            <v>330-6210-10</v>
          </cell>
          <cell r="B378">
            <v>113.71</v>
          </cell>
          <cell r="C378" t="str">
            <v>310-6220-10</v>
          </cell>
          <cell r="D378">
            <v>345</v>
          </cell>
          <cell r="E378" t="str">
            <v>320-6650-10</v>
          </cell>
          <cell r="F378">
            <v>47.65</v>
          </cell>
          <cell r="G378" t="str">
            <v>320-6210-10</v>
          </cell>
          <cell r="H378">
            <v>465.26</v>
          </cell>
          <cell r="I378" t="str">
            <v>320-6220-10</v>
          </cell>
          <cell r="J378">
            <v>1468</v>
          </cell>
          <cell r="K378" t="str">
            <v>330-6170-10</v>
          </cell>
          <cell r="L378">
            <v>1077.06</v>
          </cell>
          <cell r="M378" t="str">
            <v>310-6901-10</v>
          </cell>
          <cell r="N378">
            <v>-5779.14</v>
          </cell>
          <cell r="O378" t="str">
            <v>320-6200-10</v>
          </cell>
          <cell r="P378">
            <v>68.319999999999993</v>
          </cell>
          <cell r="Q378" t="str">
            <v>310-6040-10</v>
          </cell>
          <cell r="R378">
            <v>1009.12</v>
          </cell>
          <cell r="S378" t="str">
            <v>320-6030-10</v>
          </cell>
          <cell r="T378">
            <v>436.75</v>
          </cell>
          <cell r="U378" t="str">
            <v>320-6700-10</v>
          </cell>
          <cell r="V378">
            <v>94.68</v>
          </cell>
          <cell r="W378" t="str">
            <v>285-4000-10</v>
          </cell>
          <cell r="X378">
            <v>-174</v>
          </cell>
        </row>
        <row r="379">
          <cell r="A379" t="str">
            <v>330-6220-10</v>
          </cell>
          <cell r="B379">
            <v>199</v>
          </cell>
          <cell r="C379" t="str">
            <v>310-6240-10</v>
          </cell>
          <cell r="D379">
            <v>1039.3499999999999</v>
          </cell>
          <cell r="E379" t="str">
            <v>320-6700-10</v>
          </cell>
          <cell r="F379">
            <v>90.19</v>
          </cell>
          <cell r="G379" t="str">
            <v>320-6220-10</v>
          </cell>
          <cell r="H379">
            <v>1232</v>
          </cell>
          <cell r="I379" t="str">
            <v>320-6310-10</v>
          </cell>
          <cell r="J379">
            <v>161.99</v>
          </cell>
          <cell r="K379" t="str">
            <v>330-6180-10</v>
          </cell>
          <cell r="L379">
            <v>272.75</v>
          </cell>
          <cell r="M379" t="str">
            <v>310-6905-10</v>
          </cell>
          <cell r="N379">
            <v>-2325.92</v>
          </cell>
          <cell r="O379" t="str">
            <v>320-6220-10</v>
          </cell>
          <cell r="P379">
            <v>1237</v>
          </cell>
          <cell r="Q379" t="str">
            <v>310-6070-10</v>
          </cell>
          <cell r="R379">
            <v>1261.57</v>
          </cell>
          <cell r="S379" t="str">
            <v>320-6070-10</v>
          </cell>
          <cell r="T379">
            <v>-209.96</v>
          </cell>
          <cell r="U379" t="str">
            <v>330-6010-10</v>
          </cell>
          <cell r="V379">
            <v>10478.530000000001</v>
          </cell>
          <cell r="W379" t="str">
            <v>287-4000-10</v>
          </cell>
          <cell r="X379">
            <v>-320</v>
          </cell>
        </row>
        <row r="380">
          <cell r="A380" t="str">
            <v>330-6462-10</v>
          </cell>
          <cell r="B380">
            <v>194.4</v>
          </cell>
          <cell r="C380" t="str">
            <v>310-6342-10</v>
          </cell>
          <cell r="D380">
            <v>2590.8200000000002</v>
          </cell>
          <cell r="E380" t="str">
            <v>330-6010-10</v>
          </cell>
          <cell r="F380">
            <v>5351.34</v>
          </cell>
          <cell r="G380" t="str">
            <v>320-6610-10</v>
          </cell>
          <cell r="H380">
            <v>598</v>
          </cell>
          <cell r="I380" t="str">
            <v>320-6700-10</v>
          </cell>
          <cell r="J380">
            <v>90.3</v>
          </cell>
          <cell r="K380" t="str">
            <v>330-6190-10</v>
          </cell>
          <cell r="L380">
            <v>143.16999999999999</v>
          </cell>
          <cell r="M380" t="str">
            <v>320-6010-10</v>
          </cell>
          <cell r="N380">
            <v>19775.93</v>
          </cell>
          <cell r="O380" t="str">
            <v>320-6700-10</v>
          </cell>
          <cell r="P380">
            <v>90.88</v>
          </cell>
          <cell r="Q380" t="str">
            <v>310-6120-10</v>
          </cell>
          <cell r="R380">
            <v>-42.99</v>
          </cell>
          <cell r="S380" t="str">
            <v>320-6170-10</v>
          </cell>
          <cell r="T380">
            <v>1659.4</v>
          </cell>
          <cell r="U380" t="str">
            <v>330-6070-10</v>
          </cell>
          <cell r="V380">
            <v>2274.77</v>
          </cell>
          <cell r="W380" t="str">
            <v>288-4000-10</v>
          </cell>
          <cell r="X380">
            <v>-7152.7</v>
          </cell>
        </row>
        <row r="381">
          <cell r="A381" t="str">
            <v>330-6463-10</v>
          </cell>
          <cell r="B381">
            <v>1436.98</v>
          </cell>
          <cell r="C381" t="str">
            <v>310-6650-10</v>
          </cell>
          <cell r="D381">
            <v>11.64</v>
          </cell>
          <cell r="E381" t="str">
            <v>330-6050-10</v>
          </cell>
          <cell r="F381">
            <v>857.25</v>
          </cell>
          <cell r="G381" t="str">
            <v>320-6700-10</v>
          </cell>
          <cell r="H381">
            <v>90.41</v>
          </cell>
          <cell r="I381" t="str">
            <v>330-6010-10</v>
          </cell>
          <cell r="J381">
            <v>5770.62</v>
          </cell>
          <cell r="K381" t="str">
            <v>330-6200-10</v>
          </cell>
          <cell r="L381">
            <v>712.96</v>
          </cell>
          <cell r="M381" t="str">
            <v>320-6070-10</v>
          </cell>
          <cell r="N381">
            <v>1936.95</v>
          </cell>
          <cell r="O381" t="str">
            <v>330-6010-10</v>
          </cell>
          <cell r="P381">
            <v>10175.030000000001</v>
          </cell>
          <cell r="Q381" t="str">
            <v>310-6170-10</v>
          </cell>
          <cell r="R381">
            <v>1040.95</v>
          </cell>
          <cell r="S381" t="str">
            <v>320-6180-10</v>
          </cell>
          <cell r="T381">
            <v>417.99</v>
          </cell>
          <cell r="U381" t="str">
            <v>330-6170-10</v>
          </cell>
          <cell r="V381">
            <v>973.46</v>
          </cell>
          <cell r="W381" t="str">
            <v>289-4015-10</v>
          </cell>
          <cell r="X381">
            <v>-108486.79</v>
          </cell>
        </row>
        <row r="382">
          <cell r="A382" t="str">
            <v>330-6660-10</v>
          </cell>
          <cell r="B382">
            <v>1506.6</v>
          </cell>
          <cell r="C382" t="str">
            <v>310-6905-10</v>
          </cell>
          <cell r="D382">
            <v>2329.5</v>
          </cell>
          <cell r="E382" t="str">
            <v>330-6120-10</v>
          </cell>
          <cell r="F382">
            <v>320.58999999999997</v>
          </cell>
          <cell r="G382" t="str">
            <v>320-6740-10</v>
          </cell>
          <cell r="H382">
            <v>536.76</v>
          </cell>
          <cell r="I382" t="str">
            <v>330-6050-10</v>
          </cell>
          <cell r="J382">
            <v>1142.0999999999999</v>
          </cell>
          <cell r="K382" t="str">
            <v>330-6210-10</v>
          </cell>
          <cell r="L382">
            <v>313.49</v>
          </cell>
          <cell r="M382" t="str">
            <v>320-6170-10</v>
          </cell>
          <cell r="N382">
            <v>1710.74</v>
          </cell>
          <cell r="O382" t="str">
            <v>330-6050-10</v>
          </cell>
          <cell r="P382">
            <v>880</v>
          </cell>
          <cell r="Q382" t="str">
            <v>310-6180-10</v>
          </cell>
          <cell r="R382">
            <v>308.45</v>
          </cell>
          <cell r="S382" t="str">
            <v>320-6190-10</v>
          </cell>
          <cell r="T382">
            <v>123.03</v>
          </cell>
          <cell r="U382" t="str">
            <v>330-6180-10</v>
          </cell>
          <cell r="V382">
            <v>248.69</v>
          </cell>
          <cell r="W382" t="str">
            <v>289-4020-10</v>
          </cell>
          <cell r="X382">
            <v>-104518.18</v>
          </cell>
        </row>
        <row r="383">
          <cell r="A383" t="str">
            <v>330-6905-10</v>
          </cell>
          <cell r="B383">
            <v>-380</v>
          </cell>
          <cell r="C383" t="str">
            <v>320-6010-10</v>
          </cell>
          <cell r="D383">
            <v>18653.73</v>
          </cell>
          <cell r="E383" t="str">
            <v>330-6170-10</v>
          </cell>
          <cell r="F383">
            <v>412.38</v>
          </cell>
          <cell r="G383" t="str">
            <v>330-6010-10</v>
          </cell>
          <cell r="H383">
            <v>5499.29</v>
          </cell>
          <cell r="I383" t="str">
            <v>330-6170-10</v>
          </cell>
          <cell r="J383">
            <v>417.66</v>
          </cell>
          <cell r="K383" t="str">
            <v>330-6220-10</v>
          </cell>
          <cell r="L383">
            <v>410</v>
          </cell>
          <cell r="M383" t="str">
            <v>320-6180-10</v>
          </cell>
          <cell r="N383">
            <v>423.39</v>
          </cell>
          <cell r="O383" t="str">
            <v>330-6070-10</v>
          </cell>
          <cell r="P383">
            <v>2578.2600000000002</v>
          </cell>
          <cell r="Q383" t="str">
            <v>310-6190-10</v>
          </cell>
          <cell r="R383">
            <v>159.74</v>
          </cell>
          <cell r="S383" t="str">
            <v>320-6220-10</v>
          </cell>
          <cell r="T383">
            <v>1142</v>
          </cell>
          <cell r="U383" t="str">
            <v>330-6190-10</v>
          </cell>
          <cell r="V383">
            <v>128.81</v>
          </cell>
          <cell r="W383" t="str">
            <v>289-4100-10</v>
          </cell>
          <cell r="X383">
            <v>-34396.370000000003</v>
          </cell>
        </row>
        <row r="384">
          <cell r="A384" t="str">
            <v>340-6010-10</v>
          </cell>
          <cell r="B384">
            <v>-0.32</v>
          </cell>
          <cell r="C384" t="str">
            <v>320-6170-10</v>
          </cell>
          <cell r="D384">
            <v>1449.93</v>
          </cell>
          <cell r="E384" t="str">
            <v>330-6180-10</v>
          </cell>
          <cell r="F384">
            <v>110.61</v>
          </cell>
          <cell r="G384" t="str">
            <v>330-6050-10</v>
          </cell>
          <cell r="H384">
            <v>858.6</v>
          </cell>
          <cell r="I384" t="str">
            <v>330-6180-10</v>
          </cell>
          <cell r="J384">
            <v>112.52</v>
          </cell>
          <cell r="K384" t="str">
            <v>330-6320-10</v>
          </cell>
          <cell r="L384">
            <v>16.07</v>
          </cell>
          <cell r="M384" t="str">
            <v>320-6190-10</v>
          </cell>
          <cell r="N384">
            <v>219.3</v>
          </cell>
          <cell r="O384" t="str">
            <v>330-6170-10</v>
          </cell>
          <cell r="P384">
            <v>973.46</v>
          </cell>
          <cell r="Q384" t="str">
            <v>310-6200-10</v>
          </cell>
          <cell r="R384">
            <v>578.42999999999995</v>
          </cell>
          <cell r="S384" t="str">
            <v>320-6310-10</v>
          </cell>
          <cell r="T384">
            <v>90.66</v>
          </cell>
          <cell r="U384" t="str">
            <v>330-6200-10</v>
          </cell>
          <cell r="V384">
            <v>341.35</v>
          </cell>
          <cell r="W384" t="str">
            <v>289-4200-10</v>
          </cell>
          <cell r="X384">
            <v>-10833.18</v>
          </cell>
        </row>
        <row r="385">
          <cell r="A385" t="str">
            <v>340-6170-10</v>
          </cell>
          <cell r="B385">
            <v>-0.43</v>
          </cell>
          <cell r="C385" t="str">
            <v>320-6180-10</v>
          </cell>
          <cell r="D385">
            <v>363.75</v>
          </cell>
          <cell r="E385" t="str">
            <v>330-6190-10</v>
          </cell>
          <cell r="F385">
            <v>57.29</v>
          </cell>
          <cell r="G385" t="str">
            <v>330-6120-10</v>
          </cell>
          <cell r="H385">
            <v>-73.98</v>
          </cell>
          <cell r="I385" t="str">
            <v>330-6190-10</v>
          </cell>
          <cell r="J385">
            <v>58.27</v>
          </cell>
          <cell r="K385" t="str">
            <v>330-6463-10</v>
          </cell>
          <cell r="L385">
            <v>418.95</v>
          </cell>
          <cell r="M385" t="str">
            <v>320-6200-10</v>
          </cell>
          <cell r="N385">
            <v>242.65</v>
          </cell>
          <cell r="O385" t="str">
            <v>330-6180-10</v>
          </cell>
          <cell r="P385">
            <v>248.69</v>
          </cell>
          <cell r="Q385" t="str">
            <v>310-6210-10</v>
          </cell>
          <cell r="R385">
            <v>219.06</v>
          </cell>
          <cell r="S385" t="str">
            <v>320-6700-10</v>
          </cell>
          <cell r="T385">
            <v>285.35000000000002</v>
          </cell>
          <cell r="U385" t="str">
            <v>330-6210-10</v>
          </cell>
          <cell r="V385">
            <v>154.04</v>
          </cell>
          <cell r="W385" t="str">
            <v>289-4300-10</v>
          </cell>
          <cell r="X385">
            <v>-36226.31</v>
          </cell>
        </row>
        <row r="386">
          <cell r="A386" t="str">
            <v>340-6180-10</v>
          </cell>
          <cell r="B386">
            <v>-0.32</v>
          </cell>
          <cell r="C386" t="str">
            <v>320-6190-10</v>
          </cell>
          <cell r="D386">
            <v>188.4</v>
          </cell>
          <cell r="E386" t="str">
            <v>330-6200-10</v>
          </cell>
          <cell r="F386">
            <v>265.44</v>
          </cell>
          <cell r="G386" t="str">
            <v>330-6170-10</v>
          </cell>
          <cell r="H386">
            <v>394.44</v>
          </cell>
          <cell r="I386" t="str">
            <v>330-6200-10</v>
          </cell>
          <cell r="J386">
            <v>271.64999999999998</v>
          </cell>
          <cell r="K386" t="str">
            <v>330-6660-10</v>
          </cell>
          <cell r="L386">
            <v>216</v>
          </cell>
          <cell r="M386" t="str">
            <v>320-6210-10</v>
          </cell>
          <cell r="N386">
            <v>44.63</v>
          </cell>
          <cell r="O386" t="str">
            <v>330-6190-10</v>
          </cell>
          <cell r="P386">
            <v>128.81</v>
          </cell>
          <cell r="Q386" t="str">
            <v>310-6220-10</v>
          </cell>
          <cell r="R386">
            <v>715</v>
          </cell>
          <cell r="S386" t="str">
            <v>330-6010-10</v>
          </cell>
          <cell r="T386">
            <v>10909.75</v>
          </cell>
          <cell r="U386" t="str">
            <v>330-6220-10</v>
          </cell>
          <cell r="V386">
            <v>398</v>
          </cell>
          <cell r="W386" t="str">
            <v>300-6010-10</v>
          </cell>
          <cell r="X386">
            <v>7271.55</v>
          </cell>
        </row>
        <row r="387">
          <cell r="A387" t="str">
            <v>340-6190-10</v>
          </cell>
          <cell r="B387">
            <v>0.32</v>
          </cell>
          <cell r="C387" t="str">
            <v>320-6200-10</v>
          </cell>
          <cell r="D387">
            <v>883.39</v>
          </cell>
          <cell r="E387" t="str">
            <v>330-6210-10</v>
          </cell>
          <cell r="F387">
            <v>121.46</v>
          </cell>
          <cell r="G387" t="str">
            <v>330-6180-10</v>
          </cell>
          <cell r="H387">
            <v>105.8</v>
          </cell>
          <cell r="I387" t="str">
            <v>330-6210-10</v>
          </cell>
          <cell r="J387">
            <v>123.58</v>
          </cell>
          <cell r="K387" t="str">
            <v>330-6700-10</v>
          </cell>
          <cell r="L387">
            <v>102.52</v>
          </cell>
          <cell r="M387" t="str">
            <v>320-6220-10</v>
          </cell>
          <cell r="N387">
            <v>986</v>
          </cell>
          <cell r="O387" t="str">
            <v>330-6200-10</v>
          </cell>
          <cell r="P387">
            <v>510.02</v>
          </cell>
          <cell r="Q387" t="str">
            <v>310-6310-10</v>
          </cell>
          <cell r="R387">
            <v>185.93</v>
          </cell>
          <cell r="S387" t="str">
            <v>330-6050-10</v>
          </cell>
          <cell r="T387">
            <v>2596.25</v>
          </cell>
          <cell r="U387" t="str">
            <v>330-6463-10</v>
          </cell>
          <cell r="V387">
            <v>261</v>
          </cell>
          <cell r="W387" t="str">
            <v>300-6030-10</v>
          </cell>
          <cell r="X387">
            <v>-214.03</v>
          </cell>
        </row>
        <row r="388">
          <cell r="A388" t="str">
            <v>340-6200-10</v>
          </cell>
          <cell r="B388">
            <v>-0.48</v>
          </cell>
          <cell r="C388" t="str">
            <v>320-6210-10</v>
          </cell>
          <cell r="D388">
            <v>399.51</v>
          </cell>
          <cell r="E388" t="str">
            <v>330-6220-10</v>
          </cell>
          <cell r="F388">
            <v>343</v>
          </cell>
          <cell r="G388" t="str">
            <v>330-6190-10</v>
          </cell>
          <cell r="H388">
            <v>54.81</v>
          </cell>
          <cell r="I388" t="str">
            <v>330-6220-10</v>
          </cell>
          <cell r="J388">
            <v>336</v>
          </cell>
          <cell r="K388" t="str">
            <v>330-6905-10</v>
          </cell>
          <cell r="L388">
            <v>-1892</v>
          </cell>
          <cell r="M388" t="str">
            <v>320-6650-10</v>
          </cell>
          <cell r="N388">
            <v>-24.49</v>
          </cell>
          <cell r="O388" t="str">
            <v>330-6210-10</v>
          </cell>
          <cell r="P388">
            <v>166.62</v>
          </cell>
          <cell r="Q388" t="str">
            <v>310-6342-10</v>
          </cell>
          <cell r="R388">
            <v>2460.15</v>
          </cell>
          <cell r="S388" t="str">
            <v>330-6070-10</v>
          </cell>
          <cell r="T388">
            <v>1263.8599999999999</v>
          </cell>
          <cell r="U388" t="str">
            <v>330-6700-10</v>
          </cell>
          <cell r="V388">
            <v>77.930000000000007</v>
          </cell>
          <cell r="W388" t="str">
            <v>300-6070-10</v>
          </cell>
          <cell r="X388">
            <v>1416.1</v>
          </cell>
        </row>
        <row r="389">
          <cell r="A389" t="str">
            <v>340-6210-10</v>
          </cell>
          <cell r="B389">
            <v>0.22</v>
          </cell>
          <cell r="C389" t="str">
            <v>320-6220-10</v>
          </cell>
          <cell r="D389">
            <v>553</v>
          </cell>
          <cell r="E389" t="str">
            <v>330-6320-10</v>
          </cell>
          <cell r="F389">
            <v>297</v>
          </cell>
          <cell r="G389" t="str">
            <v>330-6200-10</v>
          </cell>
          <cell r="H389">
            <v>253.91</v>
          </cell>
          <cell r="I389" t="str">
            <v>330-6330-10</v>
          </cell>
          <cell r="J389">
            <v>160</v>
          </cell>
          <cell r="K389" t="str">
            <v>340-6010-10</v>
          </cell>
          <cell r="L389">
            <v>-21853.66</v>
          </cell>
          <cell r="M389" t="str">
            <v>320-6700-10</v>
          </cell>
          <cell r="N389">
            <v>86.65</v>
          </cell>
          <cell r="O389" t="str">
            <v>330-6220-10</v>
          </cell>
          <cell r="P389">
            <v>283</v>
          </cell>
          <cell r="Q389" t="str">
            <v>310-6901-10</v>
          </cell>
          <cell r="R389">
            <v>0</v>
          </cell>
          <cell r="S389" t="str">
            <v>330-6170-10</v>
          </cell>
          <cell r="T389">
            <v>929.21</v>
          </cell>
          <cell r="U389" t="str">
            <v>330-6905-10</v>
          </cell>
          <cell r="V389">
            <v>-632</v>
          </cell>
          <cell r="W389" t="str">
            <v>300-6120-10</v>
          </cell>
          <cell r="X389">
            <v>-220.25</v>
          </cell>
        </row>
        <row r="390">
          <cell r="A390" t="str">
            <v>390-6010-10</v>
          </cell>
          <cell r="B390">
            <v>4050.93</v>
          </cell>
          <cell r="C390" t="str">
            <v>320-6310-10</v>
          </cell>
          <cell r="D390">
            <v>331.44</v>
          </cell>
          <cell r="E390" t="str">
            <v>330-6462-10</v>
          </cell>
          <cell r="F390">
            <v>102.6</v>
          </cell>
          <cell r="G390" t="str">
            <v>330-6210-10</v>
          </cell>
          <cell r="H390">
            <v>116.19</v>
          </cell>
          <cell r="I390" t="str">
            <v>330-6342-10</v>
          </cell>
          <cell r="J390">
            <v>6828.65</v>
          </cell>
          <cell r="K390" t="str">
            <v>340-6070-10</v>
          </cell>
          <cell r="L390">
            <v>0</v>
          </cell>
          <cell r="M390" t="str">
            <v>330-6010-10</v>
          </cell>
          <cell r="N390">
            <v>13023.6</v>
          </cell>
          <cell r="O390" t="str">
            <v>330-6320-10</v>
          </cell>
          <cell r="P390">
            <v>14.99</v>
          </cell>
          <cell r="Q390" t="str">
            <v>310-6905-10</v>
          </cell>
          <cell r="R390">
            <v>-2325.92</v>
          </cell>
          <cell r="S390" t="str">
            <v>330-6180-10</v>
          </cell>
          <cell r="T390">
            <v>237.38</v>
          </cell>
          <cell r="U390" t="str">
            <v>390-6010-10</v>
          </cell>
          <cell r="V390">
            <v>4708.7</v>
          </cell>
          <cell r="W390" t="str">
            <v>300-6170-10</v>
          </cell>
          <cell r="X390">
            <v>691.12</v>
          </cell>
        </row>
        <row r="391">
          <cell r="A391" t="str">
            <v>390-6030-10</v>
          </cell>
          <cell r="B391">
            <v>1728.09</v>
          </cell>
          <cell r="C391" t="str">
            <v>320-6700-10</v>
          </cell>
          <cell r="D391">
            <v>92.41</v>
          </cell>
          <cell r="E391" t="str">
            <v>330-6463-10</v>
          </cell>
          <cell r="F391">
            <v>851.57</v>
          </cell>
          <cell r="G391" t="str">
            <v>330-6220-10</v>
          </cell>
          <cell r="H391">
            <v>282</v>
          </cell>
          <cell r="I391" t="str">
            <v>330-6463-10</v>
          </cell>
          <cell r="J391">
            <v>1055.3399999999999</v>
          </cell>
          <cell r="K391" t="str">
            <v>340-6170-10</v>
          </cell>
          <cell r="L391">
            <v>-1730.06</v>
          </cell>
          <cell r="M391" t="str">
            <v>330-6050-10</v>
          </cell>
          <cell r="N391">
            <v>795</v>
          </cell>
          <cell r="O391" t="str">
            <v>330-6463-10</v>
          </cell>
          <cell r="P391">
            <v>261</v>
          </cell>
          <cell r="Q391" t="str">
            <v>320-6010-10</v>
          </cell>
          <cell r="R391">
            <v>14268.05</v>
          </cell>
          <cell r="S391" t="str">
            <v>330-6190-10</v>
          </cell>
          <cell r="T391">
            <v>122.96</v>
          </cell>
          <cell r="U391" t="str">
            <v>390-6030-10</v>
          </cell>
          <cell r="V391">
            <v>3513.07</v>
          </cell>
          <cell r="W391" t="str">
            <v>300-6180-10</v>
          </cell>
          <cell r="X391">
            <v>160.91999999999999</v>
          </cell>
        </row>
        <row r="392">
          <cell r="A392" t="str">
            <v>390-6122-10</v>
          </cell>
          <cell r="B392">
            <v>208.81</v>
          </cell>
          <cell r="C392" t="str">
            <v>330-6010-10</v>
          </cell>
          <cell r="D392">
            <v>4932.1099999999997</v>
          </cell>
          <cell r="E392" t="str">
            <v>330-6700-10</v>
          </cell>
          <cell r="F392">
            <v>211.21</v>
          </cell>
          <cell r="G392" t="str">
            <v>330-6342-10</v>
          </cell>
          <cell r="H392">
            <v>739.64</v>
          </cell>
          <cell r="I392" t="str">
            <v>330-6660-10</v>
          </cell>
          <cell r="J392">
            <v>2365.1999999999998</v>
          </cell>
          <cell r="K392" t="str">
            <v>340-6180-10</v>
          </cell>
          <cell r="L392">
            <v>-425.5</v>
          </cell>
          <cell r="M392" t="str">
            <v>330-6070-10</v>
          </cell>
          <cell r="N392">
            <v>-270.31</v>
          </cell>
          <cell r="O392" t="str">
            <v>330-6660-10</v>
          </cell>
          <cell r="P392">
            <v>1195</v>
          </cell>
          <cell r="Q392" t="str">
            <v>320-6070-10</v>
          </cell>
          <cell r="R392">
            <v>7830.58</v>
          </cell>
          <cell r="S392" t="str">
            <v>330-6200-10</v>
          </cell>
          <cell r="T392">
            <v>325.83999999999997</v>
          </cell>
          <cell r="U392" t="str">
            <v>390-6170-10</v>
          </cell>
          <cell r="V392">
            <v>351.3</v>
          </cell>
          <cell r="W392" t="str">
            <v>300-6190-10</v>
          </cell>
          <cell r="X392">
            <v>27.14</v>
          </cell>
        </row>
        <row r="393">
          <cell r="A393" t="str">
            <v>390-6170-10</v>
          </cell>
          <cell r="B393">
            <v>324.43</v>
          </cell>
          <cell r="C393" t="str">
            <v>330-6050-10</v>
          </cell>
          <cell r="D393">
            <v>1547.1</v>
          </cell>
          <cell r="E393" t="str">
            <v>330-6905-10</v>
          </cell>
          <cell r="F393">
            <v>-1140</v>
          </cell>
          <cell r="G393" t="str">
            <v>330-6462-10</v>
          </cell>
          <cell r="H393">
            <v>273.60000000000002</v>
          </cell>
          <cell r="I393" t="str">
            <v>330-6700-10</v>
          </cell>
          <cell r="J393">
            <v>97.96</v>
          </cell>
          <cell r="K393" t="str">
            <v>340-6190-10</v>
          </cell>
          <cell r="L393">
            <v>-221.38</v>
          </cell>
          <cell r="M393" t="str">
            <v>330-6170-10</v>
          </cell>
          <cell r="N393">
            <v>973.46</v>
          </cell>
          <cell r="O393" t="str">
            <v>330-6700-10</v>
          </cell>
          <cell r="P393">
            <v>108.49</v>
          </cell>
          <cell r="Q393" t="str">
            <v>320-6170-10</v>
          </cell>
          <cell r="R393">
            <v>1748.15</v>
          </cell>
          <cell r="S393" t="str">
            <v>330-6210-10</v>
          </cell>
          <cell r="T393">
            <v>147.04</v>
          </cell>
          <cell r="U393" t="str">
            <v>390-6180-10</v>
          </cell>
          <cell r="V393">
            <v>160.34</v>
          </cell>
          <cell r="W393" t="str">
            <v>300-6200-10</v>
          </cell>
          <cell r="X393">
            <v>174.23</v>
          </cell>
        </row>
        <row r="394">
          <cell r="A394" t="str">
            <v>390-6180-10</v>
          </cell>
          <cell r="B394">
            <v>116.77</v>
          </cell>
          <cell r="C394" t="str">
            <v>330-6170-10</v>
          </cell>
          <cell r="D394">
            <v>358.59</v>
          </cell>
          <cell r="E394" t="str">
            <v>340-6010-10</v>
          </cell>
          <cell r="F394">
            <v>7733.13</v>
          </cell>
          <cell r="G394" t="str">
            <v>330-6463-10</v>
          </cell>
          <cell r="H394">
            <v>261</v>
          </cell>
          <cell r="I394" t="str">
            <v>330-6905-10</v>
          </cell>
          <cell r="J394">
            <v>-380</v>
          </cell>
          <cell r="K394" t="str">
            <v>340-6200-10</v>
          </cell>
          <cell r="L394">
            <v>-1037.54</v>
          </cell>
          <cell r="M394" t="str">
            <v>330-6180-10</v>
          </cell>
          <cell r="N394">
            <v>248.69</v>
          </cell>
          <cell r="O394" t="str">
            <v>330-6905-10</v>
          </cell>
          <cell r="P394">
            <v>-1827.31</v>
          </cell>
          <cell r="Q394" t="str">
            <v>320-6180-10</v>
          </cell>
          <cell r="R394">
            <v>430.91</v>
          </cell>
          <cell r="S394" t="str">
            <v>330-6220-10</v>
          </cell>
          <cell r="T394">
            <v>262</v>
          </cell>
          <cell r="U394" t="str">
            <v>390-6220-10</v>
          </cell>
          <cell r="V394">
            <v>936</v>
          </cell>
          <cell r="W394" t="str">
            <v>300-6210-10</v>
          </cell>
          <cell r="X394">
            <v>81.790000000000006</v>
          </cell>
        </row>
        <row r="395">
          <cell r="A395" t="str">
            <v>390-6190-10</v>
          </cell>
          <cell r="B395">
            <v>60.48</v>
          </cell>
          <cell r="C395" t="str">
            <v>330-6180-10</v>
          </cell>
          <cell r="D395">
            <v>96.18</v>
          </cell>
          <cell r="E395" t="str">
            <v>340-6170-10</v>
          </cell>
          <cell r="F395">
            <v>612.30999999999995</v>
          </cell>
          <cell r="G395" t="str">
            <v>330-6660-10</v>
          </cell>
          <cell r="H395">
            <v>1290.5999999999999</v>
          </cell>
          <cell r="I395" t="str">
            <v>340-6010-10</v>
          </cell>
          <cell r="J395">
            <v>7060.68</v>
          </cell>
          <cell r="K395" t="str">
            <v>340-6210-10</v>
          </cell>
          <cell r="L395">
            <v>-468.51</v>
          </cell>
          <cell r="M395" t="str">
            <v>330-6190-10</v>
          </cell>
          <cell r="N395">
            <v>128.81</v>
          </cell>
          <cell r="O395" t="str">
            <v>340-6220-10</v>
          </cell>
          <cell r="P395">
            <v>-4343</v>
          </cell>
          <cell r="Q395" t="str">
            <v>320-6190-10</v>
          </cell>
          <cell r="R395">
            <v>206.99</v>
          </cell>
          <cell r="S395" t="str">
            <v>330-6463-10</v>
          </cell>
          <cell r="T395">
            <v>261</v>
          </cell>
          <cell r="U395" t="str">
            <v>390-6901-10</v>
          </cell>
          <cell r="V395">
            <v>-6421.15</v>
          </cell>
          <cell r="W395" t="str">
            <v>300-6220-10</v>
          </cell>
          <cell r="X395">
            <v>360</v>
          </cell>
        </row>
        <row r="396">
          <cell r="A396" t="str">
            <v>390-6200-10</v>
          </cell>
          <cell r="B396">
            <v>285.52</v>
          </cell>
          <cell r="C396" t="str">
            <v>330-6190-10</v>
          </cell>
          <cell r="D396">
            <v>49.82</v>
          </cell>
          <cell r="E396" t="str">
            <v>340-6180-10</v>
          </cell>
          <cell r="F396">
            <v>150.79</v>
          </cell>
          <cell r="G396" t="str">
            <v>330-6700-10</v>
          </cell>
          <cell r="H396">
            <v>107.57</v>
          </cell>
          <cell r="I396" t="str">
            <v>340-6170-10</v>
          </cell>
          <cell r="J396">
            <v>559.05999999999995</v>
          </cell>
          <cell r="K396" t="str">
            <v>390-6010-10</v>
          </cell>
          <cell r="L396">
            <v>6669.29</v>
          </cell>
          <cell r="M396" t="str">
            <v>330-6200-10</v>
          </cell>
          <cell r="N396">
            <v>601.96</v>
          </cell>
          <cell r="O396" t="str">
            <v>390-6010-10</v>
          </cell>
          <cell r="P396">
            <v>2354.35</v>
          </cell>
          <cell r="Q396" t="str">
            <v>320-6220-10</v>
          </cell>
          <cell r="R396">
            <v>1146</v>
          </cell>
          <cell r="S396" t="str">
            <v>330-6660-10</v>
          </cell>
          <cell r="T396">
            <v>2190</v>
          </cell>
          <cell r="U396" t="str">
            <v>410-6610-10</v>
          </cell>
          <cell r="V396">
            <v>125</v>
          </cell>
          <cell r="W396" t="str">
            <v>300-6700-10</v>
          </cell>
          <cell r="X396">
            <v>109.92</v>
          </cell>
        </row>
        <row r="397">
          <cell r="A397" t="str">
            <v>390-6210-10</v>
          </cell>
          <cell r="B397">
            <v>128.25</v>
          </cell>
          <cell r="C397" t="str">
            <v>330-6200-10</v>
          </cell>
          <cell r="D397">
            <v>230.82</v>
          </cell>
          <cell r="E397" t="str">
            <v>340-6190-10</v>
          </cell>
          <cell r="F397">
            <v>78.11</v>
          </cell>
          <cell r="G397" t="str">
            <v>330-6905-10</v>
          </cell>
          <cell r="H397">
            <v>-380</v>
          </cell>
          <cell r="I397" t="str">
            <v>340-6180-10</v>
          </cell>
          <cell r="J397">
            <v>137.68</v>
          </cell>
          <cell r="K397" t="str">
            <v>390-6030-10</v>
          </cell>
          <cell r="L397">
            <v>3988.43</v>
          </cell>
          <cell r="M397" t="str">
            <v>330-6210-10</v>
          </cell>
          <cell r="N397">
            <v>273.14999999999998</v>
          </cell>
          <cell r="O397" t="str">
            <v>390-6030-10</v>
          </cell>
          <cell r="P397">
            <v>1417.04</v>
          </cell>
          <cell r="Q397" t="str">
            <v>320-6500-10</v>
          </cell>
          <cell r="R397">
            <v>752.43</v>
          </cell>
          <cell r="S397" t="str">
            <v>330-6700-10</v>
          </cell>
          <cell r="T397">
            <v>527.48</v>
          </cell>
          <cell r="U397" t="str">
            <v>410-6650-10</v>
          </cell>
          <cell r="V397">
            <v>47.61</v>
          </cell>
          <cell r="W397" t="str">
            <v>300-6901-10</v>
          </cell>
          <cell r="X397">
            <v>-738</v>
          </cell>
        </row>
        <row r="398">
          <cell r="A398" t="str">
            <v>390-6220-10</v>
          </cell>
          <cell r="B398">
            <v>469</v>
          </cell>
          <cell r="C398" t="str">
            <v>330-6210-10</v>
          </cell>
          <cell r="D398">
            <v>105.62</v>
          </cell>
          <cell r="E398" t="str">
            <v>340-6200-10</v>
          </cell>
          <cell r="F398">
            <v>367.47</v>
          </cell>
          <cell r="G398" t="str">
            <v>340-6010-10</v>
          </cell>
          <cell r="H398">
            <v>335.91</v>
          </cell>
          <cell r="I398" t="str">
            <v>340-6190-10</v>
          </cell>
          <cell r="J398">
            <v>71.319999999999993</v>
          </cell>
          <cell r="K398" t="str">
            <v>390-6170-10</v>
          </cell>
          <cell r="L398">
            <v>486.25</v>
          </cell>
          <cell r="M398" t="str">
            <v>330-6220-10</v>
          </cell>
          <cell r="N398">
            <v>226</v>
          </cell>
          <cell r="O398" t="str">
            <v>390-6170-10</v>
          </cell>
          <cell r="P398">
            <v>351.3</v>
          </cell>
          <cell r="Q398" t="str">
            <v>320-6700-10</v>
          </cell>
          <cell r="R398">
            <v>95.04</v>
          </cell>
          <cell r="S398" t="str">
            <v>330-6905-10</v>
          </cell>
          <cell r="T398">
            <v>-632</v>
          </cell>
          <cell r="U398" t="str">
            <v>410-6900-10</v>
          </cell>
          <cell r="V398">
            <v>1807.99</v>
          </cell>
          <cell r="W398" t="str">
            <v>300-6903-10</v>
          </cell>
          <cell r="X398">
            <v>0</v>
          </cell>
        </row>
        <row r="399">
          <cell r="A399" t="str">
            <v>410-6310-10</v>
          </cell>
          <cell r="B399">
            <v>168.06</v>
          </cell>
          <cell r="C399" t="str">
            <v>330-6220-10</v>
          </cell>
          <cell r="D399">
            <v>127</v>
          </cell>
          <cell r="E399" t="str">
            <v>340-6210-10</v>
          </cell>
          <cell r="F399">
            <v>165.62</v>
          </cell>
          <cell r="G399" t="str">
            <v>340-6170-10</v>
          </cell>
          <cell r="H399">
            <v>26.68</v>
          </cell>
          <cell r="I399" t="str">
            <v>340-6200-10</v>
          </cell>
          <cell r="J399">
            <v>335.51</v>
          </cell>
          <cell r="K399" t="str">
            <v>390-6180-10</v>
          </cell>
          <cell r="L399">
            <v>207.82</v>
          </cell>
          <cell r="M399" t="str">
            <v>330-6320-10</v>
          </cell>
          <cell r="N399">
            <v>200</v>
          </cell>
          <cell r="O399" t="str">
            <v>390-6180-10</v>
          </cell>
          <cell r="P399">
            <v>73.540000000000006</v>
          </cell>
          <cell r="Q399" t="str">
            <v>330-6010-10</v>
          </cell>
          <cell r="R399">
            <v>12551.07</v>
          </cell>
          <cell r="S399" t="str">
            <v>390-6010-10</v>
          </cell>
          <cell r="T399">
            <v>4494.67</v>
          </cell>
          <cell r="U399" t="str">
            <v>410-6901-10</v>
          </cell>
          <cell r="V399">
            <v>-489.42</v>
          </cell>
          <cell r="W399" t="str">
            <v>310-6020-10</v>
          </cell>
          <cell r="X399">
            <v>13239.36</v>
          </cell>
        </row>
        <row r="400">
          <cell r="A400" t="str">
            <v>410-6330-10</v>
          </cell>
          <cell r="B400">
            <v>40</v>
          </cell>
          <cell r="C400" t="str">
            <v>330-6463-10</v>
          </cell>
          <cell r="D400">
            <v>621.58000000000004</v>
          </cell>
          <cell r="E400" t="str">
            <v>390-6010-10</v>
          </cell>
          <cell r="F400">
            <v>3716.83</v>
          </cell>
          <cell r="G400" t="str">
            <v>340-6180-10</v>
          </cell>
          <cell r="H400">
            <v>6.23</v>
          </cell>
          <cell r="I400" t="str">
            <v>340-6210-10</v>
          </cell>
          <cell r="J400">
            <v>151.22</v>
          </cell>
          <cell r="K400" t="str">
            <v>390-6190-10</v>
          </cell>
          <cell r="L400">
            <v>107.66</v>
          </cell>
          <cell r="M400" t="str">
            <v>330-6463-10</v>
          </cell>
          <cell r="N400">
            <v>261</v>
          </cell>
          <cell r="O400" t="str">
            <v>390-6190-10</v>
          </cell>
          <cell r="P400">
            <v>38.1</v>
          </cell>
          <cell r="Q400" t="str">
            <v>330-6050-10</v>
          </cell>
          <cell r="R400">
            <v>795</v>
          </cell>
          <cell r="S400" t="str">
            <v>390-6030-10</v>
          </cell>
          <cell r="T400">
            <v>1417.04</v>
          </cell>
          <cell r="U400" t="str">
            <v>420-6020-10</v>
          </cell>
          <cell r="V400">
            <v>27154.880000000001</v>
          </cell>
          <cell r="W400" t="str">
            <v>310-6070-10</v>
          </cell>
          <cell r="X400">
            <v>1909.75</v>
          </cell>
        </row>
        <row r="401">
          <cell r="A401" t="str">
            <v>410-6700-10</v>
          </cell>
          <cell r="B401">
            <v>26.95</v>
          </cell>
          <cell r="C401" t="str">
            <v>330-6660-10</v>
          </cell>
          <cell r="D401">
            <v>1290.5999999999999</v>
          </cell>
          <cell r="E401" t="str">
            <v>390-6030-10</v>
          </cell>
          <cell r="F401">
            <v>2586.38</v>
          </cell>
          <cell r="G401" t="str">
            <v>340-6190-10</v>
          </cell>
          <cell r="H401">
            <v>3.71</v>
          </cell>
          <cell r="I401" t="str">
            <v>390-6010-10</v>
          </cell>
          <cell r="J401">
            <v>4601.42</v>
          </cell>
          <cell r="K401" t="str">
            <v>390-6200-10</v>
          </cell>
          <cell r="L401">
            <v>137.02000000000001</v>
          </cell>
          <cell r="M401" t="str">
            <v>330-6660-10</v>
          </cell>
          <cell r="N401">
            <v>1195</v>
          </cell>
          <cell r="O401" t="str">
            <v>390-6220-10</v>
          </cell>
          <cell r="P401">
            <v>667</v>
          </cell>
          <cell r="Q401" t="str">
            <v>330-6070-10</v>
          </cell>
          <cell r="R401">
            <v>202.22</v>
          </cell>
          <cell r="S401" t="str">
            <v>390-6170-10</v>
          </cell>
          <cell r="T401">
            <v>335.33</v>
          </cell>
          <cell r="U401" t="str">
            <v>420-6050-10</v>
          </cell>
          <cell r="V401">
            <v>2629.58</v>
          </cell>
          <cell r="W401" t="str">
            <v>310-6120-10</v>
          </cell>
          <cell r="X401">
            <v>498.52</v>
          </cell>
        </row>
        <row r="402">
          <cell r="A402" t="str">
            <v>410-6900-10</v>
          </cell>
          <cell r="B402">
            <v>7534.12</v>
          </cell>
          <cell r="C402" t="str">
            <v>330-6700-10</v>
          </cell>
          <cell r="D402">
            <v>215.55</v>
          </cell>
          <cell r="E402" t="str">
            <v>390-6170-10</v>
          </cell>
          <cell r="F402">
            <v>355.63</v>
          </cell>
          <cell r="G402" t="str">
            <v>340-6200-10</v>
          </cell>
          <cell r="H402">
            <v>15.5</v>
          </cell>
          <cell r="I402" t="str">
            <v>390-6030-10</v>
          </cell>
          <cell r="J402">
            <v>-1442.35</v>
          </cell>
          <cell r="K402" t="str">
            <v>390-6210-10</v>
          </cell>
          <cell r="L402">
            <v>24.07</v>
          </cell>
          <cell r="M402" t="str">
            <v>330-6700-10</v>
          </cell>
          <cell r="N402">
            <v>93.64</v>
          </cell>
          <cell r="O402" t="str">
            <v>410-6310-10</v>
          </cell>
          <cell r="P402">
            <v>171.14</v>
          </cell>
          <cell r="Q402" t="str">
            <v>330-6170-10</v>
          </cell>
          <cell r="R402">
            <v>973.45</v>
          </cell>
          <cell r="S402" t="str">
            <v>390-6180-10</v>
          </cell>
          <cell r="T402">
            <v>115.29</v>
          </cell>
          <cell r="U402" t="str">
            <v>420-6070-10</v>
          </cell>
          <cell r="V402">
            <v>120.92</v>
          </cell>
          <cell r="W402" t="str">
            <v>310-6145-10</v>
          </cell>
          <cell r="X402">
            <v>220.33</v>
          </cell>
        </row>
        <row r="403">
          <cell r="A403" t="str">
            <v>420-6020-10</v>
          </cell>
          <cell r="B403">
            <v>20488.28</v>
          </cell>
          <cell r="C403" t="str">
            <v>330-6730-10</v>
          </cell>
          <cell r="D403">
            <v>551.78</v>
          </cell>
          <cell r="E403" t="str">
            <v>390-6180-10</v>
          </cell>
          <cell r="F403">
            <v>122.91</v>
          </cell>
          <cell r="G403" t="str">
            <v>340-6210-10</v>
          </cell>
          <cell r="H403">
            <v>7.43</v>
          </cell>
          <cell r="I403" t="str">
            <v>390-6122-10</v>
          </cell>
          <cell r="J403">
            <v>-57.61</v>
          </cell>
          <cell r="K403" t="str">
            <v>390-6220-10</v>
          </cell>
          <cell r="L403">
            <v>965</v>
          </cell>
          <cell r="M403" t="str">
            <v>330-6905-10</v>
          </cell>
          <cell r="N403">
            <v>-632</v>
          </cell>
          <cell r="O403" t="str">
            <v>410-6770-10</v>
          </cell>
          <cell r="P403">
            <v>63.98</v>
          </cell>
          <cell r="Q403" t="str">
            <v>330-6180-10</v>
          </cell>
          <cell r="R403">
            <v>248.69</v>
          </cell>
          <cell r="S403" t="str">
            <v>390-6190-10</v>
          </cell>
          <cell r="T403">
            <v>-9.94</v>
          </cell>
          <cell r="U403" t="str">
            <v>420-6120-10</v>
          </cell>
          <cell r="V403">
            <v>1184.02</v>
          </cell>
          <cell r="W403" t="str">
            <v>310-6170-10</v>
          </cell>
          <cell r="X403">
            <v>1190.6400000000001</v>
          </cell>
        </row>
        <row r="404">
          <cell r="A404" t="str">
            <v>420-6050-10</v>
          </cell>
          <cell r="B404">
            <v>4231.51</v>
          </cell>
          <cell r="C404" t="str">
            <v>330-6905-10</v>
          </cell>
          <cell r="D404">
            <v>380</v>
          </cell>
          <cell r="E404" t="str">
            <v>390-6190-10</v>
          </cell>
          <cell r="F404">
            <v>63.67</v>
          </cell>
          <cell r="G404" t="str">
            <v>390-6010-10</v>
          </cell>
          <cell r="H404">
            <v>4671.6000000000004</v>
          </cell>
          <cell r="I404" t="str">
            <v>390-6170-10</v>
          </cell>
          <cell r="J404">
            <v>359.52</v>
          </cell>
          <cell r="K404" t="str">
            <v>410-6310-10</v>
          </cell>
          <cell r="L404">
            <v>69.25</v>
          </cell>
          <cell r="M404" t="str">
            <v>390-6010-10</v>
          </cell>
          <cell r="N404">
            <v>4066.61</v>
          </cell>
          <cell r="O404" t="str">
            <v>410-6900-10</v>
          </cell>
          <cell r="P404">
            <v>1488.95</v>
          </cell>
          <cell r="Q404" t="str">
            <v>330-6190-10</v>
          </cell>
          <cell r="R404">
            <v>128.81</v>
          </cell>
          <cell r="S404" t="str">
            <v>390-6220-10</v>
          </cell>
          <cell r="T404">
            <v>616</v>
          </cell>
          <cell r="U404" t="str">
            <v>420-6122-10</v>
          </cell>
          <cell r="V404">
            <v>531.29</v>
          </cell>
          <cell r="W404" t="str">
            <v>310-6180-10</v>
          </cell>
          <cell r="X404">
            <v>309.39999999999998</v>
          </cell>
        </row>
        <row r="405">
          <cell r="A405" t="str">
            <v>420-6070-10</v>
          </cell>
          <cell r="B405">
            <v>1784.2</v>
          </cell>
          <cell r="C405" t="str">
            <v>340-6010-10</v>
          </cell>
          <cell r="D405">
            <v>6724.46</v>
          </cell>
          <cell r="E405" t="str">
            <v>390-6200-10</v>
          </cell>
          <cell r="F405">
            <v>301.79000000000002</v>
          </cell>
          <cell r="G405" t="str">
            <v>390-6030-10</v>
          </cell>
          <cell r="H405">
            <v>4786.8100000000004</v>
          </cell>
          <cell r="I405" t="str">
            <v>390-6180-10</v>
          </cell>
          <cell r="J405">
            <v>60.47</v>
          </cell>
          <cell r="K405" t="str">
            <v>410-6320-10</v>
          </cell>
          <cell r="L405">
            <v>32.35</v>
          </cell>
          <cell r="M405" t="str">
            <v>390-6030-10</v>
          </cell>
          <cell r="N405">
            <v>1918.9</v>
          </cell>
          <cell r="O405" t="str">
            <v>420-6020-10</v>
          </cell>
          <cell r="P405">
            <v>13036.48</v>
          </cell>
          <cell r="Q405" t="str">
            <v>330-6200-10</v>
          </cell>
          <cell r="R405">
            <v>332.98</v>
          </cell>
          <cell r="S405" t="str">
            <v>410-6310-10</v>
          </cell>
          <cell r="T405">
            <v>274.47000000000003</v>
          </cell>
          <cell r="U405" t="str">
            <v>420-6170-10</v>
          </cell>
          <cell r="V405">
            <v>2021.32</v>
          </cell>
          <cell r="W405" t="str">
            <v>310-6190-10</v>
          </cell>
          <cell r="X405">
            <v>161.62</v>
          </cell>
        </row>
        <row r="406">
          <cell r="A406" t="str">
            <v>420-6120-10</v>
          </cell>
          <cell r="B406">
            <v>51.89</v>
          </cell>
          <cell r="C406" t="str">
            <v>340-6170-10</v>
          </cell>
          <cell r="D406">
            <v>532.44000000000005</v>
          </cell>
          <cell r="E406" t="str">
            <v>390-6210-10</v>
          </cell>
          <cell r="F406">
            <v>135</v>
          </cell>
          <cell r="G406" t="str">
            <v>390-6122-10</v>
          </cell>
          <cell r="H406">
            <v>172.82</v>
          </cell>
          <cell r="I406" t="str">
            <v>390-6190-10</v>
          </cell>
          <cell r="J406">
            <v>31.32</v>
          </cell>
          <cell r="K406" t="str">
            <v>410-6900-10</v>
          </cell>
          <cell r="L406">
            <v>3495.3</v>
          </cell>
          <cell r="M406" t="str">
            <v>390-6170-10</v>
          </cell>
          <cell r="N406">
            <v>351.3</v>
          </cell>
          <cell r="O406" t="str">
            <v>420-6040-10</v>
          </cell>
          <cell r="P406">
            <v>15667.37</v>
          </cell>
          <cell r="Q406" t="str">
            <v>330-6210-10</v>
          </cell>
          <cell r="R406">
            <v>154.05000000000001</v>
          </cell>
          <cell r="S406" t="str">
            <v>410-6600-10</v>
          </cell>
          <cell r="T406">
            <v>194.66</v>
          </cell>
          <cell r="U406" t="str">
            <v>420-6180-10</v>
          </cell>
          <cell r="V406">
            <v>565.30999999999995</v>
          </cell>
          <cell r="W406" t="str">
            <v>310-6200-10</v>
          </cell>
          <cell r="X406">
            <v>321.52</v>
          </cell>
        </row>
        <row r="407">
          <cell r="A407" t="str">
            <v>420-6140-10</v>
          </cell>
          <cell r="B407">
            <v>107.93</v>
          </cell>
          <cell r="C407" t="str">
            <v>340-6180-10</v>
          </cell>
          <cell r="D407">
            <v>131.12</v>
          </cell>
          <cell r="E407" t="str">
            <v>390-6220-10</v>
          </cell>
          <cell r="F407">
            <v>808</v>
          </cell>
          <cell r="G407" t="str">
            <v>390-6170-10</v>
          </cell>
          <cell r="H407">
            <v>340.16</v>
          </cell>
          <cell r="I407" t="str">
            <v>390-6200-10</v>
          </cell>
          <cell r="J407">
            <v>143.16999999999999</v>
          </cell>
          <cell r="K407" t="str">
            <v>420-6020-10</v>
          </cell>
          <cell r="L407">
            <v>32615.24</v>
          </cell>
          <cell r="M407" t="str">
            <v>390-6180-10</v>
          </cell>
          <cell r="N407">
            <v>116.72</v>
          </cell>
          <cell r="O407" t="str">
            <v>420-6070-10</v>
          </cell>
          <cell r="P407">
            <v>4600.01</v>
          </cell>
          <cell r="Q407" t="str">
            <v>330-6220-10</v>
          </cell>
          <cell r="R407">
            <v>262</v>
          </cell>
          <cell r="S407" t="str">
            <v>410-6680-10</v>
          </cell>
          <cell r="T407">
            <v>5.78</v>
          </cell>
          <cell r="U407" t="str">
            <v>420-6190-10</v>
          </cell>
          <cell r="V407">
            <v>292.79000000000002</v>
          </cell>
          <cell r="W407" t="str">
            <v>310-6210-10</v>
          </cell>
          <cell r="X407">
            <v>153.27000000000001</v>
          </cell>
        </row>
        <row r="408">
          <cell r="A408" t="str">
            <v>420-6170-10</v>
          </cell>
          <cell r="B408">
            <v>1545.57</v>
          </cell>
          <cell r="C408" t="str">
            <v>340-6190-10</v>
          </cell>
          <cell r="D408">
            <v>67.92</v>
          </cell>
          <cell r="E408" t="str">
            <v>390-6901-10</v>
          </cell>
          <cell r="F408">
            <v>-22154</v>
          </cell>
          <cell r="G408" t="str">
            <v>390-6180-10</v>
          </cell>
          <cell r="H408">
            <v>187.82</v>
          </cell>
          <cell r="I408" t="str">
            <v>390-6210-10</v>
          </cell>
          <cell r="J408">
            <v>66.42</v>
          </cell>
          <cell r="K408" t="str">
            <v>420-6070-10</v>
          </cell>
          <cell r="L408">
            <v>322.35000000000002</v>
          </cell>
          <cell r="M408" t="str">
            <v>390-6190-10</v>
          </cell>
          <cell r="N408">
            <v>60.44</v>
          </cell>
          <cell r="O408" t="str">
            <v>420-6170-10</v>
          </cell>
          <cell r="P408">
            <v>1926.3</v>
          </cell>
          <cell r="Q408" t="str">
            <v>330-6463-10</v>
          </cell>
          <cell r="R408">
            <v>261</v>
          </cell>
          <cell r="S408" t="str">
            <v>410-6900-10</v>
          </cell>
          <cell r="T408">
            <v>1008.57</v>
          </cell>
          <cell r="U408" t="str">
            <v>420-6200-10</v>
          </cell>
          <cell r="V408">
            <v>111.41</v>
          </cell>
          <cell r="W408" t="str">
            <v>310-6220-10</v>
          </cell>
          <cell r="X408">
            <v>455</v>
          </cell>
        </row>
        <row r="409">
          <cell r="A409" t="str">
            <v>420-6180-10</v>
          </cell>
          <cell r="B409">
            <v>438.44</v>
          </cell>
          <cell r="C409" t="str">
            <v>340-6200-10</v>
          </cell>
          <cell r="D409">
            <v>319.54000000000002</v>
          </cell>
          <cell r="E409" t="str">
            <v>410-6310-10</v>
          </cell>
          <cell r="F409">
            <v>152.41999999999999</v>
          </cell>
          <cell r="G409" t="str">
            <v>390-6190-10</v>
          </cell>
          <cell r="H409">
            <v>97.28</v>
          </cell>
          <cell r="I409" t="str">
            <v>390-6220-10</v>
          </cell>
          <cell r="J409">
            <v>792</v>
          </cell>
          <cell r="K409" t="str">
            <v>420-6120-10</v>
          </cell>
          <cell r="L409">
            <v>-407.57</v>
          </cell>
          <cell r="M409" t="str">
            <v>390-6220-10</v>
          </cell>
          <cell r="N409">
            <v>532</v>
          </cell>
          <cell r="O409" t="str">
            <v>420-6180-10</v>
          </cell>
          <cell r="P409">
            <v>649.42999999999995</v>
          </cell>
          <cell r="Q409" t="str">
            <v>330-6660-10</v>
          </cell>
          <cell r="R409">
            <v>1195</v>
          </cell>
          <cell r="S409" t="str">
            <v>420-6020-10</v>
          </cell>
          <cell r="T409">
            <v>28544.560000000001</v>
          </cell>
          <cell r="U409" t="str">
            <v>420-6210-10</v>
          </cell>
          <cell r="V409">
            <v>86.17</v>
          </cell>
          <cell r="W409" t="str">
            <v>310-6310-10</v>
          </cell>
          <cell r="X409">
            <v>513.09</v>
          </cell>
        </row>
        <row r="410">
          <cell r="A410" t="str">
            <v>420-6190-10</v>
          </cell>
          <cell r="B410">
            <v>227.06</v>
          </cell>
          <cell r="C410" t="str">
            <v>340-6210-10</v>
          </cell>
          <cell r="D410">
            <v>144.02000000000001</v>
          </cell>
          <cell r="E410" t="str">
            <v>410-6340-10</v>
          </cell>
          <cell r="F410">
            <v>48.6</v>
          </cell>
          <cell r="G410" t="str">
            <v>390-6200-10</v>
          </cell>
          <cell r="H410">
            <v>464.55</v>
          </cell>
          <cell r="I410" t="str">
            <v>390-6901-10</v>
          </cell>
          <cell r="J410">
            <v>-11077</v>
          </cell>
          <cell r="K410" t="str">
            <v>420-6122-10</v>
          </cell>
          <cell r="L410">
            <v>434.37</v>
          </cell>
          <cell r="M410" t="str">
            <v>390-6901-10</v>
          </cell>
          <cell r="N410">
            <v>-22328</v>
          </cell>
          <cell r="O410" t="str">
            <v>420-6190-10</v>
          </cell>
          <cell r="P410">
            <v>336.34</v>
          </cell>
          <cell r="Q410" t="str">
            <v>330-6700-10</v>
          </cell>
          <cell r="R410">
            <v>112.82</v>
          </cell>
          <cell r="S410" t="str">
            <v>420-6040-10</v>
          </cell>
          <cell r="T410">
            <v>-349.58</v>
          </cell>
          <cell r="U410" t="str">
            <v>420-6220-10</v>
          </cell>
          <cell r="V410">
            <v>2347</v>
          </cell>
          <cell r="W410" t="str">
            <v>310-6342-10</v>
          </cell>
          <cell r="X410">
            <v>2460.15</v>
          </cell>
        </row>
        <row r="411">
          <cell r="A411" t="str">
            <v>420-6200-10</v>
          </cell>
          <cell r="B411">
            <v>1042.93</v>
          </cell>
          <cell r="C411" t="str">
            <v>390-6010-10</v>
          </cell>
          <cell r="D411">
            <v>4176.22</v>
          </cell>
          <cell r="E411" t="str">
            <v>410-6650-10</v>
          </cell>
          <cell r="F411">
            <v>8.92</v>
          </cell>
          <cell r="G411" t="str">
            <v>390-6210-10</v>
          </cell>
          <cell r="H411">
            <v>206.31</v>
          </cell>
          <cell r="I411" t="str">
            <v>410-6320-10</v>
          </cell>
          <cell r="J411">
            <v>43.19</v>
          </cell>
          <cell r="K411" t="str">
            <v>420-6170-10</v>
          </cell>
          <cell r="L411">
            <v>1921.6</v>
          </cell>
          <cell r="M411" t="str">
            <v>410-6600-10</v>
          </cell>
          <cell r="N411">
            <v>29.02</v>
          </cell>
          <cell r="O411" t="str">
            <v>420-6200-10</v>
          </cell>
          <cell r="P411">
            <v>1531.27</v>
          </cell>
          <cell r="Q411" t="str">
            <v>330-6905-10</v>
          </cell>
          <cell r="R411">
            <v>-632</v>
          </cell>
          <cell r="S411" t="str">
            <v>420-6050-10</v>
          </cell>
          <cell r="T411">
            <v>705.25</v>
          </cell>
          <cell r="U411" t="str">
            <v>420-6600-10</v>
          </cell>
          <cell r="V411">
            <v>31.1</v>
          </cell>
          <cell r="W411" t="str">
            <v>310-6901-10</v>
          </cell>
          <cell r="X411">
            <v>-7847.29</v>
          </cell>
        </row>
        <row r="412">
          <cell r="A412" t="str">
            <v>420-6210-10</v>
          </cell>
          <cell r="B412">
            <v>481.54</v>
          </cell>
          <cell r="C412" t="str">
            <v>390-6030-10</v>
          </cell>
          <cell r="D412">
            <v>1180.8599999999999</v>
          </cell>
          <cell r="E412" t="str">
            <v>410-6680-10</v>
          </cell>
          <cell r="F412">
            <v>3.36</v>
          </cell>
          <cell r="G412" t="str">
            <v>390-6220-10</v>
          </cell>
          <cell r="H412">
            <v>665</v>
          </cell>
          <cell r="I412" t="str">
            <v>410-6600-10</v>
          </cell>
          <cell r="J412">
            <v>13.75</v>
          </cell>
          <cell r="K412" t="str">
            <v>420-6180-10</v>
          </cell>
          <cell r="L412">
            <v>642.84</v>
          </cell>
          <cell r="M412" t="str">
            <v>410-6900-10</v>
          </cell>
          <cell r="N412">
            <v>2632.16</v>
          </cell>
          <cell r="O412" t="str">
            <v>420-6210-10</v>
          </cell>
          <cell r="P412">
            <v>728.23</v>
          </cell>
          <cell r="Q412" t="str">
            <v>390-6010-10</v>
          </cell>
          <cell r="R412">
            <v>4922.74</v>
          </cell>
          <cell r="S412" t="str">
            <v>420-6070-10</v>
          </cell>
          <cell r="T412">
            <v>1526.63</v>
          </cell>
          <cell r="U412" t="str">
            <v>420-6670-10</v>
          </cell>
          <cell r="V412">
            <v>2009</v>
          </cell>
          <cell r="W412" t="str">
            <v>310-6905-10</v>
          </cell>
          <cell r="X412">
            <v>-2325.92</v>
          </cell>
        </row>
        <row r="413">
          <cell r="A413" t="str">
            <v>420-6220-10</v>
          </cell>
          <cell r="B413">
            <v>1175</v>
          </cell>
          <cell r="C413" t="str">
            <v>390-6170-10</v>
          </cell>
          <cell r="D413">
            <v>309.24</v>
          </cell>
          <cell r="E413" t="str">
            <v>410-6900-10</v>
          </cell>
          <cell r="F413">
            <v>3337.38</v>
          </cell>
          <cell r="G413" t="str">
            <v>390-6901-10</v>
          </cell>
          <cell r="H413">
            <v>-11077</v>
          </cell>
          <cell r="I413" t="str">
            <v>410-6900-10</v>
          </cell>
          <cell r="J413">
            <v>2851.56</v>
          </cell>
          <cell r="K413" t="str">
            <v>420-6190-10</v>
          </cell>
          <cell r="L413">
            <v>332.93</v>
          </cell>
          <cell r="M413" t="str">
            <v>410-6901-10</v>
          </cell>
          <cell r="N413">
            <v>-2190.48</v>
          </cell>
          <cell r="O413" t="str">
            <v>420-6220-10</v>
          </cell>
          <cell r="P413">
            <v>1673</v>
          </cell>
          <cell r="Q413" t="str">
            <v>390-6030-10</v>
          </cell>
          <cell r="R413">
            <v>2715.98</v>
          </cell>
          <cell r="S413" t="str">
            <v>420-6120-10</v>
          </cell>
          <cell r="T413">
            <v>794.89</v>
          </cell>
          <cell r="U413" t="str">
            <v>420-6903-10</v>
          </cell>
          <cell r="V413">
            <v>-1011.04</v>
          </cell>
          <cell r="W413" t="str">
            <v>320-6010-10</v>
          </cell>
          <cell r="X413">
            <v>19330.599999999999</v>
          </cell>
        </row>
        <row r="414">
          <cell r="A414" t="str">
            <v>420-6670-10</v>
          </cell>
          <cell r="B414">
            <v>1339.33</v>
          </cell>
          <cell r="C414" t="str">
            <v>390-6180-10</v>
          </cell>
          <cell r="D414">
            <v>104.46</v>
          </cell>
          <cell r="E414" t="str">
            <v>410-6901-10</v>
          </cell>
          <cell r="F414">
            <v>-1920.24</v>
          </cell>
          <cell r="G414" t="str">
            <v>410-6310-10</v>
          </cell>
          <cell r="H414">
            <v>964.56</v>
          </cell>
          <cell r="I414" t="str">
            <v>410-6901-10</v>
          </cell>
          <cell r="J414">
            <v>-1069.92</v>
          </cell>
          <cell r="K414" t="str">
            <v>420-6200-10</v>
          </cell>
          <cell r="L414">
            <v>1510.45</v>
          </cell>
          <cell r="M414" t="str">
            <v>420-6020-10</v>
          </cell>
          <cell r="N414">
            <v>25517.68</v>
          </cell>
          <cell r="O414" t="str">
            <v>420-6670-10</v>
          </cell>
          <cell r="P414">
            <v>2009</v>
          </cell>
          <cell r="Q414" t="str">
            <v>390-6170-10</v>
          </cell>
          <cell r="R414">
            <v>351.29</v>
          </cell>
          <cell r="S414" t="str">
            <v>420-6122-10</v>
          </cell>
          <cell r="T414">
            <v>184.69</v>
          </cell>
          <cell r="U414" t="str">
            <v>440-6020-10</v>
          </cell>
          <cell r="V414">
            <v>13680.67</v>
          </cell>
          <cell r="W414" t="str">
            <v>320-6070-10</v>
          </cell>
          <cell r="X414">
            <v>3721.31</v>
          </cell>
        </row>
        <row r="415">
          <cell r="A415" t="str">
            <v>440-6020-10</v>
          </cell>
          <cell r="B415">
            <v>13466.42</v>
          </cell>
          <cell r="C415" t="str">
            <v>390-6190-10</v>
          </cell>
          <cell r="D415">
            <v>54.11</v>
          </cell>
          <cell r="E415" t="str">
            <v>420-6020-10</v>
          </cell>
          <cell r="F415">
            <v>22992.27</v>
          </cell>
          <cell r="G415" t="str">
            <v>410-6330-10</v>
          </cell>
          <cell r="H415">
            <v>160</v>
          </cell>
          <cell r="I415" t="str">
            <v>420-6020-10</v>
          </cell>
          <cell r="J415">
            <v>25365.21</v>
          </cell>
          <cell r="K415" t="str">
            <v>420-6210-10</v>
          </cell>
          <cell r="L415">
            <v>720.14</v>
          </cell>
          <cell r="M415" t="str">
            <v>420-6040-10</v>
          </cell>
          <cell r="N415">
            <v>2327.3200000000002</v>
          </cell>
          <cell r="O415" t="str">
            <v>440-6020-10</v>
          </cell>
          <cell r="P415">
            <v>12842.71</v>
          </cell>
          <cell r="Q415" t="str">
            <v>390-6180-10</v>
          </cell>
          <cell r="R415">
            <v>148.94999999999999</v>
          </cell>
          <cell r="S415" t="str">
            <v>420-6170-10</v>
          </cell>
          <cell r="T415">
            <v>2111.1</v>
          </cell>
          <cell r="U415" t="str">
            <v>440-6050-10</v>
          </cell>
          <cell r="V415">
            <v>5233.84</v>
          </cell>
          <cell r="W415" t="str">
            <v>320-6170-10</v>
          </cell>
          <cell r="X415">
            <v>1918.69</v>
          </cell>
        </row>
        <row r="416">
          <cell r="A416" t="str">
            <v>440-6050-10</v>
          </cell>
          <cell r="B416">
            <v>1852.88</v>
          </cell>
          <cell r="C416" t="str">
            <v>390-6200-10</v>
          </cell>
          <cell r="D416">
            <v>254.51</v>
          </cell>
          <cell r="E416" t="str">
            <v>420-6050-10</v>
          </cell>
          <cell r="F416">
            <v>5405.25</v>
          </cell>
          <cell r="G416" t="str">
            <v>410-6600-10</v>
          </cell>
          <cell r="H416">
            <v>73.290000000000006</v>
          </cell>
          <cell r="I416" t="str">
            <v>420-6040-10</v>
          </cell>
          <cell r="J416">
            <v>516.96</v>
          </cell>
          <cell r="K416" t="str">
            <v>420-6220-10</v>
          </cell>
          <cell r="L416">
            <v>2419</v>
          </cell>
          <cell r="M416" t="str">
            <v>420-6070-10</v>
          </cell>
          <cell r="N416">
            <v>3058.61</v>
          </cell>
          <cell r="O416" t="str">
            <v>440-6050-10</v>
          </cell>
          <cell r="P416">
            <v>3118.41</v>
          </cell>
          <cell r="Q416" t="str">
            <v>390-6190-10</v>
          </cell>
          <cell r="R416">
            <v>64.97</v>
          </cell>
          <cell r="S416" t="str">
            <v>420-6180-10</v>
          </cell>
          <cell r="T416">
            <v>598.64</v>
          </cell>
          <cell r="U416" t="str">
            <v>440-6070-10</v>
          </cell>
          <cell r="V416">
            <v>1655.84</v>
          </cell>
          <cell r="W416" t="str">
            <v>320-6180-10</v>
          </cell>
          <cell r="X416">
            <v>449.51</v>
          </cell>
        </row>
        <row r="417">
          <cell r="A417" t="str">
            <v>440-6070-10</v>
          </cell>
          <cell r="B417">
            <v>520.09</v>
          </cell>
          <cell r="C417" t="str">
            <v>390-6210-10</v>
          </cell>
          <cell r="D417">
            <v>114.74</v>
          </cell>
          <cell r="E417" t="str">
            <v>420-6070-10</v>
          </cell>
          <cell r="F417">
            <v>773.87</v>
          </cell>
          <cell r="G417" t="str">
            <v>410-6620-10</v>
          </cell>
          <cell r="H417">
            <v>11.02</v>
          </cell>
          <cell r="I417" t="str">
            <v>420-6050-10</v>
          </cell>
          <cell r="J417">
            <v>2921.76</v>
          </cell>
          <cell r="K417" t="str">
            <v>420-6620-10</v>
          </cell>
          <cell r="L417">
            <v>24.27</v>
          </cell>
          <cell r="M417" t="str">
            <v>420-6120-10</v>
          </cell>
          <cell r="N417">
            <v>1463.82</v>
          </cell>
          <cell r="O417" t="str">
            <v>440-6070-10</v>
          </cell>
          <cell r="P417">
            <v>2090.46</v>
          </cell>
          <cell r="Q417" t="str">
            <v>390-6220-10</v>
          </cell>
          <cell r="R417">
            <v>618</v>
          </cell>
          <cell r="S417" t="str">
            <v>420-6190-10</v>
          </cell>
          <cell r="T417">
            <v>310.05</v>
          </cell>
          <cell r="U417" t="str">
            <v>440-6120-10</v>
          </cell>
          <cell r="V417">
            <v>-480.99</v>
          </cell>
          <cell r="W417" t="str">
            <v>320-6190-10</v>
          </cell>
          <cell r="X417">
            <v>137.87</v>
          </cell>
        </row>
        <row r="418">
          <cell r="A418" t="str">
            <v>440-6120-10</v>
          </cell>
          <cell r="B418">
            <v>303.3</v>
          </cell>
          <cell r="C418" t="str">
            <v>390-6220-10</v>
          </cell>
          <cell r="D418">
            <v>298</v>
          </cell>
          <cell r="E418" t="str">
            <v>420-6120-10</v>
          </cell>
          <cell r="F418">
            <v>259.44</v>
          </cell>
          <cell r="G418" t="str">
            <v>410-6900-10</v>
          </cell>
          <cell r="H418">
            <v>3649.4</v>
          </cell>
          <cell r="I418" t="str">
            <v>420-6070-10</v>
          </cell>
          <cell r="J418">
            <v>1150.3599999999999</v>
          </cell>
          <cell r="K418" t="str">
            <v>420-6670-10</v>
          </cell>
          <cell r="L418">
            <v>4018</v>
          </cell>
          <cell r="M418" t="str">
            <v>420-6122-10</v>
          </cell>
          <cell r="N418">
            <v>155.66</v>
          </cell>
          <cell r="O418" t="str">
            <v>440-6120-10</v>
          </cell>
          <cell r="P418">
            <v>49.9</v>
          </cell>
          <cell r="Q418" t="str">
            <v>410-6610-10</v>
          </cell>
          <cell r="R418">
            <v>754.95</v>
          </cell>
          <cell r="S418" t="str">
            <v>420-6200-10</v>
          </cell>
          <cell r="T418">
            <v>891.04</v>
          </cell>
          <cell r="U418" t="str">
            <v>440-6122-10</v>
          </cell>
          <cell r="V418">
            <v>249.26</v>
          </cell>
          <cell r="W418" t="str">
            <v>320-6200-10</v>
          </cell>
          <cell r="X418">
            <v>476.13</v>
          </cell>
        </row>
        <row r="419">
          <cell r="A419" t="str">
            <v>440-6170-10</v>
          </cell>
          <cell r="B419">
            <v>1007.86</v>
          </cell>
          <cell r="C419" t="str">
            <v>410-6650-10</v>
          </cell>
          <cell r="D419">
            <v>10.36</v>
          </cell>
          <cell r="E419" t="str">
            <v>420-6122-10</v>
          </cell>
          <cell r="F419">
            <v>279.45</v>
          </cell>
          <cell r="G419" t="str">
            <v>410-6901-10</v>
          </cell>
          <cell r="H419">
            <v>-1135.93</v>
          </cell>
          <cell r="I419" t="str">
            <v>420-6120-10</v>
          </cell>
          <cell r="J419">
            <v>623.55999999999995</v>
          </cell>
          <cell r="K419" t="str">
            <v>440-6020-10</v>
          </cell>
          <cell r="L419">
            <v>14095.49</v>
          </cell>
          <cell r="M419" t="str">
            <v>420-6170-10</v>
          </cell>
          <cell r="N419">
            <v>1837</v>
          </cell>
          <cell r="O419" t="str">
            <v>440-6170-10</v>
          </cell>
          <cell r="P419">
            <v>1057.95</v>
          </cell>
          <cell r="Q419" t="str">
            <v>410-6680-10</v>
          </cell>
          <cell r="R419">
            <v>2.2799999999999998</v>
          </cell>
          <cell r="S419" t="str">
            <v>420-6210-10</v>
          </cell>
          <cell r="T419">
            <v>40.200000000000003</v>
          </cell>
          <cell r="U419" t="str">
            <v>440-6170-10</v>
          </cell>
          <cell r="V419">
            <v>1093.93</v>
          </cell>
          <cell r="W419" t="str">
            <v>320-6210-10</v>
          </cell>
          <cell r="X419">
            <v>222.66</v>
          </cell>
        </row>
        <row r="420">
          <cell r="A420" t="str">
            <v>440-6180-10</v>
          </cell>
          <cell r="B420">
            <v>278.85000000000002</v>
          </cell>
          <cell r="C420" t="str">
            <v>410-6900-10</v>
          </cell>
          <cell r="D420">
            <v>6608.2</v>
          </cell>
          <cell r="E420" t="str">
            <v>420-6145-10</v>
          </cell>
          <cell r="F420">
            <v>279.45</v>
          </cell>
          <cell r="G420" t="str">
            <v>420-6020-10</v>
          </cell>
          <cell r="H420">
            <v>20333.91</v>
          </cell>
          <cell r="I420" t="str">
            <v>420-6122-10</v>
          </cell>
          <cell r="J420">
            <v>217.92</v>
          </cell>
          <cell r="K420" t="str">
            <v>440-6050-10</v>
          </cell>
          <cell r="L420">
            <v>2129.0700000000002</v>
          </cell>
          <cell r="M420" t="str">
            <v>420-6180-10</v>
          </cell>
          <cell r="N420">
            <v>634.20000000000005</v>
          </cell>
          <cell r="O420" t="str">
            <v>440-6180-10</v>
          </cell>
          <cell r="P420">
            <v>292.17</v>
          </cell>
          <cell r="Q420" t="str">
            <v>410-6900-10</v>
          </cell>
          <cell r="R420">
            <v>1067.45</v>
          </cell>
          <cell r="S420" t="str">
            <v>420-6220-10</v>
          </cell>
          <cell r="T420">
            <v>1544</v>
          </cell>
          <cell r="U420" t="str">
            <v>440-6180-10</v>
          </cell>
          <cell r="V420">
            <v>299.41000000000003</v>
          </cell>
          <cell r="W420" t="str">
            <v>320-6220-10</v>
          </cell>
          <cell r="X420">
            <v>729</v>
          </cell>
        </row>
        <row r="421">
          <cell r="A421" t="str">
            <v>440-6190-10</v>
          </cell>
          <cell r="B421">
            <v>144.44</v>
          </cell>
          <cell r="C421" t="str">
            <v>420-6020-10</v>
          </cell>
          <cell r="D421">
            <v>18027.2</v>
          </cell>
          <cell r="E421" t="str">
            <v>420-6170-10</v>
          </cell>
          <cell r="F421">
            <v>1695.69</v>
          </cell>
          <cell r="G421" t="str">
            <v>420-6050-10</v>
          </cell>
          <cell r="H421">
            <v>6573.95</v>
          </cell>
          <cell r="I421" t="str">
            <v>420-6170-10</v>
          </cell>
          <cell r="J421">
            <v>1547.4</v>
          </cell>
          <cell r="K421" t="str">
            <v>440-6070-10</v>
          </cell>
          <cell r="L421">
            <v>47.29</v>
          </cell>
          <cell r="M421" t="str">
            <v>420-6190-10</v>
          </cell>
          <cell r="N421">
            <v>328.46</v>
          </cell>
          <cell r="O421" t="str">
            <v>440-6190-10</v>
          </cell>
          <cell r="P421">
            <v>151.33000000000001</v>
          </cell>
          <cell r="Q421" t="str">
            <v>420-6020-10</v>
          </cell>
          <cell r="R421">
            <v>25307.64</v>
          </cell>
          <cell r="S421" t="str">
            <v>420-6620-10</v>
          </cell>
          <cell r="T421">
            <v>241.47</v>
          </cell>
          <cell r="U421" t="str">
            <v>440-6190-10</v>
          </cell>
          <cell r="V421">
            <v>155.09</v>
          </cell>
          <cell r="W421" t="str">
            <v>320-6700-10</v>
          </cell>
          <cell r="X421">
            <v>60.61</v>
          </cell>
        </row>
        <row r="422">
          <cell r="A422" t="str">
            <v>440-6200-10</v>
          </cell>
          <cell r="B422">
            <v>665.9</v>
          </cell>
          <cell r="C422" t="str">
            <v>420-6050-10</v>
          </cell>
          <cell r="D422">
            <v>5843.52</v>
          </cell>
          <cell r="E422" t="str">
            <v>420-6180-10</v>
          </cell>
          <cell r="F422">
            <v>479.42</v>
          </cell>
          <cell r="G422" t="str">
            <v>420-6070-10</v>
          </cell>
          <cell r="H422">
            <v>354.91</v>
          </cell>
          <cell r="I422" t="str">
            <v>420-6180-10</v>
          </cell>
          <cell r="J422">
            <v>543.54</v>
          </cell>
          <cell r="K422" t="str">
            <v>440-6120-10</v>
          </cell>
          <cell r="L422">
            <v>842.69</v>
          </cell>
          <cell r="M422" t="str">
            <v>420-6200-10</v>
          </cell>
          <cell r="N422">
            <v>1492.59</v>
          </cell>
          <cell r="O422" t="str">
            <v>440-6200-10</v>
          </cell>
          <cell r="P422">
            <v>697.68</v>
          </cell>
          <cell r="Q422" t="str">
            <v>420-6040-10</v>
          </cell>
          <cell r="R422">
            <v>1841.6</v>
          </cell>
          <cell r="S422" t="str">
            <v>420-6670-10</v>
          </cell>
          <cell r="T422">
            <v>2009</v>
          </cell>
          <cell r="U422" t="str">
            <v>440-6200-10</v>
          </cell>
          <cell r="V422">
            <v>-12.84</v>
          </cell>
          <cell r="W422" t="str">
            <v>330-6010-10</v>
          </cell>
          <cell r="X422">
            <v>12604.82</v>
          </cell>
        </row>
        <row r="423">
          <cell r="A423" t="str">
            <v>440-6210-10</v>
          </cell>
          <cell r="B423">
            <v>306.27999999999997</v>
          </cell>
          <cell r="C423" t="str">
            <v>420-6070-10</v>
          </cell>
          <cell r="D423">
            <v>1719.7</v>
          </cell>
          <cell r="E423" t="str">
            <v>420-6190-10</v>
          </cell>
          <cell r="F423">
            <v>248.3</v>
          </cell>
          <cell r="G423" t="str">
            <v>420-6120-10</v>
          </cell>
          <cell r="H423">
            <v>2809.19</v>
          </cell>
          <cell r="I423" t="str">
            <v>420-6190-10</v>
          </cell>
          <cell r="J423">
            <v>281.51</v>
          </cell>
          <cell r="K423" t="str">
            <v>440-6170-10</v>
          </cell>
          <cell r="L423">
            <v>1058.18</v>
          </cell>
          <cell r="M423" t="str">
            <v>420-6210-10</v>
          </cell>
          <cell r="N423">
            <v>711.88</v>
          </cell>
          <cell r="O423" t="str">
            <v>440-6210-10</v>
          </cell>
          <cell r="P423">
            <v>297.69</v>
          </cell>
          <cell r="Q423" t="str">
            <v>420-6070-10</v>
          </cell>
          <cell r="R423">
            <v>1559.93</v>
          </cell>
          <cell r="S423" t="str">
            <v>440-6020-10</v>
          </cell>
          <cell r="T423">
            <v>13994.67</v>
          </cell>
          <cell r="U423" t="str">
            <v>440-6220-10</v>
          </cell>
          <cell r="V423">
            <v>1795</v>
          </cell>
          <cell r="W423" t="str">
            <v>330-6050-10</v>
          </cell>
          <cell r="X423">
            <v>1790</v>
          </cell>
        </row>
        <row r="424">
          <cell r="A424" t="str">
            <v>440-6220-10</v>
          </cell>
          <cell r="B424">
            <v>899</v>
          </cell>
          <cell r="C424" t="str">
            <v>420-6120-10</v>
          </cell>
          <cell r="D424">
            <v>1341.67</v>
          </cell>
          <cell r="E424" t="str">
            <v>420-6200-10</v>
          </cell>
          <cell r="F424">
            <v>1140.28</v>
          </cell>
          <cell r="G424" t="str">
            <v>420-6122-10</v>
          </cell>
          <cell r="H424">
            <v>313.56</v>
          </cell>
          <cell r="I424" t="str">
            <v>420-6200-10</v>
          </cell>
          <cell r="J424">
            <v>1275.1400000000001</v>
          </cell>
          <cell r="K424" t="str">
            <v>440-6180-10</v>
          </cell>
          <cell r="L424">
            <v>292.20999999999998</v>
          </cell>
          <cell r="M424" t="str">
            <v>420-6220-10</v>
          </cell>
          <cell r="N424">
            <v>1333</v>
          </cell>
          <cell r="O424" t="str">
            <v>440-6220-10</v>
          </cell>
          <cell r="P424">
            <v>1280</v>
          </cell>
          <cell r="Q424" t="str">
            <v>420-6120-10</v>
          </cell>
          <cell r="R424">
            <v>700.11</v>
          </cell>
          <cell r="S424" t="str">
            <v>440-6050-10</v>
          </cell>
          <cell r="T424">
            <v>4748.22</v>
          </cell>
          <cell r="U424" t="str">
            <v>440-6330-10</v>
          </cell>
          <cell r="V424">
            <v>159.29</v>
          </cell>
          <cell r="W424" t="str">
            <v>330-6070-10</v>
          </cell>
          <cell r="X424">
            <v>728.17</v>
          </cell>
        </row>
        <row r="425">
          <cell r="A425" t="str">
            <v>440-6650-10</v>
          </cell>
          <cell r="B425">
            <v>672.84</v>
          </cell>
          <cell r="C425" t="str">
            <v>420-6122-10</v>
          </cell>
          <cell r="D425">
            <v>133.43</v>
          </cell>
          <cell r="E425" t="str">
            <v>420-6210-10</v>
          </cell>
          <cell r="F425">
            <v>526.55999999999995</v>
          </cell>
          <cell r="G425" t="str">
            <v>420-6145-10</v>
          </cell>
          <cell r="H425">
            <v>-64.489999999999995</v>
          </cell>
          <cell r="I425" t="str">
            <v>420-6210-10</v>
          </cell>
          <cell r="J425">
            <v>612.26</v>
          </cell>
          <cell r="K425" t="str">
            <v>440-6190-10</v>
          </cell>
          <cell r="L425">
            <v>151.35</v>
          </cell>
          <cell r="M425" t="str">
            <v>420-6310-10</v>
          </cell>
          <cell r="N425">
            <v>420.06</v>
          </cell>
          <cell r="O425" t="str">
            <v>440-6650-10</v>
          </cell>
          <cell r="P425">
            <v>672.84</v>
          </cell>
          <cell r="Q425" t="str">
            <v>420-6122-10</v>
          </cell>
          <cell r="R425">
            <v>124.73</v>
          </cell>
          <cell r="S425" t="str">
            <v>440-6070-10</v>
          </cell>
          <cell r="T425">
            <v>1121.6600000000001</v>
          </cell>
          <cell r="U425" t="str">
            <v>440-6650-10</v>
          </cell>
          <cell r="V425">
            <v>647.20000000000005</v>
          </cell>
          <cell r="W425" t="str">
            <v>330-6170-10</v>
          </cell>
          <cell r="X425">
            <v>1072.8900000000001</v>
          </cell>
        </row>
        <row r="426">
          <cell r="A426" t="str">
            <v>440-6770-10</v>
          </cell>
          <cell r="B426">
            <v>3525.12</v>
          </cell>
          <cell r="C426" t="str">
            <v>420-6170-10</v>
          </cell>
          <cell r="D426">
            <v>1459.4</v>
          </cell>
          <cell r="E426" t="str">
            <v>420-6220-10</v>
          </cell>
          <cell r="F426">
            <v>2026</v>
          </cell>
          <cell r="G426" t="str">
            <v>420-6170-10</v>
          </cell>
          <cell r="H426">
            <v>1644.42</v>
          </cell>
          <cell r="I426" t="str">
            <v>420-6220-10</v>
          </cell>
          <cell r="J426">
            <v>1985</v>
          </cell>
          <cell r="K426" t="str">
            <v>440-6200-10</v>
          </cell>
          <cell r="L426">
            <v>697.81</v>
          </cell>
          <cell r="M426" t="str">
            <v>440-6020-10</v>
          </cell>
          <cell r="N426">
            <v>9926.3700000000008</v>
          </cell>
          <cell r="O426" t="str">
            <v>440-6700-10</v>
          </cell>
          <cell r="P426">
            <v>38.5</v>
          </cell>
          <cell r="Q426" t="str">
            <v>420-6170-10</v>
          </cell>
          <cell r="R426">
            <v>1897.58</v>
          </cell>
          <cell r="S426" t="str">
            <v>440-6120-10</v>
          </cell>
          <cell r="T426">
            <v>1881.03</v>
          </cell>
          <cell r="U426" t="str">
            <v>440-6700-10</v>
          </cell>
          <cell r="V426">
            <v>34.14</v>
          </cell>
          <cell r="W426" t="str">
            <v>330-6180-10</v>
          </cell>
          <cell r="X426">
            <v>259.99</v>
          </cell>
        </row>
        <row r="427">
          <cell r="A427" t="str">
            <v>440-6790-10</v>
          </cell>
          <cell r="B427">
            <v>269.10000000000002</v>
          </cell>
          <cell r="C427" t="str">
            <v>420-6180-10</v>
          </cell>
          <cell r="D427">
            <v>413.85</v>
          </cell>
          <cell r="E427" t="str">
            <v>420-6670-10</v>
          </cell>
          <cell r="F427">
            <v>2009</v>
          </cell>
          <cell r="G427" t="str">
            <v>420-6180-10</v>
          </cell>
          <cell r="H427">
            <v>463.1</v>
          </cell>
          <cell r="I427" t="str">
            <v>420-6620-10</v>
          </cell>
          <cell r="J427">
            <v>249.73</v>
          </cell>
          <cell r="K427" t="str">
            <v>440-6210-10</v>
          </cell>
          <cell r="L427">
            <v>320.94</v>
          </cell>
          <cell r="M427" t="str">
            <v>440-6030-10</v>
          </cell>
          <cell r="N427">
            <v>1011.04</v>
          </cell>
          <cell r="O427" t="str">
            <v>440-6770-10</v>
          </cell>
          <cell r="P427">
            <v>2316.13</v>
          </cell>
          <cell r="Q427" t="str">
            <v>420-6180-10</v>
          </cell>
          <cell r="R427">
            <v>575.91999999999996</v>
          </cell>
          <cell r="S427" t="str">
            <v>440-6170-10</v>
          </cell>
          <cell r="T427">
            <v>1211.1300000000001</v>
          </cell>
          <cell r="U427" t="str">
            <v>440-6770-10</v>
          </cell>
          <cell r="V427">
            <v>2454.0300000000002</v>
          </cell>
          <cell r="W427" t="str">
            <v>330-6190-10</v>
          </cell>
          <cell r="X427">
            <v>135.82</v>
          </cell>
        </row>
        <row r="428">
          <cell r="A428" t="str">
            <v>440-6810-10</v>
          </cell>
          <cell r="B428">
            <v>40375</v>
          </cell>
          <cell r="C428" t="str">
            <v>420-6190-10</v>
          </cell>
          <cell r="D428">
            <v>214.33</v>
          </cell>
          <cell r="E428" t="str">
            <v>440-6020-10</v>
          </cell>
          <cell r="F428">
            <v>13254.88</v>
          </cell>
          <cell r="G428" t="str">
            <v>420-6190-10</v>
          </cell>
          <cell r="H428">
            <v>239.84</v>
          </cell>
          <cell r="I428" t="str">
            <v>420-6670-10</v>
          </cell>
          <cell r="J428">
            <v>2684</v>
          </cell>
          <cell r="K428" t="str">
            <v>440-6220-10</v>
          </cell>
          <cell r="L428">
            <v>1850</v>
          </cell>
          <cell r="M428" t="str">
            <v>440-6050-10</v>
          </cell>
          <cell r="N428">
            <v>2794.01</v>
          </cell>
          <cell r="O428" t="str">
            <v>440-6790-10</v>
          </cell>
          <cell r="P428">
            <v>254.9</v>
          </cell>
          <cell r="Q428" t="str">
            <v>420-6190-10</v>
          </cell>
          <cell r="R428">
            <v>298.27999999999997</v>
          </cell>
          <cell r="S428" t="str">
            <v>440-6180-10</v>
          </cell>
          <cell r="T428">
            <v>336.29</v>
          </cell>
          <cell r="U428" t="str">
            <v>440-6790-10</v>
          </cell>
          <cell r="V428">
            <v>124.1</v>
          </cell>
          <cell r="W428" t="str">
            <v>330-6200-10</v>
          </cell>
          <cell r="X428">
            <v>327.26</v>
          </cell>
        </row>
        <row r="429">
          <cell r="A429" t="str">
            <v>450-6020-10</v>
          </cell>
          <cell r="B429">
            <v>4852.3599999999997</v>
          </cell>
          <cell r="C429" t="str">
            <v>420-6200-10</v>
          </cell>
          <cell r="D429">
            <v>983.83</v>
          </cell>
          <cell r="E429" t="str">
            <v>440-6050-10</v>
          </cell>
          <cell r="F429">
            <v>4505.78</v>
          </cell>
          <cell r="G429" t="str">
            <v>420-6200-10</v>
          </cell>
          <cell r="H429">
            <v>1102.1500000000001</v>
          </cell>
          <cell r="I429" t="str">
            <v>440-6020-10</v>
          </cell>
          <cell r="J429">
            <v>13876.43</v>
          </cell>
          <cell r="K429" t="str">
            <v>440-6490-10</v>
          </cell>
          <cell r="L429">
            <v>259.2</v>
          </cell>
          <cell r="M429" t="str">
            <v>440-6070-10</v>
          </cell>
          <cell r="N429">
            <v>5068.29</v>
          </cell>
          <cell r="O429" t="str">
            <v>440-6810-10</v>
          </cell>
          <cell r="P429">
            <v>40375</v>
          </cell>
          <cell r="Q429" t="str">
            <v>420-6200-10</v>
          </cell>
          <cell r="R429">
            <v>1363.3</v>
          </cell>
          <cell r="S429" t="str">
            <v>440-6190-10</v>
          </cell>
          <cell r="T429">
            <v>174.18</v>
          </cell>
          <cell r="U429" t="str">
            <v>440-6810-10</v>
          </cell>
          <cell r="V429">
            <v>40375</v>
          </cell>
          <cell r="W429" t="str">
            <v>330-6210-10</v>
          </cell>
          <cell r="X429">
            <v>101.72</v>
          </cell>
        </row>
        <row r="430">
          <cell r="A430" t="str">
            <v>450-6050-10</v>
          </cell>
          <cell r="B430">
            <v>35557.14</v>
          </cell>
          <cell r="C430" t="str">
            <v>420-6210-10</v>
          </cell>
          <cell r="D430">
            <v>454.53</v>
          </cell>
          <cell r="E430" t="str">
            <v>440-6070-10</v>
          </cell>
          <cell r="F430">
            <v>1510</v>
          </cell>
          <cell r="G430" t="str">
            <v>420-6210-10</v>
          </cell>
          <cell r="H430">
            <v>508.62</v>
          </cell>
          <cell r="I430" t="str">
            <v>440-6050-10</v>
          </cell>
          <cell r="J430">
            <v>11458.59</v>
          </cell>
          <cell r="K430" t="str">
            <v>440-6650-10</v>
          </cell>
          <cell r="L430">
            <v>640.79999999999995</v>
          </cell>
          <cell r="M430" t="str">
            <v>440-6120-10</v>
          </cell>
          <cell r="N430">
            <v>-177.41</v>
          </cell>
          <cell r="O430" t="str">
            <v>440-6903-10</v>
          </cell>
          <cell r="P430">
            <v>1011.04</v>
          </cell>
          <cell r="Q430" t="str">
            <v>420-6210-10</v>
          </cell>
          <cell r="R430">
            <v>608.6</v>
          </cell>
          <cell r="S430" t="str">
            <v>440-6200-10</v>
          </cell>
          <cell r="T430">
            <v>200.63</v>
          </cell>
          <cell r="U430" t="str">
            <v>450-6020-10</v>
          </cell>
          <cell r="V430">
            <v>5190.3599999999997</v>
          </cell>
          <cell r="W430" t="str">
            <v>330-6220-10</v>
          </cell>
          <cell r="X430">
            <v>167</v>
          </cell>
        </row>
        <row r="431">
          <cell r="A431" t="str">
            <v>450-6070-10</v>
          </cell>
          <cell r="B431">
            <v>24.32</v>
          </cell>
          <cell r="C431" t="str">
            <v>420-6220-10</v>
          </cell>
          <cell r="D431">
            <v>748</v>
          </cell>
          <cell r="E431" t="str">
            <v>440-6120-10</v>
          </cell>
          <cell r="F431">
            <v>729.5</v>
          </cell>
          <cell r="G431" t="str">
            <v>420-6220-10</v>
          </cell>
          <cell r="H431">
            <v>1666</v>
          </cell>
          <cell r="I431" t="str">
            <v>440-6070-10</v>
          </cell>
          <cell r="J431">
            <v>389.07</v>
          </cell>
          <cell r="K431" t="str">
            <v>440-6700-10</v>
          </cell>
          <cell r="L431">
            <v>74.959999999999994</v>
          </cell>
          <cell r="M431" t="str">
            <v>440-6122-10</v>
          </cell>
          <cell r="N431">
            <v>221.76</v>
          </cell>
          <cell r="O431" t="str">
            <v>450-6020-10</v>
          </cell>
          <cell r="P431">
            <v>2449.9</v>
          </cell>
          <cell r="Q431" t="str">
            <v>420-6220-10</v>
          </cell>
          <cell r="R431">
            <v>1549</v>
          </cell>
          <cell r="S431" t="str">
            <v>440-6210-10</v>
          </cell>
          <cell r="T431">
            <v>-23.34</v>
          </cell>
          <cell r="U431" t="str">
            <v>450-6050-10</v>
          </cell>
          <cell r="V431">
            <v>36283.17</v>
          </cell>
          <cell r="W431" t="str">
            <v>330-6320-10</v>
          </cell>
          <cell r="X431">
            <v>80</v>
          </cell>
        </row>
        <row r="432">
          <cell r="A432" t="str">
            <v>450-6170-10</v>
          </cell>
          <cell r="B432">
            <v>346.92</v>
          </cell>
          <cell r="C432" t="str">
            <v>420-6670-10</v>
          </cell>
          <cell r="D432">
            <v>3348.33</v>
          </cell>
          <cell r="E432" t="str">
            <v>440-6122-10</v>
          </cell>
          <cell r="F432">
            <v>234.23</v>
          </cell>
          <cell r="G432" t="str">
            <v>420-6670-10</v>
          </cell>
          <cell r="H432">
            <v>2009</v>
          </cell>
          <cell r="I432" t="str">
            <v>440-6170-10</v>
          </cell>
          <cell r="J432">
            <v>1006.32</v>
          </cell>
          <cell r="K432" t="str">
            <v>440-6770-10</v>
          </cell>
          <cell r="L432">
            <v>2279.71</v>
          </cell>
          <cell r="M432" t="str">
            <v>440-6170-10</v>
          </cell>
          <cell r="N432">
            <v>1063.3800000000001</v>
          </cell>
          <cell r="O432" t="str">
            <v>450-6050-10</v>
          </cell>
          <cell r="P432">
            <v>36096.769999999997</v>
          </cell>
          <cell r="Q432" t="str">
            <v>420-6620-10</v>
          </cell>
          <cell r="R432">
            <v>42.25</v>
          </cell>
          <cell r="S432" t="str">
            <v>440-6220-10</v>
          </cell>
          <cell r="T432">
            <v>1181</v>
          </cell>
          <cell r="U432" t="str">
            <v>450-6070-10</v>
          </cell>
          <cell r="V432">
            <v>211.58</v>
          </cell>
          <cell r="W432" t="str">
            <v>330-6463-10</v>
          </cell>
          <cell r="X432">
            <v>261</v>
          </cell>
        </row>
        <row r="433">
          <cell r="A433" t="str">
            <v>450-6180-10</v>
          </cell>
          <cell r="B433">
            <v>96.39</v>
          </cell>
          <cell r="C433" t="str">
            <v>440-6020-10</v>
          </cell>
          <cell r="D433">
            <v>11459.9</v>
          </cell>
          <cell r="E433" t="str">
            <v>440-6170-10</v>
          </cell>
          <cell r="F433">
            <v>1112.3</v>
          </cell>
          <cell r="G433" t="str">
            <v>440-6020-10</v>
          </cell>
          <cell r="H433">
            <v>14648.35</v>
          </cell>
          <cell r="I433" t="str">
            <v>440-6180-10</v>
          </cell>
          <cell r="J433">
            <v>278.18</v>
          </cell>
          <cell r="K433" t="str">
            <v>440-6790-10</v>
          </cell>
          <cell r="L433">
            <v>294.85000000000002</v>
          </cell>
          <cell r="M433" t="str">
            <v>440-6180-10</v>
          </cell>
          <cell r="N433">
            <v>293.25</v>
          </cell>
          <cell r="O433" t="str">
            <v>450-6070-10</v>
          </cell>
          <cell r="P433">
            <v>2917.98</v>
          </cell>
          <cell r="Q433" t="str">
            <v>420-6670-10</v>
          </cell>
          <cell r="R433">
            <v>2009</v>
          </cell>
          <cell r="S433" t="str">
            <v>440-6650-10</v>
          </cell>
          <cell r="T433">
            <v>679.56</v>
          </cell>
          <cell r="U433" t="str">
            <v>450-6120-10</v>
          </cell>
          <cell r="V433">
            <v>-107.44</v>
          </cell>
          <cell r="W433" t="str">
            <v>330-6660-10</v>
          </cell>
          <cell r="X433">
            <v>2190</v>
          </cell>
        </row>
        <row r="434">
          <cell r="A434" t="str">
            <v>450-6190-10</v>
          </cell>
          <cell r="B434">
            <v>49.93</v>
          </cell>
          <cell r="C434" t="str">
            <v>440-6050-10</v>
          </cell>
          <cell r="D434">
            <v>3108.04</v>
          </cell>
          <cell r="E434" t="str">
            <v>440-6180-10</v>
          </cell>
          <cell r="F434">
            <v>306.7</v>
          </cell>
          <cell r="G434" t="str">
            <v>440-6070-10</v>
          </cell>
          <cell r="H434">
            <v>393.64</v>
          </cell>
          <cell r="I434" t="str">
            <v>440-6190-10</v>
          </cell>
          <cell r="J434">
            <v>144.08000000000001</v>
          </cell>
          <cell r="K434" t="str">
            <v>440-6810-10</v>
          </cell>
          <cell r="L434">
            <v>40375</v>
          </cell>
          <cell r="M434" t="str">
            <v>440-6190-10</v>
          </cell>
          <cell r="N434">
            <v>151.9</v>
          </cell>
          <cell r="O434" t="str">
            <v>450-6170-10</v>
          </cell>
          <cell r="P434">
            <v>388.88</v>
          </cell>
          <cell r="Q434" t="str">
            <v>440-6020-10</v>
          </cell>
          <cell r="R434">
            <v>13444.79</v>
          </cell>
          <cell r="S434" t="str">
            <v>440-6700-10</v>
          </cell>
          <cell r="T434">
            <v>39</v>
          </cell>
          <cell r="U434" t="str">
            <v>450-6170-10</v>
          </cell>
          <cell r="V434">
            <v>381.75</v>
          </cell>
          <cell r="W434" t="str">
            <v>330-6700-10</v>
          </cell>
          <cell r="X434">
            <v>73.3</v>
          </cell>
        </row>
        <row r="435">
          <cell r="A435" t="str">
            <v>450-6200-10</v>
          </cell>
          <cell r="B435">
            <v>230.73</v>
          </cell>
          <cell r="C435" t="str">
            <v>440-6070-10</v>
          </cell>
          <cell r="D435">
            <v>1995.84</v>
          </cell>
          <cell r="E435" t="str">
            <v>440-6190-10</v>
          </cell>
          <cell r="F435">
            <v>158.85</v>
          </cell>
          <cell r="G435" t="str">
            <v>440-6122-10</v>
          </cell>
          <cell r="H435">
            <v>-54.05</v>
          </cell>
          <cell r="I435" t="str">
            <v>440-6200-10</v>
          </cell>
          <cell r="J435">
            <v>664.15</v>
          </cell>
          <cell r="K435" t="str">
            <v>450-6020-10</v>
          </cell>
          <cell r="L435">
            <v>4612.07</v>
          </cell>
          <cell r="M435" t="str">
            <v>440-6200-10</v>
          </cell>
          <cell r="N435">
            <v>700.45</v>
          </cell>
          <cell r="O435" t="str">
            <v>450-6180-10</v>
          </cell>
          <cell r="P435">
            <v>104.67</v>
          </cell>
          <cell r="Q435" t="str">
            <v>440-6050-10</v>
          </cell>
          <cell r="R435">
            <v>3048.72</v>
          </cell>
          <cell r="S435" t="str">
            <v>440-6770-10</v>
          </cell>
          <cell r="T435">
            <v>2275.2399999999998</v>
          </cell>
          <cell r="U435" t="str">
            <v>450-6180-10</v>
          </cell>
          <cell r="V435">
            <v>103.24</v>
          </cell>
          <cell r="W435" t="str">
            <v>330-6905-10</v>
          </cell>
          <cell r="X435">
            <v>-632</v>
          </cell>
        </row>
        <row r="436">
          <cell r="A436" t="str">
            <v>450-6210-10</v>
          </cell>
          <cell r="B436">
            <v>105.88</v>
          </cell>
          <cell r="C436" t="str">
            <v>440-6122-10</v>
          </cell>
          <cell r="D436">
            <v>214.96</v>
          </cell>
          <cell r="E436" t="str">
            <v>440-6200-10</v>
          </cell>
          <cell r="F436">
            <v>732.59</v>
          </cell>
          <cell r="G436" t="str">
            <v>440-6170-10</v>
          </cell>
          <cell r="H436">
            <v>1058.42</v>
          </cell>
          <cell r="I436" t="str">
            <v>440-6210-10</v>
          </cell>
          <cell r="J436">
            <v>305.52</v>
          </cell>
          <cell r="K436" t="str">
            <v>450-6050-10</v>
          </cell>
          <cell r="L436">
            <v>43394.3</v>
          </cell>
          <cell r="M436" t="str">
            <v>440-6210-10</v>
          </cell>
          <cell r="N436">
            <v>322.08</v>
          </cell>
          <cell r="O436" t="str">
            <v>450-6190-10</v>
          </cell>
          <cell r="P436">
            <v>54.21</v>
          </cell>
          <cell r="Q436" t="str">
            <v>440-6070-10</v>
          </cell>
          <cell r="R436">
            <v>929.67</v>
          </cell>
          <cell r="S436" t="str">
            <v>440-6790-10</v>
          </cell>
          <cell r="T436">
            <v>195.5</v>
          </cell>
          <cell r="U436" t="str">
            <v>450-6190-10</v>
          </cell>
          <cell r="V436">
            <v>53.48</v>
          </cell>
          <cell r="W436" t="str">
            <v>390-6010-10</v>
          </cell>
          <cell r="X436">
            <v>4922.74</v>
          </cell>
        </row>
        <row r="437">
          <cell r="A437" t="str">
            <v>450-6220-10</v>
          </cell>
          <cell r="B437">
            <v>197</v>
          </cell>
          <cell r="C437" t="str">
            <v>440-6170-10</v>
          </cell>
          <cell r="D437">
            <v>966.6</v>
          </cell>
          <cell r="E437" t="str">
            <v>440-6210-10</v>
          </cell>
          <cell r="F437">
            <v>336.85</v>
          </cell>
          <cell r="G437" t="str">
            <v>440-6180-10</v>
          </cell>
          <cell r="H437">
            <v>292.26</v>
          </cell>
          <cell r="I437" t="str">
            <v>440-6220-10</v>
          </cell>
          <cell r="J437">
            <v>1518</v>
          </cell>
          <cell r="K437" t="str">
            <v>450-6070-10</v>
          </cell>
          <cell r="L437">
            <v>388.66</v>
          </cell>
          <cell r="M437" t="str">
            <v>440-6220-10</v>
          </cell>
          <cell r="N437">
            <v>1019</v>
          </cell>
          <cell r="O437" t="str">
            <v>450-6200-10</v>
          </cell>
          <cell r="P437">
            <v>251.05</v>
          </cell>
          <cell r="Q437" t="str">
            <v>440-6120-10</v>
          </cell>
          <cell r="R437">
            <v>-8.32</v>
          </cell>
          <cell r="S437" t="str">
            <v>440-6810-10</v>
          </cell>
          <cell r="T437">
            <v>40375</v>
          </cell>
          <cell r="U437" t="str">
            <v>450-6220-10</v>
          </cell>
          <cell r="V437">
            <v>393</v>
          </cell>
          <cell r="W437" t="str">
            <v>390-6030-10</v>
          </cell>
          <cell r="X437">
            <v>-856.13</v>
          </cell>
        </row>
        <row r="438">
          <cell r="A438" t="str">
            <v>450-6342-10</v>
          </cell>
          <cell r="B438">
            <v>1397.13</v>
          </cell>
          <cell r="C438" t="str">
            <v>440-6180-10</v>
          </cell>
          <cell r="D438">
            <v>266.58</v>
          </cell>
          <cell r="E438" t="str">
            <v>440-6220-10</v>
          </cell>
          <cell r="F438">
            <v>1550</v>
          </cell>
          <cell r="G438" t="str">
            <v>440-6190-10</v>
          </cell>
          <cell r="H438">
            <v>151.38999999999999</v>
          </cell>
          <cell r="I438" t="str">
            <v>440-6650-10</v>
          </cell>
          <cell r="J438">
            <v>640.79999999999995</v>
          </cell>
          <cell r="K438" t="str">
            <v>450-6120-10</v>
          </cell>
          <cell r="L438">
            <v>135.85</v>
          </cell>
          <cell r="M438" t="str">
            <v>440-6330-10</v>
          </cell>
          <cell r="N438">
            <v>152.99</v>
          </cell>
          <cell r="O438" t="str">
            <v>450-6210-10</v>
          </cell>
          <cell r="P438">
            <v>100.3</v>
          </cell>
          <cell r="Q438" t="str">
            <v>440-6122-10</v>
          </cell>
          <cell r="R438">
            <v>429.93</v>
          </cell>
          <cell r="S438" t="str">
            <v>450-6020-10</v>
          </cell>
          <cell r="T438">
            <v>5465.11</v>
          </cell>
          <cell r="U438" t="str">
            <v>450-6320-10</v>
          </cell>
          <cell r="V438">
            <v>638.36</v>
          </cell>
          <cell r="W438" t="str">
            <v>390-6170-10</v>
          </cell>
          <cell r="X438">
            <v>387.55</v>
          </cell>
        </row>
        <row r="439">
          <cell r="A439" t="str">
            <v>450-6680-10</v>
          </cell>
          <cell r="B439">
            <v>31824.9</v>
          </cell>
          <cell r="C439" t="str">
            <v>440-6190-10</v>
          </cell>
          <cell r="D439">
            <v>138.08000000000001</v>
          </cell>
          <cell r="E439" t="str">
            <v>440-6460-10</v>
          </cell>
          <cell r="F439">
            <v>100</v>
          </cell>
          <cell r="G439" t="str">
            <v>440-6200-10</v>
          </cell>
          <cell r="H439">
            <v>697.93</v>
          </cell>
          <cell r="I439" t="str">
            <v>440-6700-10</v>
          </cell>
          <cell r="J439">
            <v>74.959999999999994</v>
          </cell>
          <cell r="K439" t="str">
            <v>450-6170-10</v>
          </cell>
          <cell r="L439">
            <v>366.44</v>
          </cell>
          <cell r="M439" t="str">
            <v>440-6650-10</v>
          </cell>
          <cell r="N439">
            <v>704.88</v>
          </cell>
          <cell r="O439" t="str">
            <v>450-6220-10</v>
          </cell>
          <cell r="P439">
            <v>280</v>
          </cell>
          <cell r="Q439" t="str">
            <v>440-6170-10</v>
          </cell>
          <cell r="R439">
            <v>1060.6600000000001</v>
          </cell>
          <cell r="S439" t="str">
            <v>450-6050-10</v>
          </cell>
          <cell r="T439">
            <v>36384.019999999997</v>
          </cell>
          <cell r="U439" t="str">
            <v>450-6342-10</v>
          </cell>
          <cell r="V439">
            <v>3148.9</v>
          </cell>
          <cell r="W439" t="str">
            <v>390-6180-10</v>
          </cell>
          <cell r="X439">
            <v>79.3</v>
          </cell>
        </row>
        <row r="440">
          <cell r="A440" t="str">
            <v>450-6690-10</v>
          </cell>
          <cell r="B440">
            <v>13112.91</v>
          </cell>
          <cell r="C440" t="str">
            <v>440-6200-10</v>
          </cell>
          <cell r="D440">
            <v>636.72</v>
          </cell>
          <cell r="E440" t="str">
            <v>440-6650-10</v>
          </cell>
          <cell r="F440">
            <v>608.75</v>
          </cell>
          <cell r="G440" t="str">
            <v>440-6210-10</v>
          </cell>
          <cell r="H440">
            <v>321</v>
          </cell>
          <cell r="I440" t="str">
            <v>440-6760-10</v>
          </cell>
          <cell r="J440">
            <v>1745.25</v>
          </cell>
          <cell r="K440" t="str">
            <v>450-6180-10</v>
          </cell>
          <cell r="L440">
            <v>100.16</v>
          </cell>
          <cell r="M440" t="str">
            <v>440-6700-10</v>
          </cell>
          <cell r="N440">
            <v>35.590000000000003</v>
          </cell>
          <cell r="O440" t="str">
            <v>450-6342-10</v>
          </cell>
          <cell r="P440">
            <v>3140.91</v>
          </cell>
          <cell r="Q440" t="str">
            <v>440-6180-10</v>
          </cell>
          <cell r="R440">
            <v>292.70999999999998</v>
          </cell>
          <cell r="S440" t="str">
            <v>450-6070-10</v>
          </cell>
          <cell r="T440">
            <v>124.8</v>
          </cell>
          <cell r="U440" t="str">
            <v>450-6680-10</v>
          </cell>
          <cell r="V440">
            <v>26124.68</v>
          </cell>
          <cell r="W440" t="str">
            <v>390-6190-10</v>
          </cell>
          <cell r="X440">
            <v>22.05</v>
          </cell>
        </row>
        <row r="441">
          <cell r="A441" t="str">
            <v>460-6010-10</v>
          </cell>
          <cell r="B441">
            <v>7433.53</v>
          </cell>
          <cell r="C441" t="str">
            <v>440-6210-10</v>
          </cell>
          <cell r="D441">
            <v>292.77999999999997</v>
          </cell>
          <cell r="E441" t="str">
            <v>440-6700-10</v>
          </cell>
          <cell r="F441">
            <v>74.92</v>
          </cell>
          <cell r="G441" t="str">
            <v>440-6220-10</v>
          </cell>
          <cell r="H441">
            <v>1275</v>
          </cell>
          <cell r="I441" t="str">
            <v>440-6770-10</v>
          </cell>
          <cell r="J441">
            <v>2351.25</v>
          </cell>
          <cell r="K441" t="str">
            <v>450-6190-10</v>
          </cell>
          <cell r="L441">
            <v>51.87</v>
          </cell>
          <cell r="M441" t="str">
            <v>440-6770-10</v>
          </cell>
          <cell r="N441">
            <v>2267.46</v>
          </cell>
          <cell r="O441" t="str">
            <v>450-6680-10</v>
          </cell>
          <cell r="P441">
            <v>27109.68</v>
          </cell>
          <cell r="Q441" t="str">
            <v>440-6190-10</v>
          </cell>
          <cell r="R441">
            <v>151.61000000000001</v>
          </cell>
          <cell r="S441" t="str">
            <v>450-6120-10</v>
          </cell>
          <cell r="T441">
            <v>571.58000000000004</v>
          </cell>
          <cell r="U441" t="str">
            <v>450-6690-10</v>
          </cell>
          <cell r="V441">
            <v>4679.1000000000004</v>
          </cell>
          <cell r="W441" t="str">
            <v>390-6200-10</v>
          </cell>
          <cell r="X441">
            <v>100.62</v>
          </cell>
        </row>
        <row r="442">
          <cell r="A442" t="str">
            <v>460-6120-10</v>
          </cell>
          <cell r="B442">
            <v>191.41</v>
          </cell>
          <cell r="C442" t="str">
            <v>440-6220-10</v>
          </cell>
          <cell r="D442">
            <v>572</v>
          </cell>
          <cell r="E442" t="str">
            <v>440-6770-10</v>
          </cell>
          <cell r="F442">
            <v>2259.31</v>
          </cell>
          <cell r="G442" t="str">
            <v>440-6650-10</v>
          </cell>
          <cell r="H442">
            <v>736.92</v>
          </cell>
          <cell r="I442" t="str">
            <v>440-6790-10</v>
          </cell>
          <cell r="J442">
            <v>193.75</v>
          </cell>
          <cell r="K442" t="str">
            <v>450-6200-10</v>
          </cell>
          <cell r="L442">
            <v>239.6</v>
          </cell>
          <cell r="M442" t="str">
            <v>440-6790-10</v>
          </cell>
          <cell r="N442">
            <v>322.8</v>
          </cell>
          <cell r="O442" t="str">
            <v>450-6690-10</v>
          </cell>
          <cell r="P442">
            <v>4650.4799999999996</v>
          </cell>
          <cell r="Q442" t="str">
            <v>440-6200-10</v>
          </cell>
          <cell r="R442">
            <v>523.53</v>
          </cell>
          <cell r="S442" t="str">
            <v>450-6170-10</v>
          </cell>
          <cell r="T442">
            <v>441.67</v>
          </cell>
          <cell r="U442" t="str">
            <v>450-6901-10</v>
          </cell>
          <cell r="V442">
            <v>0</v>
          </cell>
          <cell r="W442" t="str">
            <v>390-6210-10</v>
          </cell>
          <cell r="X442">
            <v>47.54</v>
          </cell>
        </row>
        <row r="443">
          <cell r="A443" t="str">
            <v>460-6145-10</v>
          </cell>
          <cell r="B443">
            <v>381.25</v>
          </cell>
          <cell r="C443" t="str">
            <v>440-6310-10</v>
          </cell>
          <cell r="D443">
            <v>37.799999999999997</v>
          </cell>
          <cell r="E443" t="str">
            <v>440-6790-10</v>
          </cell>
          <cell r="F443">
            <v>144.25</v>
          </cell>
          <cell r="G443" t="str">
            <v>440-6700-10</v>
          </cell>
          <cell r="H443">
            <v>75.33</v>
          </cell>
          <cell r="I443" t="str">
            <v>440-6810-10</v>
          </cell>
          <cell r="J443">
            <v>40375</v>
          </cell>
          <cell r="K443" t="str">
            <v>450-6210-10</v>
          </cell>
          <cell r="L443">
            <v>110.01</v>
          </cell>
          <cell r="M443" t="str">
            <v>440-6810-10</v>
          </cell>
          <cell r="N443">
            <v>40375</v>
          </cell>
          <cell r="O443" t="str">
            <v>450-6901-10</v>
          </cell>
          <cell r="P443">
            <v>0</v>
          </cell>
          <cell r="Q443" t="str">
            <v>440-6210-10</v>
          </cell>
          <cell r="R443">
            <v>164.81</v>
          </cell>
          <cell r="S443" t="str">
            <v>450-6180-10</v>
          </cell>
          <cell r="T443">
            <v>120.14</v>
          </cell>
          <cell r="U443" t="str">
            <v>450-6903-10</v>
          </cell>
          <cell r="V443">
            <v>1011.04</v>
          </cell>
          <cell r="W443" t="str">
            <v>390-6220-10</v>
          </cell>
          <cell r="X443">
            <v>393</v>
          </cell>
        </row>
        <row r="444">
          <cell r="A444" t="str">
            <v>460-6170-10</v>
          </cell>
          <cell r="B444">
            <v>650.21</v>
          </cell>
          <cell r="C444" t="str">
            <v>440-6650-10</v>
          </cell>
          <cell r="D444">
            <v>640.79999999999995</v>
          </cell>
          <cell r="E444" t="str">
            <v>440-6810-10</v>
          </cell>
          <cell r="F444">
            <v>40375</v>
          </cell>
          <cell r="G444" t="str">
            <v>440-6770-10</v>
          </cell>
          <cell r="H444">
            <v>2342.19</v>
          </cell>
          <cell r="I444" t="str">
            <v>450-6020-10</v>
          </cell>
          <cell r="J444">
            <v>4922.3500000000004</v>
          </cell>
          <cell r="K444" t="str">
            <v>450-6220-10</v>
          </cell>
          <cell r="L444">
            <v>405</v>
          </cell>
          <cell r="M444" t="str">
            <v>440-6903-10</v>
          </cell>
          <cell r="N444">
            <v>-1011.04</v>
          </cell>
          <cell r="O444" t="str">
            <v>450-6903-10</v>
          </cell>
          <cell r="P444">
            <v>-1011.04</v>
          </cell>
          <cell r="Q444" t="str">
            <v>440-6220-10</v>
          </cell>
          <cell r="R444">
            <v>1185</v>
          </cell>
          <cell r="S444" t="str">
            <v>450-6190-10</v>
          </cell>
          <cell r="T444">
            <v>62.22</v>
          </cell>
          <cell r="U444" t="str">
            <v>460-6010-10</v>
          </cell>
          <cell r="V444">
            <v>8021.94</v>
          </cell>
          <cell r="W444" t="str">
            <v>390-6901-10</v>
          </cell>
          <cell r="X444">
            <v>-31409.35</v>
          </cell>
        </row>
        <row r="445">
          <cell r="A445" t="str">
            <v>460-6180-10</v>
          </cell>
          <cell r="B445">
            <v>156.11000000000001</v>
          </cell>
          <cell r="C445" t="str">
            <v>440-6700-10</v>
          </cell>
          <cell r="D445">
            <v>112.86</v>
          </cell>
          <cell r="E445" t="str">
            <v>450-6020-10</v>
          </cell>
          <cell r="F445">
            <v>4387.92</v>
          </cell>
          <cell r="G445" t="str">
            <v>440-6790-10</v>
          </cell>
          <cell r="H445">
            <v>257.43</v>
          </cell>
          <cell r="I445" t="str">
            <v>450-6050-10</v>
          </cell>
          <cell r="J445">
            <v>34166.67</v>
          </cell>
          <cell r="K445" t="str">
            <v>450-6342-10</v>
          </cell>
          <cell r="L445">
            <v>12237.11</v>
          </cell>
          <cell r="M445" t="str">
            <v>450-6020-10</v>
          </cell>
          <cell r="N445">
            <v>5221.55</v>
          </cell>
          <cell r="O445" t="str">
            <v>460-6010-10</v>
          </cell>
          <cell r="P445">
            <v>8166.66</v>
          </cell>
          <cell r="Q445" t="str">
            <v>440-6650-10</v>
          </cell>
          <cell r="R445">
            <v>679.44</v>
          </cell>
          <cell r="S445" t="str">
            <v>450-6200-10</v>
          </cell>
          <cell r="T445">
            <v>-0.86</v>
          </cell>
          <cell r="U445" t="str">
            <v>460-6070-10</v>
          </cell>
          <cell r="V445">
            <v>332.62</v>
          </cell>
          <cell r="W445" t="str">
            <v>410-6310-10</v>
          </cell>
          <cell r="X445">
            <v>1152.71</v>
          </cell>
        </row>
        <row r="446">
          <cell r="A446" t="str">
            <v>460-6190-10</v>
          </cell>
          <cell r="B446">
            <v>80.87</v>
          </cell>
          <cell r="C446" t="str">
            <v>440-6770-10</v>
          </cell>
          <cell r="D446">
            <v>2379.11</v>
          </cell>
          <cell r="E446" t="str">
            <v>450-6050-10</v>
          </cell>
          <cell r="F446">
            <v>39491.129999999997</v>
          </cell>
          <cell r="G446" t="str">
            <v>440-6810-10</v>
          </cell>
          <cell r="H446">
            <v>40375</v>
          </cell>
          <cell r="I446" t="str">
            <v>450-6070-10</v>
          </cell>
          <cell r="J446">
            <v>194.8</v>
          </cell>
          <cell r="K446" t="str">
            <v>450-6680-10</v>
          </cell>
          <cell r="L446">
            <v>26119.42</v>
          </cell>
          <cell r="M446" t="str">
            <v>450-6050-10</v>
          </cell>
          <cell r="N446">
            <v>36287.870000000003</v>
          </cell>
          <cell r="O446" t="str">
            <v>460-6070-10</v>
          </cell>
          <cell r="P446">
            <v>430.45</v>
          </cell>
          <cell r="Q446" t="str">
            <v>440-6700-10</v>
          </cell>
          <cell r="R446">
            <v>38.24</v>
          </cell>
          <cell r="S446" t="str">
            <v>450-6220-10</v>
          </cell>
          <cell r="T446">
            <v>258</v>
          </cell>
          <cell r="U446" t="str">
            <v>460-6120-10</v>
          </cell>
          <cell r="V446">
            <v>242.55</v>
          </cell>
          <cell r="W446" t="str">
            <v>410-6680-10</v>
          </cell>
          <cell r="X446">
            <v>2.2799999999999998</v>
          </cell>
        </row>
        <row r="447">
          <cell r="A447" t="str">
            <v>460-6200-10</v>
          </cell>
          <cell r="B447">
            <v>382.3</v>
          </cell>
          <cell r="C447" t="str">
            <v>440-6790-10</v>
          </cell>
          <cell r="D447">
            <v>128.69999999999999</v>
          </cell>
          <cell r="E447" t="str">
            <v>450-6070-10</v>
          </cell>
          <cell r="F447">
            <v>1264.46</v>
          </cell>
          <cell r="G447" t="str">
            <v>450-6020-10</v>
          </cell>
          <cell r="H447">
            <v>5610.58</v>
          </cell>
          <cell r="I447" t="str">
            <v>450-6120-10</v>
          </cell>
          <cell r="J447">
            <v>-16.77</v>
          </cell>
          <cell r="K447" t="str">
            <v>450-6690-10</v>
          </cell>
          <cell r="L447">
            <v>9847.5300000000007</v>
          </cell>
          <cell r="M447" t="str">
            <v>450-6070-10</v>
          </cell>
          <cell r="N447">
            <v>389.21</v>
          </cell>
          <cell r="O447" t="str">
            <v>460-6170-10</v>
          </cell>
          <cell r="P447">
            <v>702.11</v>
          </cell>
          <cell r="Q447" t="str">
            <v>440-6770-10</v>
          </cell>
          <cell r="R447">
            <v>2478.06</v>
          </cell>
          <cell r="S447" t="str">
            <v>450-6342-10</v>
          </cell>
          <cell r="T447">
            <v>3151.79</v>
          </cell>
          <cell r="U447" t="str">
            <v>460-6170-10</v>
          </cell>
          <cell r="V447">
            <v>702.11</v>
          </cell>
          <cell r="W447" t="str">
            <v>410-6900-10</v>
          </cell>
          <cell r="X447">
            <v>833.37</v>
          </cell>
        </row>
        <row r="448">
          <cell r="A448" t="str">
            <v>460-6210-10</v>
          </cell>
          <cell r="B448">
            <v>171.49</v>
          </cell>
          <cell r="C448" t="str">
            <v>440-6810-10</v>
          </cell>
          <cell r="D448">
            <v>40375</v>
          </cell>
          <cell r="E448" t="str">
            <v>450-6170-10</v>
          </cell>
          <cell r="F448">
            <v>410.49</v>
          </cell>
          <cell r="G448" t="str">
            <v>450-6050-10</v>
          </cell>
          <cell r="H448">
            <v>37385.440000000002</v>
          </cell>
          <cell r="I448" t="str">
            <v>450-6170-10</v>
          </cell>
          <cell r="J448">
            <v>368.93</v>
          </cell>
          <cell r="K448" t="str">
            <v>450-6901-10</v>
          </cell>
          <cell r="L448">
            <v>0</v>
          </cell>
          <cell r="M448" t="str">
            <v>450-6120-10</v>
          </cell>
          <cell r="N448">
            <v>-60.38</v>
          </cell>
          <cell r="O448" t="str">
            <v>460-6180-10</v>
          </cell>
          <cell r="P448">
            <v>167.64</v>
          </cell>
          <cell r="Q448" t="str">
            <v>440-6790-10</v>
          </cell>
          <cell r="R448">
            <v>204.7</v>
          </cell>
          <cell r="S448" t="str">
            <v>450-6680-10</v>
          </cell>
          <cell r="T448">
            <v>27470.68</v>
          </cell>
          <cell r="U448" t="str">
            <v>460-6180-10</v>
          </cell>
          <cell r="V448">
            <v>167.64</v>
          </cell>
          <cell r="W448" t="str">
            <v>410-6901-10</v>
          </cell>
          <cell r="X448">
            <v>-3003.3</v>
          </cell>
        </row>
        <row r="449">
          <cell r="A449" t="str">
            <v>460-6220-10</v>
          </cell>
          <cell r="B449">
            <v>262</v>
          </cell>
          <cell r="C449" t="str">
            <v>450-6020-10</v>
          </cell>
          <cell r="D449">
            <v>4709.8599999999997</v>
          </cell>
          <cell r="E449" t="str">
            <v>450-6180-10</v>
          </cell>
          <cell r="F449">
            <v>110.22</v>
          </cell>
          <cell r="G449" t="str">
            <v>450-6070-10</v>
          </cell>
          <cell r="H449">
            <v>-291.8</v>
          </cell>
          <cell r="I449" t="str">
            <v>450-6180-10</v>
          </cell>
          <cell r="J449">
            <v>99.46</v>
          </cell>
          <cell r="K449" t="str">
            <v>460-6010-10</v>
          </cell>
          <cell r="L449">
            <v>7724.74</v>
          </cell>
          <cell r="M449" t="str">
            <v>450-6170-10</v>
          </cell>
          <cell r="N449">
            <v>406.59</v>
          </cell>
          <cell r="O449" t="str">
            <v>460-6190-10</v>
          </cell>
          <cell r="P449">
            <v>86.83</v>
          </cell>
          <cell r="Q449" t="str">
            <v>440-6810-10</v>
          </cell>
          <cell r="R449">
            <v>40375</v>
          </cell>
          <cell r="S449" t="str">
            <v>450-6690-10</v>
          </cell>
          <cell r="T449">
            <v>15177.06</v>
          </cell>
          <cell r="U449" t="str">
            <v>460-6220-10</v>
          </cell>
          <cell r="V449">
            <v>523</v>
          </cell>
          <cell r="W449" t="str">
            <v>420-6020-10</v>
          </cell>
          <cell r="X449">
            <v>26845.16</v>
          </cell>
        </row>
        <row r="450">
          <cell r="A450" t="str">
            <v>510-6220-10</v>
          </cell>
          <cell r="B450">
            <v>15102.29</v>
          </cell>
          <cell r="C450" t="str">
            <v>450-6050-10</v>
          </cell>
          <cell r="D450">
            <v>34166.67</v>
          </cell>
          <cell r="E450" t="str">
            <v>450-6190-10</v>
          </cell>
          <cell r="F450">
            <v>57.09</v>
          </cell>
          <cell r="G450" t="str">
            <v>450-6120-10</v>
          </cell>
          <cell r="H450">
            <v>50.31</v>
          </cell>
          <cell r="I450" t="str">
            <v>450-6190-10</v>
          </cell>
          <cell r="J450">
            <v>51.52</v>
          </cell>
          <cell r="K450" t="str">
            <v>460-6070-10</v>
          </cell>
          <cell r="L450">
            <v>195.66</v>
          </cell>
          <cell r="M450" t="str">
            <v>450-6180-10</v>
          </cell>
          <cell r="N450">
            <v>108.23</v>
          </cell>
          <cell r="O450" t="str">
            <v>460-6220-10</v>
          </cell>
          <cell r="P450">
            <v>372</v>
          </cell>
          <cell r="Q450" t="str">
            <v>450-6020-10</v>
          </cell>
          <cell r="R450">
            <v>5890.67</v>
          </cell>
          <cell r="S450" t="str">
            <v>450-6901-10</v>
          </cell>
          <cell r="T450">
            <v>0</v>
          </cell>
          <cell r="U450" t="str">
            <v>460-6590-10</v>
          </cell>
          <cell r="V450">
            <v>398</v>
          </cell>
          <cell r="W450" t="str">
            <v>420-6030-10</v>
          </cell>
          <cell r="X450">
            <v>68.760000000000005</v>
          </cell>
        </row>
        <row r="451">
          <cell r="A451" t="str">
            <v>510-6230-10</v>
          </cell>
          <cell r="B451">
            <v>16305.47</v>
          </cell>
          <cell r="C451" t="str">
            <v>450-6120-10</v>
          </cell>
          <cell r="D451">
            <v>226.4</v>
          </cell>
          <cell r="E451" t="str">
            <v>450-6200-10</v>
          </cell>
          <cell r="F451">
            <v>264.47000000000003</v>
          </cell>
          <cell r="G451" t="str">
            <v>450-6170-10</v>
          </cell>
          <cell r="H451">
            <v>389</v>
          </cell>
          <cell r="I451" t="str">
            <v>450-6200-10</v>
          </cell>
          <cell r="J451">
            <v>238.46</v>
          </cell>
          <cell r="K451" t="str">
            <v>460-6120-10</v>
          </cell>
          <cell r="L451">
            <v>390.78</v>
          </cell>
          <cell r="M451" t="str">
            <v>450-6190-10</v>
          </cell>
          <cell r="N451">
            <v>56.06</v>
          </cell>
          <cell r="O451" t="str">
            <v>460-6700-10</v>
          </cell>
          <cell r="P451">
            <v>279.2</v>
          </cell>
          <cell r="Q451" t="str">
            <v>450-6050-10</v>
          </cell>
          <cell r="R451">
            <v>35606.42</v>
          </cell>
          <cell r="S451" t="str">
            <v>450-6903-10</v>
          </cell>
          <cell r="T451">
            <v>0</v>
          </cell>
          <cell r="U451" t="str">
            <v>460-6600-10</v>
          </cell>
          <cell r="V451">
            <v>66.73</v>
          </cell>
          <cell r="W451" t="str">
            <v>420-6070-10</v>
          </cell>
          <cell r="X451">
            <v>2851.42</v>
          </cell>
        </row>
        <row r="452">
          <cell r="A452" t="str">
            <v>520-6010-10</v>
          </cell>
          <cell r="B452">
            <v>7271.2</v>
          </cell>
          <cell r="C452" t="str">
            <v>450-6170-10</v>
          </cell>
          <cell r="D452">
            <v>359</v>
          </cell>
          <cell r="E452" t="str">
            <v>450-6210-10</v>
          </cell>
          <cell r="F452">
            <v>121.06</v>
          </cell>
          <cell r="G452" t="str">
            <v>450-6180-10</v>
          </cell>
          <cell r="H452">
            <v>104.69</v>
          </cell>
          <cell r="I452" t="str">
            <v>450-6210-10</v>
          </cell>
          <cell r="J452">
            <v>109.24</v>
          </cell>
          <cell r="K452" t="str">
            <v>460-6170-10</v>
          </cell>
          <cell r="L452">
            <v>737.95</v>
          </cell>
          <cell r="M452" t="str">
            <v>450-6200-10</v>
          </cell>
          <cell r="N452">
            <v>260.08999999999997</v>
          </cell>
          <cell r="O452" t="str">
            <v>510-6220-10</v>
          </cell>
          <cell r="P452">
            <v>29092.01</v>
          </cell>
          <cell r="Q452" t="str">
            <v>450-6070-10</v>
          </cell>
          <cell r="R452">
            <v>-486.33</v>
          </cell>
          <cell r="S452" t="str">
            <v>460-6010-10</v>
          </cell>
          <cell r="T452">
            <v>8284.39</v>
          </cell>
          <cell r="U452" t="str">
            <v>460-6620-10</v>
          </cell>
          <cell r="V452">
            <v>26.69</v>
          </cell>
          <cell r="W452" t="str">
            <v>420-6120-10</v>
          </cell>
          <cell r="X452">
            <v>293.54000000000002</v>
          </cell>
        </row>
        <row r="453">
          <cell r="A453" t="str">
            <v>520-6070-10</v>
          </cell>
          <cell r="B453">
            <v>69.92</v>
          </cell>
          <cell r="C453" t="str">
            <v>450-6180-10</v>
          </cell>
          <cell r="D453">
            <v>96.26</v>
          </cell>
          <cell r="E453" t="str">
            <v>450-6220-10</v>
          </cell>
          <cell r="F453">
            <v>339</v>
          </cell>
          <cell r="G453" t="str">
            <v>450-6190-10</v>
          </cell>
          <cell r="H453">
            <v>54.22</v>
          </cell>
          <cell r="I453" t="str">
            <v>450-6220-10</v>
          </cell>
          <cell r="J453">
            <v>332</v>
          </cell>
          <cell r="K453" t="str">
            <v>460-6180-10</v>
          </cell>
          <cell r="L453">
            <v>152.19</v>
          </cell>
          <cell r="M453" t="str">
            <v>450-6210-10</v>
          </cell>
          <cell r="N453">
            <v>118.87</v>
          </cell>
          <cell r="O453" t="str">
            <v>520-6010-10</v>
          </cell>
          <cell r="P453">
            <v>5266.09</v>
          </cell>
          <cell r="Q453" t="str">
            <v>450-6170-10</v>
          </cell>
          <cell r="R453">
            <v>392.42</v>
          </cell>
          <cell r="S453" t="str">
            <v>460-6070-10</v>
          </cell>
          <cell r="T453">
            <v>-78.05</v>
          </cell>
          <cell r="U453" t="str">
            <v>460-6700-10</v>
          </cell>
          <cell r="V453">
            <v>141.81</v>
          </cell>
          <cell r="W453" t="str">
            <v>420-6122-10</v>
          </cell>
          <cell r="X453">
            <v>-128.04</v>
          </cell>
        </row>
        <row r="454">
          <cell r="A454" t="str">
            <v>520-6170-10</v>
          </cell>
          <cell r="B454">
            <v>585.76</v>
          </cell>
          <cell r="C454" t="str">
            <v>450-6190-10</v>
          </cell>
          <cell r="D454">
            <v>49.86</v>
          </cell>
          <cell r="E454" t="str">
            <v>450-6342-10</v>
          </cell>
          <cell r="F454">
            <v>4898.76</v>
          </cell>
          <cell r="G454" t="str">
            <v>450-6200-10</v>
          </cell>
          <cell r="H454">
            <v>251.13</v>
          </cell>
          <cell r="I454" t="str">
            <v>450-6342-10</v>
          </cell>
          <cell r="J454">
            <v>2670.07</v>
          </cell>
          <cell r="K454" t="str">
            <v>460-6190-10</v>
          </cell>
          <cell r="L454">
            <v>84.29</v>
          </cell>
          <cell r="M454" t="str">
            <v>450-6220-10</v>
          </cell>
          <cell r="N454">
            <v>223</v>
          </cell>
          <cell r="O454" t="str">
            <v>520-6040-10</v>
          </cell>
          <cell r="P454">
            <v>2624.72</v>
          </cell>
          <cell r="Q454" t="str">
            <v>450-6180-10</v>
          </cell>
          <cell r="R454">
            <v>105.38</v>
          </cell>
          <cell r="S454" t="str">
            <v>460-6170-10</v>
          </cell>
          <cell r="T454">
            <v>670.19</v>
          </cell>
          <cell r="U454" t="str">
            <v>510-6220-10</v>
          </cell>
          <cell r="V454">
            <v>40170</v>
          </cell>
          <cell r="W454" t="str">
            <v>420-6145-10</v>
          </cell>
          <cell r="X454">
            <v>220.33</v>
          </cell>
        </row>
        <row r="455">
          <cell r="A455" t="str">
            <v>520-6180-10</v>
          </cell>
          <cell r="B455">
            <v>143.16</v>
          </cell>
          <cell r="C455" t="str">
            <v>450-6200-10</v>
          </cell>
          <cell r="D455">
            <v>231.02</v>
          </cell>
          <cell r="E455" t="str">
            <v>450-6680-10</v>
          </cell>
          <cell r="F455">
            <v>15038.42</v>
          </cell>
          <cell r="G455" t="str">
            <v>450-6210-10</v>
          </cell>
          <cell r="H455">
            <v>114.99</v>
          </cell>
          <cell r="I455" t="str">
            <v>450-6680-10</v>
          </cell>
          <cell r="J455">
            <v>25782.42</v>
          </cell>
          <cell r="K455" t="str">
            <v>460-6200-10</v>
          </cell>
          <cell r="L455">
            <v>-151.93</v>
          </cell>
          <cell r="M455" t="str">
            <v>450-6342-10</v>
          </cell>
          <cell r="N455">
            <v>3229.31</v>
          </cell>
          <cell r="O455" t="str">
            <v>520-6170-10</v>
          </cell>
          <cell r="P455">
            <v>633.6</v>
          </cell>
          <cell r="Q455" t="str">
            <v>450-6190-10</v>
          </cell>
          <cell r="R455">
            <v>54.59</v>
          </cell>
          <cell r="S455" t="str">
            <v>460-6180-10</v>
          </cell>
          <cell r="T455">
            <v>160.02000000000001</v>
          </cell>
          <cell r="U455" t="str">
            <v>520-6010-10</v>
          </cell>
          <cell r="V455">
            <v>9504.83</v>
          </cell>
          <cell r="W455" t="str">
            <v>420-6170-10</v>
          </cell>
          <cell r="X455">
            <v>2215.7800000000002</v>
          </cell>
        </row>
        <row r="456">
          <cell r="A456" t="str">
            <v>520-6190-10</v>
          </cell>
          <cell r="B456">
            <v>74.150000000000006</v>
          </cell>
          <cell r="C456" t="str">
            <v>450-6210-10</v>
          </cell>
          <cell r="D456">
            <v>105.72</v>
          </cell>
          <cell r="E456" t="str">
            <v>450-6690-10</v>
          </cell>
          <cell r="F456">
            <v>11845.35</v>
          </cell>
          <cell r="G456" t="str">
            <v>450-6220-10</v>
          </cell>
          <cell r="H456">
            <v>279</v>
          </cell>
          <cell r="I456" t="str">
            <v>450-6901-10</v>
          </cell>
          <cell r="J456">
            <v>-516.96</v>
          </cell>
          <cell r="K456" t="str">
            <v>460-6210-10</v>
          </cell>
          <cell r="L456">
            <v>-130.57</v>
          </cell>
          <cell r="M456" t="str">
            <v>450-6680-10</v>
          </cell>
          <cell r="N456">
            <v>28230.68</v>
          </cell>
          <cell r="O456" t="str">
            <v>520-6180-10</v>
          </cell>
          <cell r="P456">
            <v>153.87</v>
          </cell>
          <cell r="Q456" t="str">
            <v>450-6200-10</v>
          </cell>
          <cell r="R456">
            <v>94.58</v>
          </cell>
          <cell r="S456" t="str">
            <v>460-6220-10</v>
          </cell>
          <cell r="T456">
            <v>344</v>
          </cell>
          <cell r="U456" t="str">
            <v>520-6070-10</v>
          </cell>
          <cell r="V456">
            <v>-1614.03</v>
          </cell>
          <cell r="W456" t="str">
            <v>420-6180-10</v>
          </cell>
          <cell r="X456">
            <v>587.91999999999996</v>
          </cell>
        </row>
        <row r="457">
          <cell r="A457" t="str">
            <v>520-6200-10</v>
          </cell>
          <cell r="B457">
            <v>349.4</v>
          </cell>
          <cell r="C457" t="str">
            <v>450-6220-10</v>
          </cell>
          <cell r="D457">
            <v>125</v>
          </cell>
          <cell r="E457" t="str">
            <v>460-6010-10</v>
          </cell>
          <cell r="F457">
            <v>5718.45</v>
          </cell>
          <cell r="G457" t="str">
            <v>450-6342-10</v>
          </cell>
          <cell r="H457">
            <v>2257.85</v>
          </cell>
          <cell r="I457" t="str">
            <v>460-6010-10</v>
          </cell>
          <cell r="J457">
            <v>8737.1200000000008</v>
          </cell>
          <cell r="K457" t="str">
            <v>460-6220-10</v>
          </cell>
          <cell r="L457">
            <v>538</v>
          </cell>
          <cell r="M457" t="str">
            <v>450-6690-10</v>
          </cell>
          <cell r="N457">
            <v>14969.28</v>
          </cell>
          <cell r="O457" t="str">
            <v>520-6190-10</v>
          </cell>
          <cell r="P457">
            <v>79.709999999999994</v>
          </cell>
          <cell r="Q457" t="str">
            <v>450-6210-10</v>
          </cell>
          <cell r="R457">
            <v>-7.97</v>
          </cell>
          <cell r="S457" t="str">
            <v>460-6310-10</v>
          </cell>
          <cell r="T457">
            <v>211.04</v>
          </cell>
          <cell r="U457" t="str">
            <v>520-6170-10</v>
          </cell>
          <cell r="V457">
            <v>633.6</v>
          </cell>
          <cell r="W457" t="str">
            <v>420-6190-10</v>
          </cell>
          <cell r="X457">
            <v>307.17</v>
          </cell>
        </row>
        <row r="458">
          <cell r="A458" t="str">
            <v>520-6210-10</v>
          </cell>
          <cell r="B458">
            <v>157.22999999999999</v>
          </cell>
          <cell r="C458" t="str">
            <v>450-6342-10</v>
          </cell>
          <cell r="D458">
            <v>2995.98</v>
          </cell>
          <cell r="E458" t="str">
            <v>460-6070-10</v>
          </cell>
          <cell r="F458">
            <v>2859.36</v>
          </cell>
          <cell r="G458" t="str">
            <v>450-6680-10</v>
          </cell>
          <cell r="H458">
            <v>28108.42</v>
          </cell>
          <cell r="I458" t="str">
            <v>460-6120-10</v>
          </cell>
          <cell r="J458">
            <v>184.05</v>
          </cell>
          <cell r="K458" t="str">
            <v>460-6700-10</v>
          </cell>
          <cell r="L458">
            <v>92.87</v>
          </cell>
          <cell r="M458" t="str">
            <v>450-6901-10</v>
          </cell>
          <cell r="N458">
            <v>0</v>
          </cell>
          <cell r="O458" t="str">
            <v>520-6220-10</v>
          </cell>
          <cell r="P458">
            <v>386</v>
          </cell>
          <cell r="Q458" t="str">
            <v>450-6220-10</v>
          </cell>
          <cell r="R458">
            <v>259</v>
          </cell>
          <cell r="S458" t="str">
            <v>460-6700-10</v>
          </cell>
          <cell r="T458">
            <v>111.19</v>
          </cell>
          <cell r="U458" t="str">
            <v>520-6180-10</v>
          </cell>
          <cell r="V458">
            <v>153.87</v>
          </cell>
          <cell r="W458" t="str">
            <v>420-6200-10</v>
          </cell>
          <cell r="X458">
            <v>742.31</v>
          </cell>
        </row>
        <row r="459">
          <cell r="A459" t="str">
            <v>520-6220-10</v>
          </cell>
          <cell r="B459">
            <v>271</v>
          </cell>
          <cell r="C459" t="str">
            <v>450-6680-10</v>
          </cell>
          <cell r="D459">
            <v>38897.42</v>
          </cell>
          <cell r="E459" t="str">
            <v>460-6120-10</v>
          </cell>
          <cell r="F459">
            <v>190.89</v>
          </cell>
          <cell r="G459" t="str">
            <v>450-6690-10</v>
          </cell>
          <cell r="H459">
            <v>13061.25</v>
          </cell>
          <cell r="I459" t="str">
            <v>460-6170-10</v>
          </cell>
          <cell r="J459">
            <v>714.37</v>
          </cell>
          <cell r="K459" t="str">
            <v>510-6220-10</v>
          </cell>
          <cell r="L459">
            <v>42057.7</v>
          </cell>
          <cell r="M459" t="str">
            <v>460-6010-10</v>
          </cell>
          <cell r="N459">
            <v>5666.56</v>
          </cell>
          <cell r="O459" t="str">
            <v>520-6240-10</v>
          </cell>
          <cell r="P459">
            <v>151.11000000000001</v>
          </cell>
          <cell r="Q459" t="str">
            <v>450-6342-10</v>
          </cell>
          <cell r="R459">
            <v>3163.18</v>
          </cell>
          <cell r="S459" t="str">
            <v>510-6220-10</v>
          </cell>
          <cell r="T459">
            <v>26425.040000000001</v>
          </cell>
          <cell r="U459" t="str">
            <v>520-6220-10</v>
          </cell>
          <cell r="V459">
            <v>541</v>
          </cell>
          <cell r="W459" t="str">
            <v>420-6210-10</v>
          </cell>
          <cell r="X459">
            <v>352.88</v>
          </cell>
        </row>
        <row r="460">
          <cell r="A460" t="str">
            <v>520-6240-10</v>
          </cell>
          <cell r="B460">
            <v>10.81</v>
          </cell>
          <cell r="C460" t="str">
            <v>460-6010-10</v>
          </cell>
          <cell r="D460">
            <v>6862.45</v>
          </cell>
          <cell r="E460" t="str">
            <v>460-6170-10</v>
          </cell>
          <cell r="F460">
            <v>712.77</v>
          </cell>
          <cell r="G460" t="str">
            <v>460-6010-10</v>
          </cell>
          <cell r="H460">
            <v>8959.31</v>
          </cell>
          <cell r="I460" t="str">
            <v>460-6180-10</v>
          </cell>
          <cell r="J460">
            <v>173.95</v>
          </cell>
          <cell r="K460" t="str">
            <v>510-6230-10</v>
          </cell>
          <cell r="L460">
            <v>8334.16</v>
          </cell>
          <cell r="M460" t="str">
            <v>460-6070-10</v>
          </cell>
          <cell r="N460">
            <v>2930.57</v>
          </cell>
          <cell r="O460" t="str">
            <v>520-6250-10</v>
          </cell>
          <cell r="P460">
            <v>84</v>
          </cell>
          <cell r="Q460" t="str">
            <v>450-6680-10</v>
          </cell>
          <cell r="R460">
            <v>26120.68</v>
          </cell>
          <cell r="S460" t="str">
            <v>510-6230-10</v>
          </cell>
          <cell r="T460">
            <v>8189.49</v>
          </cell>
          <cell r="U460" t="str">
            <v>520-6240-10</v>
          </cell>
          <cell r="V460">
            <v>9.8699999999999992</v>
          </cell>
          <cell r="W460" t="str">
            <v>420-6220-10</v>
          </cell>
          <cell r="X460">
            <v>985</v>
          </cell>
        </row>
        <row r="461">
          <cell r="A461" t="str">
            <v>520-6270-10</v>
          </cell>
          <cell r="B461">
            <v>46.98</v>
          </cell>
          <cell r="C461" t="str">
            <v>460-6122-10</v>
          </cell>
          <cell r="D461">
            <v>762.49</v>
          </cell>
          <cell r="E461" t="str">
            <v>460-6180-10</v>
          </cell>
          <cell r="F461">
            <v>170.98</v>
          </cell>
          <cell r="G461" t="str">
            <v>460-6070-10</v>
          </cell>
          <cell r="H461">
            <v>-571.87</v>
          </cell>
          <cell r="I461" t="str">
            <v>460-6190-10</v>
          </cell>
          <cell r="J461">
            <v>90.1</v>
          </cell>
          <cell r="K461" t="str">
            <v>520-6010-10</v>
          </cell>
          <cell r="L461">
            <v>8771.06</v>
          </cell>
          <cell r="M461" t="str">
            <v>460-6170-10</v>
          </cell>
          <cell r="N461">
            <v>702.11</v>
          </cell>
          <cell r="O461" t="str">
            <v>520-6330-10</v>
          </cell>
          <cell r="P461">
            <v>-7010.95</v>
          </cell>
          <cell r="Q461" t="str">
            <v>450-6690-10</v>
          </cell>
          <cell r="R461">
            <v>4648.05</v>
          </cell>
          <cell r="S461" t="str">
            <v>520-6010-10</v>
          </cell>
          <cell r="T461">
            <v>2690.05</v>
          </cell>
          <cell r="U461" t="str">
            <v>520-6270-10</v>
          </cell>
          <cell r="V461">
            <v>42.92</v>
          </cell>
          <cell r="W461" t="str">
            <v>420-6670-10</v>
          </cell>
          <cell r="X461">
            <v>2009.01</v>
          </cell>
        </row>
        <row r="462">
          <cell r="A462" t="str">
            <v>520-6290-10</v>
          </cell>
          <cell r="B462">
            <v>166.21</v>
          </cell>
          <cell r="C462" t="str">
            <v>460-6170-10</v>
          </cell>
          <cell r="D462">
            <v>619.79999999999995</v>
          </cell>
          <cell r="E462" t="str">
            <v>460-6190-10</v>
          </cell>
          <cell r="F462">
            <v>88.57</v>
          </cell>
          <cell r="G462" t="str">
            <v>460-6170-10</v>
          </cell>
          <cell r="H462">
            <v>681.78</v>
          </cell>
          <cell r="I462" t="str">
            <v>460-6200-10</v>
          </cell>
          <cell r="J462">
            <v>427.6</v>
          </cell>
          <cell r="K462" t="str">
            <v>520-6070-10</v>
          </cell>
          <cell r="L462">
            <v>179.34</v>
          </cell>
          <cell r="M462" t="str">
            <v>460-6180-10</v>
          </cell>
          <cell r="N462">
            <v>167.64</v>
          </cell>
          <cell r="O462" t="str">
            <v>520-6342-10</v>
          </cell>
          <cell r="P462">
            <v>187.5</v>
          </cell>
          <cell r="Q462" t="str">
            <v>450-6901-10</v>
          </cell>
          <cell r="R462">
            <v>0</v>
          </cell>
          <cell r="S462" t="str">
            <v>520-6070-10</v>
          </cell>
          <cell r="T462">
            <v>4842.09</v>
          </cell>
          <cell r="U462" t="str">
            <v>520-6330-10</v>
          </cell>
          <cell r="V462">
            <v>364.01</v>
          </cell>
          <cell r="W462" t="str">
            <v>420-6903-10</v>
          </cell>
          <cell r="X462">
            <v>0</v>
          </cell>
        </row>
        <row r="463">
          <cell r="A463" t="str">
            <v>520-6310-10</v>
          </cell>
          <cell r="B463">
            <v>54</v>
          </cell>
          <cell r="C463" t="str">
            <v>460-6180-10</v>
          </cell>
          <cell r="D463">
            <v>148.68</v>
          </cell>
          <cell r="E463" t="str">
            <v>460-6200-10</v>
          </cell>
          <cell r="F463">
            <v>418.72</v>
          </cell>
          <cell r="G463" t="str">
            <v>460-6180-10</v>
          </cell>
          <cell r="H463">
            <v>163.55000000000001</v>
          </cell>
          <cell r="I463" t="str">
            <v>460-6210-10</v>
          </cell>
          <cell r="J463">
            <v>191.05</v>
          </cell>
          <cell r="K463" t="str">
            <v>520-6170-10</v>
          </cell>
          <cell r="L463">
            <v>660.06</v>
          </cell>
          <cell r="M463" t="str">
            <v>460-6190-10</v>
          </cell>
          <cell r="N463">
            <v>86.83</v>
          </cell>
          <cell r="O463" t="str">
            <v>520-6700-10</v>
          </cell>
          <cell r="P463">
            <v>90.82</v>
          </cell>
          <cell r="Q463" t="str">
            <v>450-6903-10</v>
          </cell>
          <cell r="R463">
            <v>0</v>
          </cell>
          <cell r="S463" t="str">
            <v>520-6170-10</v>
          </cell>
          <cell r="T463">
            <v>604.79999999999995</v>
          </cell>
          <cell r="U463" t="str">
            <v>520-6342-10</v>
          </cell>
          <cell r="V463">
            <v>187.5</v>
          </cell>
          <cell r="W463" t="str">
            <v>440-6020-10</v>
          </cell>
          <cell r="X463">
            <v>13261.31</v>
          </cell>
        </row>
        <row r="464">
          <cell r="A464" t="str">
            <v>520-6330-10</v>
          </cell>
          <cell r="B464">
            <v>381.53</v>
          </cell>
          <cell r="C464" t="str">
            <v>460-6190-10</v>
          </cell>
          <cell r="D464">
            <v>77.02</v>
          </cell>
          <cell r="E464" t="str">
            <v>460-6210-10</v>
          </cell>
          <cell r="F464">
            <v>187.82</v>
          </cell>
          <cell r="G464" t="str">
            <v>460-6190-10</v>
          </cell>
          <cell r="H464">
            <v>84.73</v>
          </cell>
          <cell r="I464" t="str">
            <v>460-6220-10</v>
          </cell>
          <cell r="J464">
            <v>442</v>
          </cell>
          <cell r="K464" t="str">
            <v>520-6180-10</v>
          </cell>
          <cell r="L464">
            <v>165.51</v>
          </cell>
          <cell r="M464" t="str">
            <v>460-6220-10</v>
          </cell>
          <cell r="N464">
            <v>297</v>
          </cell>
          <cell r="O464" t="str">
            <v>520-6730-10</v>
          </cell>
          <cell r="P464">
            <v>966.67</v>
          </cell>
          <cell r="Q464" t="str">
            <v>460-6010-10</v>
          </cell>
          <cell r="R464">
            <v>8363.08</v>
          </cell>
          <cell r="S464" t="str">
            <v>520-6180-10</v>
          </cell>
          <cell r="T464">
            <v>146.87</v>
          </cell>
          <cell r="U464" t="str">
            <v>520-6540-10</v>
          </cell>
          <cell r="V464">
            <v>6050</v>
          </cell>
          <cell r="W464" t="str">
            <v>440-6050-10</v>
          </cell>
          <cell r="X464">
            <v>4605.3500000000004</v>
          </cell>
        </row>
        <row r="465">
          <cell r="A465" t="str">
            <v>520-6540-10</v>
          </cell>
          <cell r="B465">
            <v>8100</v>
          </cell>
          <cell r="C465" t="str">
            <v>460-6200-10</v>
          </cell>
          <cell r="D465">
            <v>364.1</v>
          </cell>
          <cell r="E465" t="str">
            <v>460-6220-10</v>
          </cell>
          <cell r="F465">
            <v>451</v>
          </cell>
          <cell r="G465" t="str">
            <v>460-6200-10</v>
          </cell>
          <cell r="H465">
            <v>400.51</v>
          </cell>
          <cell r="I465" t="str">
            <v>460-6590-10</v>
          </cell>
          <cell r="J465">
            <v>364.56</v>
          </cell>
          <cell r="K465" t="str">
            <v>520-6190-10</v>
          </cell>
          <cell r="L465">
            <v>90.54</v>
          </cell>
          <cell r="M465" t="str">
            <v>460-6700-10</v>
          </cell>
          <cell r="N465">
            <v>191.16</v>
          </cell>
          <cell r="O465" t="str">
            <v>520-6901-10</v>
          </cell>
          <cell r="P465">
            <v>0</v>
          </cell>
          <cell r="Q465" t="str">
            <v>460-6070-10</v>
          </cell>
          <cell r="R465">
            <v>234.04</v>
          </cell>
          <cell r="S465" t="str">
            <v>520-6190-10</v>
          </cell>
          <cell r="T465">
            <v>2.0499999999999998</v>
          </cell>
          <cell r="U465" t="str">
            <v>520-6620-10</v>
          </cell>
          <cell r="V465">
            <v>139.77000000000001</v>
          </cell>
          <cell r="W465" t="str">
            <v>440-6070-10</v>
          </cell>
          <cell r="X465">
            <v>2252.69</v>
          </cell>
        </row>
        <row r="466">
          <cell r="A466" t="str">
            <v>520-6590-10</v>
          </cell>
          <cell r="B466">
            <v>93.45</v>
          </cell>
          <cell r="C466" t="str">
            <v>460-6210-10</v>
          </cell>
          <cell r="D466">
            <v>163.32</v>
          </cell>
          <cell r="E466" t="str">
            <v>460-6310-10</v>
          </cell>
          <cell r="F466">
            <v>125.8</v>
          </cell>
          <cell r="G466" t="str">
            <v>460-6210-10</v>
          </cell>
          <cell r="H466">
            <v>179.65</v>
          </cell>
          <cell r="I466" t="str">
            <v>460-6700-10</v>
          </cell>
          <cell r="J466">
            <v>95.53</v>
          </cell>
          <cell r="K466" t="str">
            <v>520-6200-10</v>
          </cell>
          <cell r="L466">
            <v>102.71</v>
          </cell>
          <cell r="M466" t="str">
            <v>510-6220-10</v>
          </cell>
          <cell r="N466">
            <v>23171.82</v>
          </cell>
          <cell r="O466" t="str">
            <v>530-6010-10</v>
          </cell>
          <cell r="P466">
            <v>3063.75</v>
          </cell>
          <cell r="Q466" t="str">
            <v>460-6170-10</v>
          </cell>
          <cell r="R466">
            <v>702.11</v>
          </cell>
          <cell r="S466" t="str">
            <v>520-6220-10</v>
          </cell>
          <cell r="T466">
            <v>356</v>
          </cell>
          <cell r="U466" t="str">
            <v>520-6650-10</v>
          </cell>
          <cell r="V466">
            <v>6.5</v>
          </cell>
          <cell r="W466" t="str">
            <v>440-6120-10</v>
          </cell>
          <cell r="X466">
            <v>298.31</v>
          </cell>
        </row>
        <row r="467">
          <cell r="A467" t="str">
            <v>520-6600-10</v>
          </cell>
          <cell r="B467">
            <v>27.62</v>
          </cell>
          <cell r="C467" t="str">
            <v>460-6220-10</v>
          </cell>
          <cell r="D467">
            <v>167</v>
          </cell>
          <cell r="E467" t="str">
            <v>460-6700-10</v>
          </cell>
          <cell r="F467">
            <v>92.04</v>
          </cell>
          <cell r="G467" t="str">
            <v>460-6220-10</v>
          </cell>
          <cell r="H467">
            <v>371</v>
          </cell>
          <cell r="I467" t="str">
            <v>510-6220-10</v>
          </cell>
          <cell r="J467">
            <v>34510.699999999997</v>
          </cell>
          <cell r="K467" t="str">
            <v>520-6210-10</v>
          </cell>
          <cell r="L467">
            <v>-12.06</v>
          </cell>
          <cell r="M467" t="str">
            <v>510-6230-10</v>
          </cell>
          <cell r="N467">
            <v>8197.4</v>
          </cell>
          <cell r="O467" t="str">
            <v>530-6040-10</v>
          </cell>
          <cell r="P467">
            <v>2624.72</v>
          </cell>
          <cell r="Q467" t="str">
            <v>460-6180-10</v>
          </cell>
          <cell r="R467">
            <v>167.64</v>
          </cell>
          <cell r="S467" t="str">
            <v>520-6240-10</v>
          </cell>
          <cell r="T467">
            <v>5.69</v>
          </cell>
          <cell r="U467" t="str">
            <v>520-6700-10</v>
          </cell>
          <cell r="V467">
            <v>85.24</v>
          </cell>
          <cell r="W467" t="str">
            <v>440-6170-10</v>
          </cell>
          <cell r="X467">
            <v>1195.47</v>
          </cell>
        </row>
        <row r="468">
          <cell r="A468" t="str">
            <v>520-6650-10</v>
          </cell>
          <cell r="B468">
            <v>8.1</v>
          </cell>
          <cell r="C468" t="str">
            <v>460-6700-10</v>
          </cell>
          <cell r="D468">
            <v>90.23</v>
          </cell>
          <cell r="E468" t="str">
            <v>510-6220-10</v>
          </cell>
          <cell r="F468">
            <v>35222.89</v>
          </cell>
          <cell r="G468" t="str">
            <v>460-6310-10</v>
          </cell>
          <cell r="H468">
            <v>62.9</v>
          </cell>
          <cell r="I468" t="str">
            <v>510-6230-10</v>
          </cell>
          <cell r="J468">
            <v>8669.2000000000007</v>
          </cell>
          <cell r="K468" t="str">
            <v>520-6220-10</v>
          </cell>
          <cell r="L468">
            <v>557</v>
          </cell>
          <cell r="M468" t="str">
            <v>520-6010-10</v>
          </cell>
          <cell r="N468">
            <v>3945.41</v>
          </cell>
          <cell r="O468" t="str">
            <v>530-6050-10</v>
          </cell>
          <cell r="P468">
            <v>4595.59</v>
          </cell>
          <cell r="Q468" t="str">
            <v>460-6190-10</v>
          </cell>
          <cell r="R468">
            <v>18.91</v>
          </cell>
          <cell r="S468" t="str">
            <v>520-6250-10</v>
          </cell>
          <cell r="T468">
            <v>18.579999999999998</v>
          </cell>
          <cell r="U468" t="str">
            <v>520-6901-10</v>
          </cell>
          <cell r="V468">
            <v>0</v>
          </cell>
          <cell r="W468" t="str">
            <v>440-6180-10</v>
          </cell>
          <cell r="X468">
            <v>310.45999999999998</v>
          </cell>
        </row>
        <row r="469">
          <cell r="A469" t="str">
            <v>520-6730-10</v>
          </cell>
          <cell r="B469">
            <v>200</v>
          </cell>
          <cell r="C469" t="str">
            <v>510-6220-10</v>
          </cell>
          <cell r="D469">
            <v>30305.599999999999</v>
          </cell>
          <cell r="E469" t="str">
            <v>510-6230-10</v>
          </cell>
          <cell r="F469">
            <v>8222.98</v>
          </cell>
          <cell r="G469" t="str">
            <v>460-6700-10</v>
          </cell>
          <cell r="H469">
            <v>104.68</v>
          </cell>
          <cell r="I469" t="str">
            <v>520-6010-10</v>
          </cell>
          <cell r="J469">
            <v>9523.91</v>
          </cell>
          <cell r="K469" t="str">
            <v>520-6240-10</v>
          </cell>
          <cell r="L469">
            <v>13.79</v>
          </cell>
          <cell r="M469" t="str">
            <v>520-6070-10</v>
          </cell>
          <cell r="N469">
            <v>4055.27</v>
          </cell>
          <cell r="O469" t="str">
            <v>530-6170-10</v>
          </cell>
          <cell r="P469">
            <v>424.68</v>
          </cell>
          <cell r="Q469" t="str">
            <v>460-6220-10</v>
          </cell>
          <cell r="R469">
            <v>345</v>
          </cell>
          <cell r="S469" t="str">
            <v>520-6270-10</v>
          </cell>
          <cell r="T469">
            <v>24.76</v>
          </cell>
          <cell r="U469" t="str">
            <v>530-6010-10</v>
          </cell>
          <cell r="V469">
            <v>7407.7</v>
          </cell>
          <cell r="W469" t="str">
            <v>440-6190-10</v>
          </cell>
          <cell r="X469">
            <v>162.16999999999999</v>
          </cell>
        </row>
        <row r="470">
          <cell r="A470" t="str">
            <v>525-6740-10</v>
          </cell>
          <cell r="B470">
            <v>0</v>
          </cell>
          <cell r="C470" t="str">
            <v>510-6230-10</v>
          </cell>
          <cell r="D470">
            <v>8228.2000000000007</v>
          </cell>
          <cell r="E470" t="str">
            <v>520-6010-10</v>
          </cell>
          <cell r="F470">
            <v>2447.04</v>
          </cell>
          <cell r="G470" t="str">
            <v>510-6220-10</v>
          </cell>
          <cell r="H470">
            <v>28971.42</v>
          </cell>
          <cell r="I470" t="str">
            <v>520-6040-10</v>
          </cell>
          <cell r="J470">
            <v>122.08</v>
          </cell>
          <cell r="K470" t="str">
            <v>520-6250-10</v>
          </cell>
          <cell r="L470">
            <v>167.15</v>
          </cell>
          <cell r="M470" t="str">
            <v>520-6170-10</v>
          </cell>
          <cell r="N470">
            <v>633.6</v>
          </cell>
          <cell r="O470" t="str">
            <v>530-6180-10</v>
          </cell>
          <cell r="P470">
            <v>110.93</v>
          </cell>
          <cell r="Q470" t="str">
            <v>460-6700-10</v>
          </cell>
          <cell r="R470">
            <v>108.42</v>
          </cell>
          <cell r="S470" t="str">
            <v>520-6330-10</v>
          </cell>
          <cell r="T470">
            <v>538.9</v>
          </cell>
          <cell r="U470" t="str">
            <v>530-6050-10</v>
          </cell>
          <cell r="V470">
            <v>4750</v>
          </cell>
          <cell r="W470" t="str">
            <v>440-6200-10</v>
          </cell>
          <cell r="X470">
            <v>319.33999999999997</v>
          </cell>
        </row>
        <row r="471">
          <cell r="A471" t="str">
            <v>530-6220-10</v>
          </cell>
          <cell r="B471">
            <v>354</v>
          </cell>
          <cell r="C471" t="str">
            <v>520-6010-10</v>
          </cell>
          <cell r="D471">
            <v>6991.54</v>
          </cell>
          <cell r="E471" t="str">
            <v>520-6120-10</v>
          </cell>
          <cell r="F471">
            <v>5593.23</v>
          </cell>
          <cell r="G471" t="str">
            <v>510-6230-10</v>
          </cell>
          <cell r="H471">
            <v>8380.2099999999991</v>
          </cell>
          <cell r="I471" t="str">
            <v>520-6170-10</v>
          </cell>
          <cell r="J471">
            <v>648.74</v>
          </cell>
          <cell r="K471" t="str">
            <v>520-6270-10</v>
          </cell>
          <cell r="L471">
            <v>59.94</v>
          </cell>
          <cell r="M471" t="str">
            <v>520-6180-10</v>
          </cell>
          <cell r="N471">
            <v>156.01</v>
          </cell>
          <cell r="O471" t="str">
            <v>530-6190-10</v>
          </cell>
          <cell r="P471">
            <v>57.46</v>
          </cell>
          <cell r="Q471" t="str">
            <v>510-6220-10</v>
          </cell>
          <cell r="R471">
            <v>26935.37</v>
          </cell>
          <cell r="S471" t="str">
            <v>520-6342-10</v>
          </cell>
          <cell r="T471">
            <v>187.5</v>
          </cell>
          <cell r="U471" t="str">
            <v>530-6120-10</v>
          </cell>
          <cell r="V471">
            <v>-46.16</v>
          </cell>
          <cell r="W471" t="str">
            <v>440-6210-10</v>
          </cell>
          <cell r="X471">
            <v>152.28</v>
          </cell>
        </row>
        <row r="472">
          <cell r="A472" t="str">
            <v>530-6230-10</v>
          </cell>
          <cell r="B472">
            <v>2250</v>
          </cell>
          <cell r="C472" t="str">
            <v>520-6170-10</v>
          </cell>
          <cell r="D472">
            <v>558.36</v>
          </cell>
          <cell r="E472" t="str">
            <v>520-6170-10</v>
          </cell>
          <cell r="F472">
            <v>642.11</v>
          </cell>
          <cell r="G472" t="str">
            <v>520-6010-10</v>
          </cell>
          <cell r="H472">
            <v>8739.42</v>
          </cell>
          <cell r="I472" t="str">
            <v>520-6180-10</v>
          </cell>
          <cell r="J472">
            <v>188.11</v>
          </cell>
          <cell r="K472" t="str">
            <v>520-6290-10</v>
          </cell>
          <cell r="L472">
            <v>180.05</v>
          </cell>
          <cell r="M472" t="str">
            <v>520-6190-10</v>
          </cell>
          <cell r="N472">
            <v>80.81</v>
          </cell>
          <cell r="O472" t="str">
            <v>530-6200-10</v>
          </cell>
          <cell r="P472">
            <v>266.91000000000003</v>
          </cell>
          <cell r="Q472" t="str">
            <v>510-6230-10</v>
          </cell>
          <cell r="R472">
            <v>16390.669999999998</v>
          </cell>
          <cell r="S472" t="str">
            <v>520-6590-10</v>
          </cell>
          <cell r="T472">
            <v>149</v>
          </cell>
          <cell r="U472" t="str">
            <v>530-6170-10</v>
          </cell>
          <cell r="V472">
            <v>582.27</v>
          </cell>
          <cell r="W472" t="str">
            <v>440-6220-10</v>
          </cell>
          <cell r="X472">
            <v>754</v>
          </cell>
        </row>
        <row r="473">
          <cell r="A473" t="str">
            <v>530-6650-10</v>
          </cell>
          <cell r="B473">
            <v>7.76</v>
          </cell>
          <cell r="C473" t="str">
            <v>520-6180-10</v>
          </cell>
          <cell r="D473">
            <v>136.34</v>
          </cell>
          <cell r="E473" t="str">
            <v>520-6180-10</v>
          </cell>
          <cell r="F473">
            <v>156.79</v>
          </cell>
          <cell r="G473" t="str">
            <v>520-6120-10</v>
          </cell>
          <cell r="H473">
            <v>-1048.73</v>
          </cell>
          <cell r="I473" t="str">
            <v>520-6190-10</v>
          </cell>
          <cell r="J473">
            <v>97.44</v>
          </cell>
          <cell r="K473" t="str">
            <v>520-6330-10</v>
          </cell>
          <cell r="L473">
            <v>900.03</v>
          </cell>
          <cell r="M473" t="str">
            <v>520-6200-10</v>
          </cell>
          <cell r="N473">
            <v>4.7699999999999996</v>
          </cell>
          <cell r="O473" t="str">
            <v>530-6210-10</v>
          </cell>
          <cell r="P473">
            <v>121.83</v>
          </cell>
          <cell r="Q473" t="str">
            <v>520-6010-10</v>
          </cell>
          <cell r="R473">
            <v>7890.8</v>
          </cell>
          <cell r="S473" t="str">
            <v>520-6620-10</v>
          </cell>
          <cell r="T473">
            <v>305.86</v>
          </cell>
          <cell r="U473" t="str">
            <v>530-6180-10</v>
          </cell>
          <cell r="V473">
            <v>143.55000000000001</v>
          </cell>
          <cell r="W473" t="str">
            <v>440-6650-10</v>
          </cell>
          <cell r="X473">
            <v>695.64</v>
          </cell>
        </row>
        <row r="474">
          <cell r="A474" t="str">
            <v>530-6740-10</v>
          </cell>
          <cell r="B474">
            <v>9679.9599999999991</v>
          </cell>
          <cell r="C474" t="str">
            <v>520-6190-10</v>
          </cell>
          <cell r="D474">
            <v>70.62</v>
          </cell>
          <cell r="E474" t="str">
            <v>520-6190-10</v>
          </cell>
          <cell r="F474">
            <v>81.209999999999994</v>
          </cell>
          <cell r="G474" t="str">
            <v>520-6170-10</v>
          </cell>
          <cell r="H474">
            <v>614.20000000000005</v>
          </cell>
          <cell r="I474" t="str">
            <v>520-6200-10</v>
          </cell>
          <cell r="J474">
            <v>454.83</v>
          </cell>
          <cell r="K474" t="str">
            <v>520-6342-10</v>
          </cell>
          <cell r="L474">
            <v>187.5</v>
          </cell>
          <cell r="M474" t="str">
            <v>520-6210-10</v>
          </cell>
          <cell r="N474">
            <v>2.66</v>
          </cell>
          <cell r="O474" t="str">
            <v>530-6220-10</v>
          </cell>
          <cell r="P474">
            <v>504</v>
          </cell>
          <cell r="Q474" t="str">
            <v>520-6170-10</v>
          </cell>
          <cell r="R474">
            <v>633.6</v>
          </cell>
          <cell r="S474" t="str">
            <v>520-6650-10</v>
          </cell>
          <cell r="T474">
            <v>4.58</v>
          </cell>
          <cell r="U474" t="str">
            <v>530-6190-10</v>
          </cell>
          <cell r="V474">
            <v>74.36</v>
          </cell>
          <cell r="W474" t="str">
            <v>440-6700-10</v>
          </cell>
          <cell r="X474">
            <v>16.63</v>
          </cell>
        </row>
        <row r="475">
          <cell r="A475" t="str">
            <v>610-6020-10</v>
          </cell>
          <cell r="B475">
            <v>7418.4</v>
          </cell>
          <cell r="C475" t="str">
            <v>520-6200-10</v>
          </cell>
          <cell r="D475">
            <v>332.76</v>
          </cell>
          <cell r="E475" t="str">
            <v>520-6200-10</v>
          </cell>
          <cell r="F475">
            <v>382.67</v>
          </cell>
          <cell r="G475" t="str">
            <v>520-6180-10</v>
          </cell>
          <cell r="H475">
            <v>149.97999999999999</v>
          </cell>
          <cell r="I475" t="str">
            <v>520-6210-10</v>
          </cell>
          <cell r="J475">
            <v>210.53</v>
          </cell>
          <cell r="K475" t="str">
            <v>520-6540-10</v>
          </cell>
          <cell r="L475">
            <v>4175</v>
          </cell>
          <cell r="M475" t="str">
            <v>520-6220-10</v>
          </cell>
          <cell r="N475">
            <v>307</v>
          </cell>
          <cell r="O475" t="str">
            <v>530-6610-10</v>
          </cell>
          <cell r="P475">
            <v>330</v>
          </cell>
          <cell r="Q475" t="str">
            <v>520-6180-10</v>
          </cell>
          <cell r="R475">
            <v>153.87</v>
          </cell>
          <cell r="S475" t="str">
            <v>520-6700-10</v>
          </cell>
          <cell r="T475">
            <v>145.38</v>
          </cell>
          <cell r="U475" t="str">
            <v>530-6200-10</v>
          </cell>
          <cell r="V475">
            <v>349.73</v>
          </cell>
          <cell r="W475" t="str">
            <v>440-6770-10</v>
          </cell>
          <cell r="X475">
            <v>2294.12</v>
          </cell>
        </row>
        <row r="476">
          <cell r="A476" t="str">
            <v>610-6050-10</v>
          </cell>
          <cell r="B476">
            <v>14535.53</v>
          </cell>
          <cell r="C476" t="str">
            <v>520-6210-10</v>
          </cell>
          <cell r="D476">
            <v>149.74</v>
          </cell>
          <cell r="E476" t="str">
            <v>520-6210-10</v>
          </cell>
          <cell r="F476">
            <v>172.2</v>
          </cell>
          <cell r="G476" t="str">
            <v>520-6190-10</v>
          </cell>
          <cell r="H476">
            <v>77.69</v>
          </cell>
          <cell r="I476" t="str">
            <v>520-6220-10</v>
          </cell>
          <cell r="J476">
            <v>457</v>
          </cell>
          <cell r="K476" t="str">
            <v>520-6600-10</v>
          </cell>
          <cell r="L476">
            <v>35.369999999999997</v>
          </cell>
          <cell r="M476" t="str">
            <v>520-6240-10</v>
          </cell>
          <cell r="N476">
            <v>12.9</v>
          </cell>
          <cell r="O476" t="str">
            <v>530-6620-10</v>
          </cell>
          <cell r="P476">
            <v>296.02999999999997</v>
          </cell>
          <cell r="Q476" t="str">
            <v>520-6190-10</v>
          </cell>
          <cell r="R476">
            <v>79.7</v>
          </cell>
          <cell r="S476" t="str">
            <v>520-6730-10</v>
          </cell>
          <cell r="T476">
            <v>247</v>
          </cell>
          <cell r="U476" t="str">
            <v>530-6210-10</v>
          </cell>
          <cell r="V476">
            <v>157.66999999999999</v>
          </cell>
          <cell r="W476" t="str">
            <v>440-6790-10</v>
          </cell>
          <cell r="X476">
            <v>235.43</v>
          </cell>
        </row>
        <row r="477">
          <cell r="A477" t="str">
            <v>610-6070-10</v>
          </cell>
          <cell r="B477">
            <v>113.2</v>
          </cell>
          <cell r="C477" t="str">
            <v>520-6220-10</v>
          </cell>
          <cell r="D477">
            <v>172</v>
          </cell>
          <cell r="E477" t="str">
            <v>520-6220-10</v>
          </cell>
          <cell r="F477">
            <v>467</v>
          </cell>
          <cell r="G477" t="str">
            <v>520-6200-10</v>
          </cell>
          <cell r="H477">
            <v>366.04</v>
          </cell>
          <cell r="I477" t="str">
            <v>520-6240-10</v>
          </cell>
          <cell r="J477">
            <v>20.82</v>
          </cell>
          <cell r="K477" t="str">
            <v>520-6620-10</v>
          </cell>
          <cell r="L477">
            <v>127.93</v>
          </cell>
          <cell r="M477" t="str">
            <v>520-6270-10</v>
          </cell>
          <cell r="N477">
            <v>56.07</v>
          </cell>
          <cell r="O477" t="str">
            <v>610-6020-10</v>
          </cell>
          <cell r="P477">
            <v>7519.65</v>
          </cell>
          <cell r="Q477" t="str">
            <v>520-6220-10</v>
          </cell>
          <cell r="R477">
            <v>357</v>
          </cell>
          <cell r="S477" t="str">
            <v>520-6901-10</v>
          </cell>
          <cell r="T477">
            <v>0</v>
          </cell>
          <cell r="U477" t="str">
            <v>530-6220-10</v>
          </cell>
          <cell r="V477">
            <v>707</v>
          </cell>
          <cell r="W477" t="str">
            <v>440-6810-10</v>
          </cell>
          <cell r="X477">
            <v>40375</v>
          </cell>
        </row>
        <row r="478">
          <cell r="A478" t="str">
            <v>610-6122-10</v>
          </cell>
          <cell r="B478">
            <v>188.5</v>
          </cell>
          <cell r="C478" t="str">
            <v>520-6240-10</v>
          </cell>
          <cell r="D478">
            <v>24.53</v>
          </cell>
          <cell r="E478" t="str">
            <v>520-6240-10</v>
          </cell>
          <cell r="F478">
            <v>39.200000000000003</v>
          </cell>
          <cell r="G478" t="str">
            <v>520-6210-10</v>
          </cell>
          <cell r="H478">
            <v>164.72</v>
          </cell>
          <cell r="I478" t="str">
            <v>520-6270-10</v>
          </cell>
          <cell r="J478">
            <v>90.53</v>
          </cell>
          <cell r="K478" t="str">
            <v>520-6650-10</v>
          </cell>
          <cell r="L478">
            <v>9.56</v>
          </cell>
          <cell r="M478" t="str">
            <v>520-6330-10</v>
          </cell>
          <cell r="N478">
            <v>8155.7</v>
          </cell>
          <cell r="O478" t="str">
            <v>610-6050-10</v>
          </cell>
          <cell r="P478">
            <v>21224.43</v>
          </cell>
          <cell r="Q478" t="str">
            <v>520-6240-10</v>
          </cell>
          <cell r="R478">
            <v>26.77</v>
          </cell>
          <cell r="S478" t="str">
            <v>530-6010-10</v>
          </cell>
          <cell r="T478">
            <v>6888.48</v>
          </cell>
          <cell r="U478" t="str">
            <v>530-6230-10</v>
          </cell>
          <cell r="V478">
            <v>956.25</v>
          </cell>
          <cell r="W478" t="str">
            <v>450-6020-10</v>
          </cell>
          <cell r="X478">
            <v>5466.8</v>
          </cell>
        </row>
        <row r="479">
          <cell r="A479" t="str">
            <v>610-6170-10</v>
          </cell>
          <cell r="B479">
            <v>529.75</v>
          </cell>
          <cell r="C479" t="str">
            <v>520-6270-10</v>
          </cell>
          <cell r="D479">
            <v>106.64</v>
          </cell>
          <cell r="E479" t="str">
            <v>520-6270-10</v>
          </cell>
          <cell r="F479">
            <v>170.43</v>
          </cell>
          <cell r="G479" t="str">
            <v>520-6220-10</v>
          </cell>
          <cell r="H479">
            <v>384</v>
          </cell>
          <cell r="I479" t="str">
            <v>520-6290-10</v>
          </cell>
          <cell r="J479">
            <v>194.4</v>
          </cell>
          <cell r="K479" t="str">
            <v>520-6700-10</v>
          </cell>
          <cell r="L479">
            <v>99.13</v>
          </cell>
          <cell r="M479" t="str">
            <v>520-6342-10</v>
          </cell>
          <cell r="N479">
            <v>187.5</v>
          </cell>
          <cell r="O479" t="str">
            <v>610-6070-10</v>
          </cell>
          <cell r="P479">
            <v>661.41</v>
          </cell>
          <cell r="Q479" t="str">
            <v>520-6270-10</v>
          </cell>
          <cell r="R479">
            <v>116.4</v>
          </cell>
          <cell r="S479" t="str">
            <v>530-6120-10</v>
          </cell>
          <cell r="T479">
            <v>138.47</v>
          </cell>
          <cell r="U479" t="str">
            <v>530-6310-10</v>
          </cell>
          <cell r="V479">
            <v>29.99</v>
          </cell>
          <cell r="W479" t="str">
            <v>450-6050-10</v>
          </cell>
          <cell r="X479">
            <v>36351.370000000003</v>
          </cell>
        </row>
        <row r="480">
          <cell r="A480" t="str">
            <v>610-6180-10</v>
          </cell>
          <cell r="B480">
            <v>153.47999999999999</v>
          </cell>
          <cell r="C480" t="str">
            <v>520-6290-10</v>
          </cell>
          <cell r="D480">
            <v>1788.45</v>
          </cell>
          <cell r="E480" t="str">
            <v>520-6330-10</v>
          </cell>
          <cell r="F480">
            <v>49.9</v>
          </cell>
          <cell r="G480" t="str">
            <v>520-6240-10</v>
          </cell>
          <cell r="H480">
            <v>14.62</v>
          </cell>
          <cell r="I480" t="str">
            <v>520-6330-10</v>
          </cell>
          <cell r="J480">
            <v>11039.38</v>
          </cell>
          <cell r="K480" t="str">
            <v>520-6901-10</v>
          </cell>
          <cell r="L480">
            <v>0</v>
          </cell>
          <cell r="M480" t="str">
            <v>520-6590-10</v>
          </cell>
          <cell r="N480">
            <v>1459.5</v>
          </cell>
          <cell r="O480" t="str">
            <v>610-6170-10</v>
          </cell>
          <cell r="P480">
            <v>555.41</v>
          </cell>
          <cell r="Q480" t="str">
            <v>520-6290-10</v>
          </cell>
          <cell r="R480">
            <v>1305.8499999999999</v>
          </cell>
          <cell r="S480" t="str">
            <v>530-6170-10</v>
          </cell>
          <cell r="T480">
            <v>555.80999999999995</v>
          </cell>
          <cell r="U480" t="str">
            <v>530-6610-10</v>
          </cell>
          <cell r="V480">
            <v>-2373.56</v>
          </cell>
          <cell r="W480" t="str">
            <v>450-6070-10</v>
          </cell>
          <cell r="X480">
            <v>411.39</v>
          </cell>
        </row>
        <row r="481">
          <cell r="A481" t="str">
            <v>610-6190-10</v>
          </cell>
          <cell r="B481">
            <v>79.489999999999995</v>
          </cell>
          <cell r="C481" t="str">
            <v>520-6330-10</v>
          </cell>
          <cell r="D481">
            <v>286</v>
          </cell>
          <cell r="E481" t="str">
            <v>520-6540-10</v>
          </cell>
          <cell r="F481">
            <v>700</v>
          </cell>
          <cell r="G481" t="str">
            <v>520-6270-10</v>
          </cell>
          <cell r="H481">
            <v>63.56</v>
          </cell>
          <cell r="I481" t="str">
            <v>520-6500-10</v>
          </cell>
          <cell r="J481">
            <v>244.78</v>
          </cell>
          <cell r="K481" t="str">
            <v>525-6740-10</v>
          </cell>
          <cell r="L481">
            <v>4769</v>
          </cell>
          <cell r="M481" t="str">
            <v>520-6620-10</v>
          </cell>
          <cell r="N481">
            <v>286.19</v>
          </cell>
          <cell r="O481" t="str">
            <v>610-6180-10</v>
          </cell>
          <cell r="P481">
            <v>159.51</v>
          </cell>
          <cell r="Q481" t="str">
            <v>520-6330-10</v>
          </cell>
          <cell r="R481">
            <v>-9733.3700000000008</v>
          </cell>
          <cell r="S481" t="str">
            <v>530-6180-10</v>
          </cell>
          <cell r="T481">
            <v>137.03</v>
          </cell>
          <cell r="U481" t="str">
            <v>530-6620-10</v>
          </cell>
          <cell r="V481">
            <v>144.66999999999999</v>
          </cell>
          <cell r="W481" t="str">
            <v>450-6170-10</v>
          </cell>
          <cell r="X481">
            <v>456.43</v>
          </cell>
        </row>
        <row r="482">
          <cell r="A482" t="str">
            <v>610-6200-10</v>
          </cell>
          <cell r="B482">
            <v>365.07</v>
          </cell>
          <cell r="C482" t="str">
            <v>520-6540-10</v>
          </cell>
          <cell r="D482">
            <v>1559</v>
          </cell>
          <cell r="E482" t="str">
            <v>520-6620-10</v>
          </cell>
          <cell r="F482">
            <v>145.88999999999999</v>
          </cell>
          <cell r="G482" t="str">
            <v>520-6290-10</v>
          </cell>
          <cell r="H482">
            <v>221.13</v>
          </cell>
          <cell r="I482" t="str">
            <v>520-6540-10</v>
          </cell>
          <cell r="J482">
            <v>8732</v>
          </cell>
          <cell r="K482" t="str">
            <v>530-6010-10</v>
          </cell>
          <cell r="L482">
            <v>1342.88</v>
          </cell>
          <cell r="M482" t="str">
            <v>520-6700-10</v>
          </cell>
          <cell r="N482">
            <v>88.78</v>
          </cell>
          <cell r="O482" t="str">
            <v>610-6190-10</v>
          </cell>
          <cell r="P482">
            <v>82.62</v>
          </cell>
          <cell r="Q482" t="str">
            <v>520-6342-10</v>
          </cell>
          <cell r="R482">
            <v>187.5</v>
          </cell>
          <cell r="S482" t="str">
            <v>530-6190-10</v>
          </cell>
          <cell r="T482">
            <v>70.98</v>
          </cell>
          <cell r="U482" t="str">
            <v>530-6700-10</v>
          </cell>
          <cell r="V482">
            <v>138.24</v>
          </cell>
          <cell r="W482" t="str">
            <v>450-6180-10</v>
          </cell>
          <cell r="X482">
            <v>114.63</v>
          </cell>
        </row>
        <row r="483">
          <cell r="A483" t="str">
            <v>610-6210-10</v>
          </cell>
          <cell r="B483">
            <v>168.57</v>
          </cell>
          <cell r="C483" t="str">
            <v>520-6600-10</v>
          </cell>
          <cell r="D483">
            <v>7.38</v>
          </cell>
          <cell r="E483" t="str">
            <v>520-6700-10</v>
          </cell>
          <cell r="F483">
            <v>94.67</v>
          </cell>
          <cell r="G483" t="str">
            <v>520-6330-10</v>
          </cell>
          <cell r="H483">
            <v>183.04</v>
          </cell>
          <cell r="I483" t="str">
            <v>520-6620-10</v>
          </cell>
          <cell r="J483">
            <v>276.82</v>
          </cell>
          <cell r="K483" t="str">
            <v>530-6050-10</v>
          </cell>
          <cell r="L483">
            <v>9728</v>
          </cell>
          <cell r="M483" t="str">
            <v>520-6901-10</v>
          </cell>
          <cell r="N483">
            <v>0</v>
          </cell>
          <cell r="O483" t="str">
            <v>610-6200-10</v>
          </cell>
          <cell r="P483">
            <v>379.07</v>
          </cell>
          <cell r="Q483" t="str">
            <v>520-6490-10</v>
          </cell>
          <cell r="R483">
            <v>328</v>
          </cell>
          <cell r="S483" t="str">
            <v>530-6200-10</v>
          </cell>
          <cell r="T483">
            <v>333.84</v>
          </cell>
          <cell r="U483" t="str">
            <v>610-6020-10</v>
          </cell>
          <cell r="V483">
            <v>6690.57</v>
          </cell>
          <cell r="W483" t="str">
            <v>450-6190-10</v>
          </cell>
          <cell r="X483">
            <v>59.87</v>
          </cell>
        </row>
        <row r="484">
          <cell r="A484" t="str">
            <v>610-6220-10</v>
          </cell>
          <cell r="B484">
            <v>338</v>
          </cell>
          <cell r="C484" t="str">
            <v>520-6620-10</v>
          </cell>
          <cell r="D484">
            <v>548.77</v>
          </cell>
          <cell r="E484" t="str">
            <v>530-6220-10</v>
          </cell>
          <cell r="F484">
            <v>760</v>
          </cell>
          <cell r="G484" t="str">
            <v>520-6540-10</v>
          </cell>
          <cell r="H484">
            <v>669.74</v>
          </cell>
          <cell r="I484" t="str">
            <v>520-6650-10</v>
          </cell>
          <cell r="J484">
            <v>11.64</v>
          </cell>
          <cell r="K484" t="str">
            <v>530-6180-10</v>
          </cell>
          <cell r="L484">
            <v>26.18</v>
          </cell>
          <cell r="M484" t="str">
            <v>530-6010-10</v>
          </cell>
          <cell r="N484">
            <v>0</v>
          </cell>
          <cell r="O484" t="str">
            <v>610-6210-10</v>
          </cell>
          <cell r="P484">
            <v>175.21</v>
          </cell>
          <cell r="Q484" t="str">
            <v>520-6500-10</v>
          </cell>
          <cell r="R484">
            <v>50</v>
          </cell>
          <cell r="S484" t="str">
            <v>530-6210-10</v>
          </cell>
          <cell r="T484">
            <v>150.51</v>
          </cell>
          <cell r="U484" t="str">
            <v>610-6030-10</v>
          </cell>
          <cell r="V484">
            <v>-84.52</v>
          </cell>
          <cell r="W484" t="str">
            <v>450-6200-10</v>
          </cell>
          <cell r="X484">
            <v>119.19</v>
          </cell>
        </row>
        <row r="485">
          <cell r="A485" t="str">
            <v>610-6240-10</v>
          </cell>
          <cell r="B485">
            <v>1492.24</v>
          </cell>
          <cell r="C485" t="str">
            <v>520-6700-10</v>
          </cell>
          <cell r="D485">
            <v>94.11</v>
          </cell>
          <cell r="E485" t="str">
            <v>530-6740-10</v>
          </cell>
          <cell r="F485">
            <v>9710.6</v>
          </cell>
          <cell r="G485" t="str">
            <v>520-6610-10</v>
          </cell>
          <cell r="H485">
            <v>590</v>
          </cell>
          <cell r="I485" t="str">
            <v>520-6700-10</v>
          </cell>
          <cell r="J485">
            <v>124.16</v>
          </cell>
          <cell r="K485" t="str">
            <v>530-6190-10</v>
          </cell>
          <cell r="L485">
            <v>13.55</v>
          </cell>
          <cell r="M485" t="str">
            <v>530-6050-10</v>
          </cell>
          <cell r="N485">
            <v>12882.5</v>
          </cell>
          <cell r="O485" t="str">
            <v>610-6220-10</v>
          </cell>
          <cell r="P485">
            <v>481</v>
          </cell>
          <cell r="Q485" t="str">
            <v>520-6540-10</v>
          </cell>
          <cell r="R485">
            <v>6850</v>
          </cell>
          <cell r="S485" t="str">
            <v>530-6220-10</v>
          </cell>
          <cell r="T485">
            <v>465</v>
          </cell>
          <cell r="U485" t="str">
            <v>610-6050-10</v>
          </cell>
          <cell r="V485">
            <v>4094.76</v>
          </cell>
          <cell r="W485" t="str">
            <v>450-6210-10</v>
          </cell>
          <cell r="X485">
            <v>56.47</v>
          </cell>
        </row>
        <row r="486">
          <cell r="A486" t="str">
            <v>610-6250-10</v>
          </cell>
          <cell r="B486">
            <v>168.91</v>
          </cell>
          <cell r="C486" t="str">
            <v>520-6730-10</v>
          </cell>
          <cell r="D486">
            <v>125</v>
          </cell>
          <cell r="E486" t="str">
            <v>610-6020-10</v>
          </cell>
          <cell r="F486">
            <v>7793.51</v>
          </cell>
          <cell r="G486" t="str">
            <v>520-6700-10</v>
          </cell>
          <cell r="H486">
            <v>105.97</v>
          </cell>
          <cell r="I486" t="str">
            <v>520-6730-10</v>
          </cell>
          <cell r="J486">
            <v>134</v>
          </cell>
          <cell r="K486" t="str">
            <v>530-6200-10</v>
          </cell>
          <cell r="L486">
            <v>59.13</v>
          </cell>
          <cell r="M486" t="str">
            <v>530-6070-10</v>
          </cell>
          <cell r="N486">
            <v>109.87</v>
          </cell>
          <cell r="O486" t="str">
            <v>610-6240-10</v>
          </cell>
          <cell r="P486">
            <v>371.85</v>
          </cell>
          <cell r="Q486" t="str">
            <v>520-6590-10</v>
          </cell>
          <cell r="R486">
            <v>288</v>
          </cell>
          <cell r="S486" t="str">
            <v>530-6230-10</v>
          </cell>
          <cell r="T486">
            <v>100</v>
          </cell>
          <cell r="U486" t="str">
            <v>610-6070-10</v>
          </cell>
          <cell r="V486">
            <v>1848.83</v>
          </cell>
          <cell r="W486" t="str">
            <v>450-6220-10</v>
          </cell>
          <cell r="X486">
            <v>165</v>
          </cell>
        </row>
        <row r="487">
          <cell r="A487" t="str">
            <v>610-6310-10</v>
          </cell>
          <cell r="B487">
            <v>1975.52</v>
          </cell>
          <cell r="C487" t="str">
            <v>530-6220-10</v>
          </cell>
          <cell r="D487">
            <v>225</v>
          </cell>
          <cell r="E487" t="str">
            <v>610-6050-10</v>
          </cell>
          <cell r="F487">
            <v>5347.59</v>
          </cell>
          <cell r="G487" t="str">
            <v>520-6730-10</v>
          </cell>
          <cell r="H487">
            <v>180</v>
          </cell>
          <cell r="I487" t="str">
            <v>520-6901-10</v>
          </cell>
          <cell r="J487">
            <v>-244.16</v>
          </cell>
          <cell r="K487" t="str">
            <v>530-6210-10</v>
          </cell>
          <cell r="L487">
            <v>32.51</v>
          </cell>
          <cell r="M487" t="str">
            <v>530-6180-10</v>
          </cell>
          <cell r="N487">
            <v>2.14</v>
          </cell>
          <cell r="O487" t="str">
            <v>610-6250-10</v>
          </cell>
          <cell r="P487">
            <v>319.32</v>
          </cell>
          <cell r="Q487" t="str">
            <v>520-6620-10</v>
          </cell>
          <cell r="R487">
            <v>146.68</v>
          </cell>
          <cell r="S487" t="str">
            <v>530-6590-10</v>
          </cell>
          <cell r="T487">
            <v>194</v>
          </cell>
          <cell r="U487" t="str">
            <v>610-6170-10</v>
          </cell>
          <cell r="V487">
            <v>574.95000000000005</v>
          </cell>
          <cell r="W487" t="str">
            <v>450-6342-10</v>
          </cell>
          <cell r="X487">
            <v>3156.55</v>
          </cell>
        </row>
        <row r="488">
          <cell r="A488" t="str">
            <v>610-6360-10</v>
          </cell>
          <cell r="B488">
            <v>3748.06</v>
          </cell>
          <cell r="C488" t="str">
            <v>530-6230-10</v>
          </cell>
          <cell r="D488">
            <v>2056.25</v>
          </cell>
          <cell r="E488" t="str">
            <v>610-6070-10</v>
          </cell>
          <cell r="F488">
            <v>798.34</v>
          </cell>
          <cell r="G488" t="str">
            <v>525-6740-10</v>
          </cell>
          <cell r="H488">
            <v>-4769</v>
          </cell>
          <cell r="I488" t="str">
            <v>530-6010-10</v>
          </cell>
          <cell r="J488">
            <v>1281.8399999999999</v>
          </cell>
          <cell r="K488" t="str">
            <v>530-6220-10</v>
          </cell>
          <cell r="L488">
            <v>728</v>
          </cell>
          <cell r="M488" t="str">
            <v>530-6190-10</v>
          </cell>
          <cell r="N488">
            <v>1.1100000000000001</v>
          </cell>
          <cell r="O488" t="str">
            <v>610-6310-10</v>
          </cell>
          <cell r="P488">
            <v>1641.34</v>
          </cell>
          <cell r="Q488" t="str">
            <v>520-6650-10</v>
          </cell>
          <cell r="R488">
            <v>4.87</v>
          </cell>
          <cell r="S488" t="str">
            <v>530-6600-10</v>
          </cell>
          <cell r="T488">
            <v>240.21</v>
          </cell>
          <cell r="U488" t="str">
            <v>610-6180-10</v>
          </cell>
          <cell r="V488">
            <v>164.88</v>
          </cell>
          <cell r="W488" t="str">
            <v>450-6540-10</v>
          </cell>
          <cell r="X488">
            <v>800</v>
          </cell>
        </row>
        <row r="489">
          <cell r="A489" t="str">
            <v>610-6370-10</v>
          </cell>
          <cell r="B489">
            <v>4239.18</v>
          </cell>
          <cell r="C489" t="str">
            <v>530-6500-10</v>
          </cell>
          <cell r="D489">
            <v>1199</v>
          </cell>
          <cell r="E489" t="str">
            <v>610-6170-10</v>
          </cell>
          <cell r="F489">
            <v>580.66</v>
          </cell>
          <cell r="G489" t="str">
            <v>530-6050-10</v>
          </cell>
          <cell r="H489">
            <v>33878</v>
          </cell>
          <cell r="I489" t="str">
            <v>530-6040-10</v>
          </cell>
          <cell r="J489">
            <v>122.08</v>
          </cell>
          <cell r="K489" t="str">
            <v>530-6510-10</v>
          </cell>
          <cell r="L489">
            <v>8500</v>
          </cell>
          <cell r="M489" t="str">
            <v>530-6200-10</v>
          </cell>
          <cell r="N489">
            <v>4.78</v>
          </cell>
          <cell r="O489" t="str">
            <v>610-6330-10</v>
          </cell>
          <cell r="P489">
            <v>19.739999999999998</v>
          </cell>
          <cell r="Q489" t="str">
            <v>520-6700-10</v>
          </cell>
          <cell r="R489">
            <v>98.7</v>
          </cell>
          <cell r="S489" t="str">
            <v>530-6700-10</v>
          </cell>
          <cell r="T489">
            <v>199.9</v>
          </cell>
          <cell r="U489" t="str">
            <v>610-6190-10</v>
          </cell>
          <cell r="V489">
            <v>85.41</v>
          </cell>
          <cell r="W489" t="str">
            <v>450-6680-10</v>
          </cell>
          <cell r="X489">
            <v>30805.66</v>
          </cell>
        </row>
        <row r="490">
          <cell r="A490" t="str">
            <v>610-6460-10</v>
          </cell>
          <cell r="B490">
            <v>2400.69</v>
          </cell>
          <cell r="C490" t="str">
            <v>530-6610-10</v>
          </cell>
          <cell r="D490">
            <v>2713.45</v>
          </cell>
          <cell r="E490" t="str">
            <v>610-6180-10</v>
          </cell>
          <cell r="F490">
            <v>167.53</v>
          </cell>
          <cell r="G490" t="str">
            <v>530-6220-10</v>
          </cell>
          <cell r="H490">
            <v>502</v>
          </cell>
          <cell r="I490" t="str">
            <v>530-6050-10</v>
          </cell>
          <cell r="J490">
            <v>14562.96</v>
          </cell>
          <cell r="K490" t="str">
            <v>530-6610-10</v>
          </cell>
          <cell r="L490">
            <v>382.62</v>
          </cell>
          <cell r="M490" t="str">
            <v>530-6210-10</v>
          </cell>
          <cell r="N490">
            <v>2.67</v>
          </cell>
          <cell r="O490" t="str">
            <v>610-6360-10</v>
          </cell>
          <cell r="P490">
            <v>4862.29</v>
          </cell>
          <cell r="Q490" t="str">
            <v>520-6901-10</v>
          </cell>
          <cell r="R490">
            <v>0</v>
          </cell>
          <cell r="S490" t="str">
            <v>610-6020-10</v>
          </cell>
          <cell r="T490">
            <v>7507.96</v>
          </cell>
          <cell r="U490" t="str">
            <v>610-6200-10</v>
          </cell>
          <cell r="V490">
            <v>41.9</v>
          </cell>
          <cell r="W490" t="str">
            <v>450-6690-10</v>
          </cell>
          <cell r="X490">
            <v>11578.13</v>
          </cell>
        </row>
        <row r="491">
          <cell r="A491" t="str">
            <v>610-6470-10</v>
          </cell>
          <cell r="B491">
            <v>3212.4</v>
          </cell>
          <cell r="C491" t="str">
            <v>530-6620-10</v>
          </cell>
          <cell r="D491">
            <v>20</v>
          </cell>
          <cell r="E491" t="str">
            <v>610-6190-10</v>
          </cell>
          <cell r="F491">
            <v>86.77</v>
          </cell>
          <cell r="G491" t="str">
            <v>530-6230-10</v>
          </cell>
          <cell r="H491">
            <v>956.25</v>
          </cell>
          <cell r="I491" t="str">
            <v>530-6180-10</v>
          </cell>
          <cell r="J491">
            <v>27.37</v>
          </cell>
          <cell r="K491" t="str">
            <v>530-6620-10</v>
          </cell>
          <cell r="L491">
            <v>366.58</v>
          </cell>
          <cell r="M491" t="str">
            <v>530-6220-10</v>
          </cell>
          <cell r="N491">
            <v>401</v>
          </cell>
          <cell r="O491" t="str">
            <v>610-6370-10</v>
          </cell>
          <cell r="P491">
            <v>71.41</v>
          </cell>
          <cell r="Q491" t="str">
            <v>530-6010-10</v>
          </cell>
          <cell r="R491">
            <v>7361.55</v>
          </cell>
          <cell r="S491" t="str">
            <v>610-6030-10</v>
          </cell>
          <cell r="T491">
            <v>293.61</v>
          </cell>
          <cell r="U491" t="str">
            <v>610-6210-10</v>
          </cell>
          <cell r="V491">
            <v>-4.3600000000000003</v>
          </cell>
          <cell r="W491" t="str">
            <v>450-6901-10</v>
          </cell>
          <cell r="X491">
            <v>-60.78</v>
          </cell>
        </row>
        <row r="492">
          <cell r="A492" t="str">
            <v>610-6480-10</v>
          </cell>
          <cell r="B492">
            <v>724.36</v>
          </cell>
          <cell r="C492" t="str">
            <v>530-6650-10</v>
          </cell>
          <cell r="D492">
            <v>3.88</v>
          </cell>
          <cell r="E492" t="str">
            <v>610-6200-10</v>
          </cell>
          <cell r="F492">
            <v>398.12</v>
          </cell>
          <cell r="G492" t="str">
            <v>530-6510-10</v>
          </cell>
          <cell r="H492">
            <v>147.28</v>
          </cell>
          <cell r="I492" t="str">
            <v>530-6190-10</v>
          </cell>
          <cell r="J492">
            <v>14.17</v>
          </cell>
          <cell r="K492" t="str">
            <v>530-6740-10</v>
          </cell>
          <cell r="L492">
            <v>-4769</v>
          </cell>
          <cell r="M492" t="str">
            <v>530-6230-10</v>
          </cell>
          <cell r="N492">
            <v>1956.25</v>
          </cell>
          <cell r="O492" t="str">
            <v>610-6390-10</v>
          </cell>
          <cell r="P492">
            <v>542.05999999999995</v>
          </cell>
          <cell r="Q492" t="str">
            <v>530-6050-10</v>
          </cell>
          <cell r="R492">
            <v>4500</v>
          </cell>
          <cell r="S492" t="str">
            <v>610-6050-10</v>
          </cell>
          <cell r="T492">
            <v>11108.5</v>
          </cell>
          <cell r="U492" t="str">
            <v>610-6220-10</v>
          </cell>
          <cell r="V492">
            <v>676</v>
          </cell>
          <cell r="W492" t="str">
            <v>460-6010-10</v>
          </cell>
          <cell r="X492">
            <v>7170.97</v>
          </cell>
        </row>
        <row r="493">
          <cell r="A493" t="str">
            <v>610-6690-10</v>
          </cell>
          <cell r="B493">
            <v>548.45000000000005</v>
          </cell>
          <cell r="C493" t="str">
            <v>530-6740-10</v>
          </cell>
          <cell r="D493">
            <v>31986.06</v>
          </cell>
          <cell r="E493" t="str">
            <v>610-6210-10</v>
          </cell>
          <cell r="F493">
            <v>184</v>
          </cell>
          <cell r="G493" t="str">
            <v>530-6520-10</v>
          </cell>
          <cell r="H493">
            <v>700</v>
          </cell>
          <cell r="I493" t="str">
            <v>530-6200-10</v>
          </cell>
          <cell r="J493">
            <v>60.83</v>
          </cell>
          <cell r="K493" t="str">
            <v>530-6760-10</v>
          </cell>
          <cell r="L493">
            <v>3500</v>
          </cell>
          <cell r="M493" t="str">
            <v>530-6330-10</v>
          </cell>
          <cell r="N493">
            <v>735.48</v>
          </cell>
          <cell r="O493" t="str">
            <v>610-6460-10</v>
          </cell>
          <cell r="P493">
            <v>459.2</v>
          </cell>
          <cell r="Q493" t="str">
            <v>530-6170-10</v>
          </cell>
          <cell r="R493">
            <v>582.28</v>
          </cell>
          <cell r="S493" t="str">
            <v>610-6070-10</v>
          </cell>
          <cell r="T493">
            <v>2092.92</v>
          </cell>
          <cell r="U493" t="str">
            <v>610-6240-10</v>
          </cell>
          <cell r="V493">
            <v>1207.28</v>
          </cell>
          <cell r="W493" t="str">
            <v>460-6070-10</v>
          </cell>
          <cell r="X493">
            <v>1816.93</v>
          </cell>
        </row>
        <row r="494">
          <cell r="A494" t="str">
            <v>610-6700-10</v>
          </cell>
          <cell r="B494">
            <v>3247.86</v>
          </cell>
          <cell r="C494" t="str">
            <v>610-6020-10</v>
          </cell>
          <cell r="D494">
            <v>6990.09</v>
          </cell>
          <cell r="E494" t="str">
            <v>610-6220-10</v>
          </cell>
          <cell r="F494">
            <v>583</v>
          </cell>
          <cell r="G494" t="str">
            <v>530-6610-10</v>
          </cell>
          <cell r="H494">
            <v>602.62</v>
          </cell>
          <cell r="I494" t="str">
            <v>530-6210-10</v>
          </cell>
          <cell r="J494">
            <v>33.99</v>
          </cell>
          <cell r="K494" t="str">
            <v>610-6020-10</v>
          </cell>
          <cell r="L494">
            <v>8187.75</v>
          </cell>
          <cell r="M494" t="str">
            <v>530-6510-10</v>
          </cell>
          <cell r="N494">
            <v>9649.7800000000007</v>
          </cell>
          <cell r="O494" t="str">
            <v>610-6470-10</v>
          </cell>
          <cell r="P494">
            <v>5139.84</v>
          </cell>
          <cell r="Q494" t="str">
            <v>530-6180-10</v>
          </cell>
          <cell r="R494">
            <v>143.55000000000001</v>
          </cell>
          <cell r="S494" t="str">
            <v>610-6170-10</v>
          </cell>
          <cell r="T494">
            <v>640.77</v>
          </cell>
          <cell r="U494" t="str">
            <v>610-6250-10</v>
          </cell>
          <cell r="V494">
            <v>129.5</v>
          </cell>
          <cell r="W494" t="str">
            <v>460-6170-10</v>
          </cell>
          <cell r="X494">
            <v>771.71</v>
          </cell>
        </row>
        <row r="495">
          <cell r="A495" t="str">
            <v>610-6900-10</v>
          </cell>
          <cell r="B495">
            <v>5019.47</v>
          </cell>
          <cell r="C495" t="str">
            <v>610-6050-10</v>
          </cell>
          <cell r="D495">
            <v>13394.26</v>
          </cell>
          <cell r="E495" t="str">
            <v>610-6225-10</v>
          </cell>
          <cell r="F495">
            <v>239.17</v>
          </cell>
          <cell r="G495" t="str">
            <v>530-6740-10</v>
          </cell>
          <cell r="H495">
            <v>-17997.87</v>
          </cell>
          <cell r="I495" t="str">
            <v>530-6220-10</v>
          </cell>
          <cell r="J495">
            <v>598</v>
          </cell>
          <cell r="K495" t="str">
            <v>610-6030-10</v>
          </cell>
          <cell r="L495">
            <v>-70.7</v>
          </cell>
          <cell r="M495" t="str">
            <v>530-6580-10</v>
          </cell>
          <cell r="N495">
            <v>6005.35</v>
          </cell>
          <cell r="O495" t="str">
            <v>610-6480-10</v>
          </cell>
          <cell r="P495">
            <v>734.99</v>
          </cell>
          <cell r="Q495" t="str">
            <v>530-6190-10</v>
          </cell>
          <cell r="R495">
            <v>74.36</v>
          </cell>
          <cell r="S495" t="str">
            <v>610-6180-10</v>
          </cell>
          <cell r="T495">
            <v>192.96</v>
          </cell>
          <cell r="U495" t="str">
            <v>610-6285-10</v>
          </cell>
          <cell r="V495">
            <v>41.46</v>
          </cell>
          <cell r="W495" t="str">
            <v>460-6180-10</v>
          </cell>
          <cell r="X495">
            <v>175.26</v>
          </cell>
        </row>
        <row r="496">
          <cell r="A496" t="str">
            <v>610-6901-10</v>
          </cell>
          <cell r="B496">
            <v>-4546.08</v>
          </cell>
          <cell r="C496" t="str">
            <v>610-6070-10</v>
          </cell>
          <cell r="D496">
            <v>443.52</v>
          </cell>
          <cell r="E496" t="str">
            <v>610-6240-10</v>
          </cell>
          <cell r="F496">
            <v>1604.06</v>
          </cell>
          <cell r="G496" t="str">
            <v>610-6020-10</v>
          </cell>
          <cell r="H496">
            <v>8146.21</v>
          </cell>
          <cell r="I496" t="str">
            <v>530-6230-10</v>
          </cell>
          <cell r="J496">
            <v>2215.79</v>
          </cell>
          <cell r="K496" t="str">
            <v>610-6050-10</v>
          </cell>
          <cell r="L496">
            <v>18827.98</v>
          </cell>
          <cell r="M496" t="str">
            <v>530-6600-10</v>
          </cell>
          <cell r="N496">
            <v>28.5</v>
          </cell>
          <cell r="O496" t="str">
            <v>610-6690-10</v>
          </cell>
          <cell r="P496">
            <v>555.16</v>
          </cell>
          <cell r="Q496" t="str">
            <v>530-6200-10</v>
          </cell>
          <cell r="R496">
            <v>349.74</v>
          </cell>
          <cell r="S496" t="str">
            <v>610-6190-10</v>
          </cell>
          <cell r="T496">
            <v>99.92</v>
          </cell>
          <cell r="U496" t="str">
            <v>610-6310-10</v>
          </cell>
          <cell r="V496">
            <v>1268</v>
          </cell>
          <cell r="W496" t="str">
            <v>460-6190-10</v>
          </cell>
          <cell r="X496">
            <v>40.25</v>
          </cell>
        </row>
        <row r="497">
          <cell r="A497" t="str">
            <v>610-6902-10</v>
          </cell>
          <cell r="B497">
            <v>-3545.89</v>
          </cell>
          <cell r="C497" t="str">
            <v>610-6170-10</v>
          </cell>
          <cell r="D497">
            <v>504.92</v>
          </cell>
          <cell r="E497" t="str">
            <v>610-6250-10</v>
          </cell>
          <cell r="F497">
            <v>166.3</v>
          </cell>
          <cell r="G497" t="str">
            <v>610-6050-10</v>
          </cell>
          <cell r="H497">
            <v>18201.2</v>
          </cell>
          <cell r="I497" t="str">
            <v>530-6650-10</v>
          </cell>
          <cell r="J497">
            <v>14.16</v>
          </cell>
          <cell r="K497" t="str">
            <v>610-6070-10</v>
          </cell>
          <cell r="L497">
            <v>-84.58</v>
          </cell>
          <cell r="M497" t="str">
            <v>530-6740-10</v>
          </cell>
          <cell r="N497">
            <v>9477</v>
          </cell>
          <cell r="O497" t="str">
            <v>610-6700-10</v>
          </cell>
          <cell r="P497">
            <v>4957.3500000000004</v>
          </cell>
          <cell r="Q497" t="str">
            <v>530-6210-10</v>
          </cell>
          <cell r="R497">
            <v>157.68</v>
          </cell>
          <cell r="S497" t="str">
            <v>610-6200-10</v>
          </cell>
          <cell r="T497">
            <v>184.02</v>
          </cell>
          <cell r="U497" t="str">
            <v>610-6360-10</v>
          </cell>
          <cell r="V497">
            <v>4937.6899999999996</v>
          </cell>
          <cell r="W497" t="str">
            <v>460-6200-10</v>
          </cell>
          <cell r="X497">
            <v>186.77</v>
          </cell>
        </row>
        <row r="498">
          <cell r="A498" t="str">
            <v>610-6905-10</v>
          </cell>
          <cell r="B498">
            <v>-1545</v>
          </cell>
          <cell r="C498" t="str">
            <v>610-6180-10</v>
          </cell>
          <cell r="D498">
            <v>144.94</v>
          </cell>
          <cell r="E498" t="str">
            <v>610-6260-10</v>
          </cell>
          <cell r="F498">
            <v>144.29</v>
          </cell>
          <cell r="G498" t="str">
            <v>610-6070-10</v>
          </cell>
          <cell r="H498">
            <v>-133.06</v>
          </cell>
          <cell r="I498" t="str">
            <v>530-6740-10</v>
          </cell>
          <cell r="J498">
            <v>300</v>
          </cell>
          <cell r="K498" t="str">
            <v>610-6170-10</v>
          </cell>
          <cell r="L498">
            <v>555.41</v>
          </cell>
          <cell r="M498" t="str">
            <v>610-6020-10</v>
          </cell>
          <cell r="N498">
            <v>6998.76</v>
          </cell>
          <cell r="O498" t="str">
            <v>610-6900-10</v>
          </cell>
          <cell r="P498">
            <v>7339.67</v>
          </cell>
          <cell r="Q498" t="str">
            <v>530-6220-10</v>
          </cell>
          <cell r="R498">
            <v>467</v>
          </cell>
          <cell r="S498" t="str">
            <v>610-6210-10</v>
          </cell>
          <cell r="T498">
            <v>52.11</v>
          </cell>
          <cell r="U498" t="str">
            <v>610-6370-10</v>
          </cell>
          <cell r="V498">
            <v>747.25</v>
          </cell>
          <cell r="W498" t="str">
            <v>460-6210-10</v>
          </cell>
          <cell r="X498">
            <v>86.81</v>
          </cell>
        </row>
        <row r="499">
          <cell r="A499" t="str">
            <v>620-6010-10</v>
          </cell>
          <cell r="B499">
            <v>2927.1</v>
          </cell>
          <cell r="C499" t="str">
            <v>610-6190-10</v>
          </cell>
          <cell r="D499">
            <v>75.08</v>
          </cell>
          <cell r="E499" t="str">
            <v>610-6270-10</v>
          </cell>
          <cell r="F499">
            <v>95.22</v>
          </cell>
          <cell r="G499" t="str">
            <v>610-6120-10</v>
          </cell>
          <cell r="H499">
            <v>83.16</v>
          </cell>
          <cell r="I499" t="str">
            <v>610-6020-10</v>
          </cell>
          <cell r="J499">
            <v>6133.3</v>
          </cell>
          <cell r="K499" t="str">
            <v>610-6180-10</v>
          </cell>
          <cell r="L499">
            <v>156.63</v>
          </cell>
          <cell r="M499" t="str">
            <v>610-6030-10</v>
          </cell>
          <cell r="N499">
            <v>777.55</v>
          </cell>
          <cell r="O499" t="str">
            <v>610-6901-10</v>
          </cell>
          <cell r="P499">
            <v>-4435.2</v>
          </cell>
          <cell r="Q499" t="str">
            <v>530-6540-10</v>
          </cell>
          <cell r="R499">
            <v>735</v>
          </cell>
          <cell r="S499" t="str">
            <v>610-6220-10</v>
          </cell>
          <cell r="T499">
            <v>444</v>
          </cell>
          <cell r="U499" t="str">
            <v>610-6460-10</v>
          </cell>
          <cell r="V499">
            <v>1535.6</v>
          </cell>
          <cell r="W499" t="str">
            <v>460-6220-10</v>
          </cell>
          <cell r="X499">
            <v>219</v>
          </cell>
        </row>
        <row r="500">
          <cell r="A500" t="str">
            <v>620-6170-10</v>
          </cell>
          <cell r="B500">
            <v>237.99</v>
          </cell>
          <cell r="C500" t="str">
            <v>610-6200-10</v>
          </cell>
          <cell r="D500">
            <v>344.44</v>
          </cell>
          <cell r="E500" t="str">
            <v>610-6310-10</v>
          </cell>
          <cell r="F500">
            <v>1140.5899999999999</v>
          </cell>
          <cell r="G500" t="str">
            <v>610-6170-10</v>
          </cell>
          <cell r="H500">
            <v>555.41</v>
          </cell>
          <cell r="I500" t="str">
            <v>610-6030-10</v>
          </cell>
          <cell r="J500">
            <v>895.36</v>
          </cell>
          <cell r="K500" t="str">
            <v>610-6190-10</v>
          </cell>
          <cell r="L500">
            <v>81.11</v>
          </cell>
          <cell r="M500" t="str">
            <v>610-6050-10</v>
          </cell>
          <cell r="N500">
            <v>14724.32</v>
          </cell>
          <cell r="O500" t="str">
            <v>610-6902-10</v>
          </cell>
          <cell r="P500">
            <v>-3454.96</v>
          </cell>
          <cell r="Q500" t="str">
            <v>610-6020-10</v>
          </cell>
          <cell r="R500">
            <v>7127.25</v>
          </cell>
          <cell r="S500" t="str">
            <v>610-6240-10</v>
          </cell>
          <cell r="T500">
            <v>1727.74</v>
          </cell>
          <cell r="U500" t="str">
            <v>610-6470-10</v>
          </cell>
          <cell r="V500">
            <v>1766.82</v>
          </cell>
          <cell r="W500" t="str">
            <v>460-6700-10</v>
          </cell>
          <cell r="X500">
            <v>157.24</v>
          </cell>
        </row>
        <row r="501">
          <cell r="A501" t="str">
            <v>620-6180-10</v>
          </cell>
          <cell r="B501">
            <v>57.09</v>
          </cell>
          <cell r="C501" t="str">
            <v>610-6210-10</v>
          </cell>
          <cell r="D501">
            <v>159.19999999999999</v>
          </cell>
          <cell r="E501" t="str">
            <v>610-6360-10</v>
          </cell>
          <cell r="F501">
            <v>5368.97</v>
          </cell>
          <cell r="G501" t="str">
            <v>610-6180-10</v>
          </cell>
          <cell r="H501">
            <v>157.87</v>
          </cell>
          <cell r="I501" t="str">
            <v>610-6050-10</v>
          </cell>
          <cell r="J501">
            <v>11915.88</v>
          </cell>
          <cell r="K501" t="str">
            <v>610-6200-10</v>
          </cell>
          <cell r="L501">
            <v>371.95</v>
          </cell>
          <cell r="M501" t="str">
            <v>610-6070-10</v>
          </cell>
          <cell r="N501">
            <v>1264.8</v>
          </cell>
          <cell r="O501" t="str">
            <v>610-6903-10</v>
          </cell>
          <cell r="P501">
            <v>0</v>
          </cell>
          <cell r="Q501" t="str">
            <v>610-6050-10</v>
          </cell>
          <cell r="R501">
            <v>20059.830000000002</v>
          </cell>
          <cell r="S501" t="str">
            <v>610-6250-10</v>
          </cell>
          <cell r="T501">
            <v>90.94</v>
          </cell>
          <cell r="U501" t="str">
            <v>610-6480-10</v>
          </cell>
          <cell r="V501">
            <v>741.76</v>
          </cell>
          <cell r="W501" t="str">
            <v>510-6220-10</v>
          </cell>
          <cell r="X501">
            <v>16860.87</v>
          </cell>
        </row>
        <row r="502">
          <cell r="A502" t="str">
            <v>620-6190-10</v>
          </cell>
          <cell r="B502">
            <v>29.56</v>
          </cell>
          <cell r="C502" t="str">
            <v>610-6220-10</v>
          </cell>
          <cell r="D502">
            <v>215</v>
          </cell>
          <cell r="E502" t="str">
            <v>610-6370-10</v>
          </cell>
          <cell r="F502">
            <v>4627.29</v>
          </cell>
          <cell r="G502" t="str">
            <v>610-6190-10</v>
          </cell>
          <cell r="H502">
            <v>81.760000000000005</v>
          </cell>
          <cell r="I502" t="str">
            <v>610-6070-10</v>
          </cell>
          <cell r="J502">
            <v>816.9</v>
          </cell>
          <cell r="K502" t="str">
            <v>610-6210-10</v>
          </cell>
          <cell r="L502">
            <v>172.02</v>
          </cell>
          <cell r="M502" t="str">
            <v>610-6170-10</v>
          </cell>
          <cell r="N502">
            <v>555.41</v>
          </cell>
          <cell r="O502" t="str">
            <v>610-6904-10</v>
          </cell>
          <cell r="P502">
            <v>0</v>
          </cell>
          <cell r="Q502" t="str">
            <v>610-6070-10</v>
          </cell>
          <cell r="R502">
            <v>1118.33</v>
          </cell>
          <cell r="S502" t="str">
            <v>610-6310-10</v>
          </cell>
          <cell r="T502">
            <v>1482.14</v>
          </cell>
          <cell r="U502" t="str">
            <v>610-6650-10</v>
          </cell>
          <cell r="V502">
            <v>44.78</v>
          </cell>
          <cell r="W502" t="str">
            <v>510-6230-10</v>
          </cell>
          <cell r="X502">
            <v>8189.49</v>
          </cell>
        </row>
        <row r="503">
          <cell r="A503" t="str">
            <v>620-6200-10</v>
          </cell>
          <cell r="B503">
            <v>139.38</v>
          </cell>
          <cell r="C503" t="str">
            <v>610-6225-10</v>
          </cell>
          <cell r="D503">
            <v>393.08</v>
          </cell>
          <cell r="E503" t="str">
            <v>610-6460-10</v>
          </cell>
          <cell r="F503">
            <v>3835.37</v>
          </cell>
          <cell r="G503" t="str">
            <v>610-6200-10</v>
          </cell>
          <cell r="H503">
            <v>375.13</v>
          </cell>
          <cell r="I503" t="str">
            <v>610-6120-10</v>
          </cell>
          <cell r="J503">
            <v>-27.72</v>
          </cell>
          <cell r="K503" t="str">
            <v>610-6220-10</v>
          </cell>
          <cell r="L503">
            <v>696</v>
          </cell>
          <cell r="M503" t="str">
            <v>610-6180-10</v>
          </cell>
          <cell r="N503">
            <v>176.29</v>
          </cell>
          <cell r="O503" t="str">
            <v>610-6905-10</v>
          </cell>
          <cell r="P503">
            <v>-3026</v>
          </cell>
          <cell r="Q503" t="str">
            <v>610-6170-10</v>
          </cell>
          <cell r="R503">
            <v>555.41</v>
          </cell>
          <cell r="S503" t="str">
            <v>610-6360-10</v>
          </cell>
          <cell r="T503">
            <v>4703.62</v>
          </cell>
          <cell r="U503" t="str">
            <v>610-6690-10</v>
          </cell>
          <cell r="V503">
            <v>589.29</v>
          </cell>
          <cell r="W503" t="str">
            <v>520-6010-10</v>
          </cell>
          <cell r="X503">
            <v>6276.77</v>
          </cell>
        </row>
        <row r="504">
          <cell r="A504" t="str">
            <v>620-6210-10</v>
          </cell>
          <cell r="B504">
            <v>62.68</v>
          </cell>
          <cell r="C504" t="str">
            <v>610-6240-10</v>
          </cell>
          <cell r="D504">
            <v>107.75</v>
          </cell>
          <cell r="E504" t="str">
            <v>610-6470-10</v>
          </cell>
          <cell r="F504">
            <v>1766.82</v>
          </cell>
          <cell r="G504" t="str">
            <v>610-6210-10</v>
          </cell>
          <cell r="H504">
            <v>173.39</v>
          </cell>
          <cell r="I504" t="str">
            <v>610-6145-10</v>
          </cell>
          <cell r="J504">
            <v>899.28</v>
          </cell>
          <cell r="K504" t="str">
            <v>610-6240-10</v>
          </cell>
          <cell r="L504">
            <v>660.2</v>
          </cell>
          <cell r="M504" t="str">
            <v>610-6190-10</v>
          </cell>
          <cell r="N504">
            <v>91.31</v>
          </cell>
          <cell r="O504" t="str">
            <v>620-6010-10</v>
          </cell>
          <cell r="P504">
            <v>3199.36</v>
          </cell>
          <cell r="Q504" t="str">
            <v>610-6180-10</v>
          </cell>
          <cell r="R504">
            <v>160.78</v>
          </cell>
          <cell r="S504" t="str">
            <v>610-6390-10</v>
          </cell>
          <cell r="T504">
            <v>781.13</v>
          </cell>
          <cell r="U504" t="str">
            <v>610-6700-10</v>
          </cell>
          <cell r="V504">
            <v>2907.49</v>
          </cell>
          <cell r="W504" t="str">
            <v>520-6070-10</v>
          </cell>
          <cell r="X504">
            <v>1972.7</v>
          </cell>
        </row>
        <row r="505">
          <cell r="A505" t="str">
            <v>630-6020-10</v>
          </cell>
          <cell r="B505">
            <v>1066.98</v>
          </cell>
          <cell r="C505" t="str">
            <v>610-6250-10</v>
          </cell>
          <cell r="D505">
            <v>23.06</v>
          </cell>
          <cell r="E505" t="str">
            <v>610-6480-10</v>
          </cell>
          <cell r="F505">
            <v>725.32</v>
          </cell>
          <cell r="G505" t="str">
            <v>610-6220-10</v>
          </cell>
          <cell r="H505">
            <v>479</v>
          </cell>
          <cell r="I505" t="str">
            <v>610-6170-10</v>
          </cell>
          <cell r="J505">
            <v>530.16999999999996</v>
          </cell>
          <cell r="K505" t="str">
            <v>610-6250-10</v>
          </cell>
          <cell r="L505">
            <v>414.54</v>
          </cell>
          <cell r="M505" t="str">
            <v>610-6200-10</v>
          </cell>
          <cell r="N505">
            <v>421.4</v>
          </cell>
          <cell r="O505" t="str">
            <v>620-6170-10</v>
          </cell>
          <cell r="P505">
            <v>257.62</v>
          </cell>
          <cell r="Q505" t="str">
            <v>610-6190-10</v>
          </cell>
          <cell r="R505">
            <v>83.28</v>
          </cell>
          <cell r="S505" t="str">
            <v>610-6460-10</v>
          </cell>
          <cell r="T505">
            <v>3917.49</v>
          </cell>
          <cell r="U505" t="str">
            <v>610-6900-10</v>
          </cell>
          <cell r="V505">
            <v>9091.27</v>
          </cell>
          <cell r="W505" t="str">
            <v>520-6170-10</v>
          </cell>
          <cell r="X505">
            <v>696.88</v>
          </cell>
        </row>
        <row r="506">
          <cell r="A506" t="str">
            <v>630-6122-10</v>
          </cell>
          <cell r="B506">
            <v>33.26</v>
          </cell>
          <cell r="C506" t="str">
            <v>610-6310-10</v>
          </cell>
          <cell r="D506">
            <v>991.86</v>
          </cell>
          <cell r="E506" t="str">
            <v>610-6690-10</v>
          </cell>
          <cell r="F506">
            <v>489.87</v>
          </cell>
          <cell r="G506" t="str">
            <v>610-6240-10</v>
          </cell>
          <cell r="H506">
            <v>1396.36</v>
          </cell>
          <cell r="I506" t="str">
            <v>610-6180-10</v>
          </cell>
          <cell r="J506">
            <v>169.97</v>
          </cell>
          <cell r="K506" t="str">
            <v>610-6310-10</v>
          </cell>
          <cell r="L506">
            <v>4612.1000000000004</v>
          </cell>
          <cell r="M506" t="str">
            <v>610-6210-10</v>
          </cell>
          <cell r="N506">
            <v>193.65</v>
          </cell>
          <cell r="O506" t="str">
            <v>620-6180-10</v>
          </cell>
          <cell r="P506">
            <v>62.39</v>
          </cell>
          <cell r="Q506" t="str">
            <v>610-6200-10</v>
          </cell>
          <cell r="R506">
            <v>382.07</v>
          </cell>
          <cell r="S506" t="str">
            <v>610-6470-10</v>
          </cell>
          <cell r="T506">
            <v>3293.4</v>
          </cell>
          <cell r="U506" t="str">
            <v>610-6901-10</v>
          </cell>
          <cell r="V506">
            <v>-4545.6000000000004</v>
          </cell>
          <cell r="W506" t="str">
            <v>520-6180-10</v>
          </cell>
          <cell r="X506">
            <v>160.86000000000001</v>
          </cell>
        </row>
        <row r="507">
          <cell r="A507" t="str">
            <v>630-6170-10</v>
          </cell>
          <cell r="B507">
            <v>76.95</v>
          </cell>
          <cell r="C507" t="str">
            <v>610-6360-10</v>
          </cell>
          <cell r="D507">
            <v>6495.77</v>
          </cell>
          <cell r="E507" t="str">
            <v>610-6700-10</v>
          </cell>
          <cell r="F507">
            <v>3485.55</v>
          </cell>
          <cell r="G507" t="str">
            <v>610-6250-10</v>
          </cell>
          <cell r="H507">
            <v>343.4</v>
          </cell>
          <cell r="I507" t="str">
            <v>610-6190-10</v>
          </cell>
          <cell r="J507">
            <v>88.05</v>
          </cell>
          <cell r="K507" t="str">
            <v>610-6360-10</v>
          </cell>
          <cell r="L507">
            <v>4755.5200000000004</v>
          </cell>
          <cell r="M507" t="str">
            <v>610-6220-10</v>
          </cell>
          <cell r="N507">
            <v>383</v>
          </cell>
          <cell r="O507" t="str">
            <v>620-6190-10</v>
          </cell>
          <cell r="P507">
            <v>32.32</v>
          </cell>
          <cell r="Q507" t="str">
            <v>610-6210-10</v>
          </cell>
          <cell r="R507">
            <v>101.59</v>
          </cell>
          <cell r="S507" t="str">
            <v>610-6480-10</v>
          </cell>
          <cell r="T507">
            <v>1339.57</v>
          </cell>
          <cell r="U507" t="str">
            <v>610-6902-10</v>
          </cell>
          <cell r="V507">
            <v>-3168.15</v>
          </cell>
          <cell r="W507" t="str">
            <v>520-6190-10</v>
          </cell>
          <cell r="X507">
            <v>36.94</v>
          </cell>
        </row>
        <row r="508">
          <cell r="A508" t="str">
            <v>630-6180-10</v>
          </cell>
          <cell r="B508">
            <v>21.87</v>
          </cell>
          <cell r="C508" t="str">
            <v>610-6370-10</v>
          </cell>
          <cell r="D508">
            <v>1756.77</v>
          </cell>
          <cell r="E508" t="str">
            <v>610-6900-10</v>
          </cell>
          <cell r="F508">
            <v>4836.22</v>
          </cell>
          <cell r="G508" t="str">
            <v>610-6310-10</v>
          </cell>
          <cell r="H508">
            <v>2757.79</v>
          </cell>
          <cell r="I508" t="str">
            <v>610-6200-10</v>
          </cell>
          <cell r="J508">
            <v>406.75</v>
          </cell>
          <cell r="K508" t="str">
            <v>610-6390-10</v>
          </cell>
          <cell r="L508">
            <v>446.97</v>
          </cell>
          <cell r="M508" t="str">
            <v>610-6240-10</v>
          </cell>
          <cell r="N508">
            <v>244.88</v>
          </cell>
          <cell r="O508" t="str">
            <v>620-6700-10</v>
          </cell>
          <cell r="P508">
            <v>110.08</v>
          </cell>
          <cell r="Q508" t="str">
            <v>610-6220-10</v>
          </cell>
          <cell r="R508">
            <v>446</v>
          </cell>
          <cell r="S508" t="str">
            <v>610-6650-10</v>
          </cell>
          <cell r="T508">
            <v>5.03</v>
          </cell>
          <cell r="U508" t="str">
            <v>610-6903-10</v>
          </cell>
          <cell r="V508">
            <v>0</v>
          </cell>
          <cell r="W508" t="str">
            <v>520-6200-10</v>
          </cell>
          <cell r="X508">
            <v>170.88</v>
          </cell>
        </row>
        <row r="509">
          <cell r="A509" t="str">
            <v>630-6190-10</v>
          </cell>
          <cell r="B509">
            <v>11.33</v>
          </cell>
          <cell r="C509" t="str">
            <v>610-6390-10</v>
          </cell>
          <cell r="D509">
            <v>1155.3499999999999</v>
          </cell>
          <cell r="E509" t="str">
            <v>610-6901-10</v>
          </cell>
          <cell r="F509">
            <v>9424.7999999999993</v>
          </cell>
          <cell r="G509" t="str">
            <v>610-6360-10</v>
          </cell>
          <cell r="H509">
            <v>5330.33</v>
          </cell>
          <cell r="I509" t="str">
            <v>610-6210-10</v>
          </cell>
          <cell r="J509">
            <v>186.72</v>
          </cell>
          <cell r="K509" t="str">
            <v>610-6460-10</v>
          </cell>
          <cell r="L509">
            <v>313.18</v>
          </cell>
          <cell r="M509" t="str">
            <v>610-6250-10</v>
          </cell>
          <cell r="N509">
            <v>55.62</v>
          </cell>
          <cell r="O509" t="str">
            <v>630-6020-10</v>
          </cell>
          <cell r="P509">
            <v>1094.1400000000001</v>
          </cell>
          <cell r="Q509" t="str">
            <v>610-6240-10</v>
          </cell>
          <cell r="R509">
            <v>805.16</v>
          </cell>
          <cell r="S509" t="str">
            <v>610-6690-10</v>
          </cell>
          <cell r="T509">
            <v>497.96</v>
          </cell>
          <cell r="U509" t="str">
            <v>610-6904-10</v>
          </cell>
          <cell r="V509">
            <v>0</v>
          </cell>
          <cell r="W509" t="str">
            <v>520-6210-10</v>
          </cell>
          <cell r="X509">
            <v>79.67</v>
          </cell>
        </row>
        <row r="510">
          <cell r="A510" t="str">
            <v>630-6200-10</v>
          </cell>
          <cell r="B510">
            <v>52.07</v>
          </cell>
          <cell r="C510" t="str">
            <v>610-6460-10</v>
          </cell>
          <cell r="D510">
            <v>3598.01</v>
          </cell>
          <cell r="E510" t="str">
            <v>610-6902-10</v>
          </cell>
          <cell r="F510">
            <v>7182.69</v>
          </cell>
          <cell r="G510" t="str">
            <v>610-6370-10</v>
          </cell>
          <cell r="H510">
            <v>3126.39</v>
          </cell>
          <cell r="I510" t="str">
            <v>610-6220-10</v>
          </cell>
          <cell r="J510">
            <v>571</v>
          </cell>
          <cell r="K510" t="str">
            <v>610-6470-10</v>
          </cell>
          <cell r="L510">
            <v>3533.64</v>
          </cell>
          <cell r="M510" t="str">
            <v>610-6310-10</v>
          </cell>
          <cell r="N510">
            <v>512</v>
          </cell>
          <cell r="O510" t="str">
            <v>630-6170-10</v>
          </cell>
          <cell r="P510">
            <v>80.67</v>
          </cell>
          <cell r="Q510" t="str">
            <v>610-6250-10</v>
          </cell>
          <cell r="R510">
            <v>44.64</v>
          </cell>
          <cell r="S510" t="str">
            <v>610-6700-10</v>
          </cell>
          <cell r="T510">
            <v>3297.68</v>
          </cell>
          <cell r="U510" t="str">
            <v>610-6905-10</v>
          </cell>
          <cell r="V510">
            <v>-3026</v>
          </cell>
          <cell r="W510" t="str">
            <v>520-6220-10</v>
          </cell>
          <cell r="X510">
            <v>252.96</v>
          </cell>
        </row>
        <row r="511">
          <cell r="A511" t="str">
            <v>630-6210-10</v>
          </cell>
          <cell r="B511">
            <v>24.01</v>
          </cell>
          <cell r="C511" t="str">
            <v>610-6470-10</v>
          </cell>
          <cell r="D511">
            <v>3051.78</v>
          </cell>
          <cell r="E511" t="str">
            <v>610-6905-10</v>
          </cell>
          <cell r="F511">
            <v>-4635</v>
          </cell>
          <cell r="G511" t="str">
            <v>610-6390-10</v>
          </cell>
          <cell r="H511">
            <v>579.38</v>
          </cell>
          <cell r="I511" t="str">
            <v>610-6240-10</v>
          </cell>
          <cell r="J511">
            <v>444.94</v>
          </cell>
          <cell r="K511" t="str">
            <v>610-6480-10</v>
          </cell>
          <cell r="L511">
            <v>738.86</v>
          </cell>
          <cell r="M511" t="str">
            <v>610-6360-10</v>
          </cell>
          <cell r="N511">
            <v>3890.08</v>
          </cell>
          <cell r="O511" t="str">
            <v>630-6180-10</v>
          </cell>
          <cell r="P511">
            <v>21.35</v>
          </cell>
          <cell r="Q511" t="str">
            <v>610-6310-10</v>
          </cell>
          <cell r="R511">
            <v>1105.68</v>
          </cell>
          <cell r="S511" t="str">
            <v>610-6900-10</v>
          </cell>
          <cell r="T511">
            <v>5404.69</v>
          </cell>
          <cell r="U511" t="str">
            <v>620-6010-10</v>
          </cell>
          <cell r="V511">
            <v>3199.37</v>
          </cell>
          <cell r="W511" t="str">
            <v>520-6240-10</v>
          </cell>
          <cell r="X511">
            <v>20.55</v>
          </cell>
        </row>
        <row r="512">
          <cell r="A512" t="str">
            <v>650-4710-10</v>
          </cell>
          <cell r="B512">
            <v>-16913.8</v>
          </cell>
          <cell r="C512" t="str">
            <v>610-6480-10</v>
          </cell>
          <cell r="D512">
            <v>1978.23</v>
          </cell>
          <cell r="E512" t="str">
            <v>620-6010-10</v>
          </cell>
          <cell r="F512">
            <v>2128.19</v>
          </cell>
          <cell r="G512" t="str">
            <v>610-6460-10</v>
          </cell>
          <cell r="H512">
            <v>857.5</v>
          </cell>
          <cell r="I512" t="str">
            <v>610-6250-10</v>
          </cell>
          <cell r="J512">
            <v>286.3</v>
          </cell>
          <cell r="K512" t="str">
            <v>610-6690-10</v>
          </cell>
          <cell r="L512">
            <v>838.81</v>
          </cell>
          <cell r="M512" t="str">
            <v>610-6370-10</v>
          </cell>
          <cell r="N512">
            <v>63.82</v>
          </cell>
          <cell r="O512" t="str">
            <v>630-6190-10</v>
          </cell>
          <cell r="P512">
            <v>11.06</v>
          </cell>
          <cell r="Q512" t="str">
            <v>610-6360-10</v>
          </cell>
          <cell r="R512">
            <v>5252.19</v>
          </cell>
          <cell r="S512" t="str">
            <v>610-6901-10</v>
          </cell>
          <cell r="T512">
            <v>-4744.47</v>
          </cell>
          <cell r="U512" t="str">
            <v>620-6170-10</v>
          </cell>
          <cell r="V512">
            <v>257.62</v>
          </cell>
          <cell r="W512" t="str">
            <v>520-6270-10</v>
          </cell>
          <cell r="X512">
            <v>89.34</v>
          </cell>
        </row>
        <row r="513">
          <cell r="A513" t="str">
            <v>650-6020-10</v>
          </cell>
          <cell r="B513">
            <v>15739.72</v>
          </cell>
          <cell r="C513" t="str">
            <v>610-6690-10</v>
          </cell>
          <cell r="D513">
            <v>579</v>
          </cell>
          <cell r="E513" t="str">
            <v>620-6170-10</v>
          </cell>
          <cell r="F513">
            <v>261.42</v>
          </cell>
          <cell r="G513" t="str">
            <v>610-6470-10</v>
          </cell>
          <cell r="H513">
            <v>5300.46</v>
          </cell>
          <cell r="I513" t="str">
            <v>610-6310-10</v>
          </cell>
          <cell r="J513">
            <v>809.3</v>
          </cell>
          <cell r="K513" t="str">
            <v>610-6700-10</v>
          </cell>
          <cell r="L513">
            <v>5782.03</v>
          </cell>
          <cell r="M513" t="str">
            <v>610-6460-10</v>
          </cell>
          <cell r="N513">
            <v>1350.48</v>
          </cell>
          <cell r="O513" t="str">
            <v>630-6200-10</v>
          </cell>
          <cell r="P513">
            <v>50.74</v>
          </cell>
          <cell r="Q513" t="str">
            <v>610-6370-10</v>
          </cell>
          <cell r="R513">
            <v>244.25</v>
          </cell>
          <cell r="S513" t="str">
            <v>610-6902-10</v>
          </cell>
          <cell r="T513">
            <v>-3074.97</v>
          </cell>
          <cell r="U513" t="str">
            <v>620-6180-10</v>
          </cell>
          <cell r="V513">
            <v>62.39</v>
          </cell>
          <cell r="W513" t="str">
            <v>520-6310-10</v>
          </cell>
          <cell r="X513">
            <v>794</v>
          </cell>
        </row>
        <row r="514">
          <cell r="A514" t="str">
            <v>650-6030-10</v>
          </cell>
          <cell r="B514">
            <v>282.82</v>
          </cell>
          <cell r="C514" t="str">
            <v>610-6700-10</v>
          </cell>
          <cell r="D514">
            <v>2626.63</v>
          </cell>
          <cell r="E514" t="str">
            <v>620-6180-10</v>
          </cell>
          <cell r="F514">
            <v>41.5</v>
          </cell>
          <cell r="G514" t="str">
            <v>610-6480-10</v>
          </cell>
          <cell r="H514">
            <v>727.25</v>
          </cell>
          <cell r="I514" t="str">
            <v>610-6360-10</v>
          </cell>
          <cell r="J514">
            <v>3903.92</v>
          </cell>
          <cell r="K514" t="str">
            <v>610-6900-10</v>
          </cell>
          <cell r="L514">
            <v>10447.459999999999</v>
          </cell>
          <cell r="M514" t="str">
            <v>610-6470-10</v>
          </cell>
          <cell r="N514">
            <v>1751.2</v>
          </cell>
          <cell r="O514" t="str">
            <v>630-6210-10</v>
          </cell>
          <cell r="P514">
            <v>23.42</v>
          </cell>
          <cell r="Q514" t="str">
            <v>610-6460-10</v>
          </cell>
          <cell r="R514">
            <v>2090.04</v>
          </cell>
          <cell r="S514" t="str">
            <v>610-6903-10</v>
          </cell>
          <cell r="T514">
            <v>0</v>
          </cell>
          <cell r="U514" t="str">
            <v>620-6700-10</v>
          </cell>
          <cell r="V514">
            <v>63.71</v>
          </cell>
          <cell r="W514" t="str">
            <v>520-6330-10</v>
          </cell>
          <cell r="X514">
            <v>185.2</v>
          </cell>
        </row>
        <row r="515">
          <cell r="A515" t="str">
            <v>650-6120-10</v>
          </cell>
          <cell r="B515">
            <v>404.78</v>
          </cell>
          <cell r="C515" t="str">
            <v>610-6900-10</v>
          </cell>
          <cell r="D515">
            <v>9767.69</v>
          </cell>
          <cell r="E515" t="str">
            <v>620-6190-10</v>
          </cell>
          <cell r="F515">
            <v>21.5</v>
          </cell>
          <cell r="G515" t="str">
            <v>610-6690-10</v>
          </cell>
          <cell r="H515">
            <v>773.53</v>
          </cell>
          <cell r="I515" t="str">
            <v>610-6370-10</v>
          </cell>
          <cell r="J515">
            <v>445.74</v>
          </cell>
          <cell r="K515" t="str">
            <v>610-6901-10</v>
          </cell>
          <cell r="L515">
            <v>-5627.16</v>
          </cell>
          <cell r="M515" t="str">
            <v>610-6480-10</v>
          </cell>
          <cell r="N515">
            <v>734.03</v>
          </cell>
          <cell r="O515" t="str">
            <v>630-6460-10</v>
          </cell>
          <cell r="P515">
            <v>150</v>
          </cell>
          <cell r="Q515" t="str">
            <v>610-6470-10</v>
          </cell>
          <cell r="R515">
            <v>3587.24</v>
          </cell>
          <cell r="S515" t="str">
            <v>610-6904-10</v>
          </cell>
          <cell r="T515">
            <v>0</v>
          </cell>
          <cell r="U515" t="str">
            <v>630-6020-10</v>
          </cell>
          <cell r="V515">
            <v>966.35</v>
          </cell>
          <cell r="W515" t="str">
            <v>520-6342-10</v>
          </cell>
          <cell r="X515">
            <v>187.5</v>
          </cell>
        </row>
        <row r="516">
          <cell r="A516" t="str">
            <v>650-6170-10</v>
          </cell>
          <cell r="B516">
            <v>1187.53</v>
          </cell>
          <cell r="C516" t="str">
            <v>610-6901-10</v>
          </cell>
          <cell r="D516">
            <v>-4878.72</v>
          </cell>
          <cell r="E516" t="str">
            <v>620-6200-10</v>
          </cell>
          <cell r="F516">
            <v>101.34</v>
          </cell>
          <cell r="G516" t="str">
            <v>610-6700-10</v>
          </cell>
          <cell r="H516">
            <v>3409.56</v>
          </cell>
          <cell r="I516" t="str">
            <v>610-6390-10</v>
          </cell>
          <cell r="J516">
            <v>292.14999999999998</v>
          </cell>
          <cell r="K516" t="str">
            <v>610-6902-10</v>
          </cell>
          <cell r="L516">
            <v>-4000.48</v>
          </cell>
          <cell r="M516" t="str">
            <v>610-6650-10</v>
          </cell>
          <cell r="N516">
            <v>8.25</v>
          </cell>
          <cell r="O516" t="str">
            <v>650-4710-10</v>
          </cell>
          <cell r="P516">
            <v>-164543.97</v>
          </cell>
          <cell r="Q516" t="str">
            <v>610-6480-10</v>
          </cell>
          <cell r="R516">
            <v>3280.51</v>
          </cell>
          <cell r="S516" t="str">
            <v>610-6905-10</v>
          </cell>
          <cell r="T516">
            <v>-3026</v>
          </cell>
          <cell r="U516" t="str">
            <v>630-6030-10</v>
          </cell>
          <cell r="V516">
            <v>-14.92</v>
          </cell>
          <cell r="W516" t="str">
            <v>520-6650-10</v>
          </cell>
          <cell r="X516">
            <v>29.57</v>
          </cell>
        </row>
        <row r="517">
          <cell r="A517" t="str">
            <v>650-6180-10</v>
          </cell>
          <cell r="B517">
            <v>317.85000000000002</v>
          </cell>
          <cell r="C517" t="str">
            <v>610-6902-10</v>
          </cell>
          <cell r="D517">
            <v>-3636.8</v>
          </cell>
          <cell r="E517" t="str">
            <v>620-6210-10</v>
          </cell>
          <cell r="F517">
            <v>45.57</v>
          </cell>
          <cell r="G517" t="str">
            <v>610-6900-10</v>
          </cell>
          <cell r="H517">
            <v>2569.9899999999998</v>
          </cell>
          <cell r="I517" t="str">
            <v>610-6460-10</v>
          </cell>
          <cell r="J517">
            <v>610</v>
          </cell>
          <cell r="K517" t="str">
            <v>610-6903-10</v>
          </cell>
          <cell r="L517">
            <v>0</v>
          </cell>
          <cell r="M517" t="str">
            <v>610-6690-10</v>
          </cell>
          <cell r="N517">
            <v>832.49</v>
          </cell>
          <cell r="O517" t="str">
            <v>650-6020-10</v>
          </cell>
          <cell r="P517">
            <v>13240.16</v>
          </cell>
          <cell r="Q517" t="str">
            <v>610-6650-10</v>
          </cell>
          <cell r="R517">
            <v>15</v>
          </cell>
          <cell r="S517" t="str">
            <v>620-6010-10</v>
          </cell>
          <cell r="T517">
            <v>3053.94</v>
          </cell>
          <cell r="U517" t="str">
            <v>630-6050-10</v>
          </cell>
          <cell r="V517">
            <v>3040</v>
          </cell>
          <cell r="W517" t="str">
            <v>520-6700-10</v>
          </cell>
          <cell r="X517">
            <v>37.200000000000003</v>
          </cell>
        </row>
        <row r="518">
          <cell r="A518" t="str">
            <v>650-6190-10</v>
          </cell>
          <cell r="B518">
            <v>164.63</v>
          </cell>
          <cell r="C518" t="str">
            <v>610-6905-10</v>
          </cell>
          <cell r="D518">
            <v>1545</v>
          </cell>
          <cell r="E518" t="str">
            <v>620-6700-10</v>
          </cell>
          <cell r="F518">
            <v>109.71</v>
          </cell>
          <cell r="G518" t="str">
            <v>610-6901-10</v>
          </cell>
          <cell r="H518">
            <v>-18295.2</v>
          </cell>
          <cell r="I518" t="str">
            <v>610-6470-10</v>
          </cell>
          <cell r="J518">
            <v>3356.4</v>
          </cell>
          <cell r="K518" t="str">
            <v>610-6904-10</v>
          </cell>
          <cell r="L518">
            <v>0</v>
          </cell>
          <cell r="M518" t="str">
            <v>610-6700-10</v>
          </cell>
          <cell r="N518">
            <v>2810.8</v>
          </cell>
          <cell r="O518" t="str">
            <v>650-6050-10</v>
          </cell>
          <cell r="P518">
            <v>1501.9</v>
          </cell>
          <cell r="Q518" t="str">
            <v>610-6690-10</v>
          </cell>
          <cell r="R518">
            <v>793</v>
          </cell>
          <cell r="S518" t="str">
            <v>620-6170-10</v>
          </cell>
          <cell r="T518">
            <v>245.91</v>
          </cell>
          <cell r="U518" t="str">
            <v>630-6170-10</v>
          </cell>
          <cell r="V518">
            <v>83.49</v>
          </cell>
          <cell r="W518" t="str">
            <v>520-6901-10</v>
          </cell>
          <cell r="X518">
            <v>0</v>
          </cell>
        </row>
        <row r="519">
          <cell r="A519" t="str">
            <v>650-6200-10</v>
          </cell>
          <cell r="B519">
            <v>764.84</v>
          </cell>
          <cell r="C519" t="str">
            <v>620-6010-10</v>
          </cell>
          <cell r="D519">
            <v>2837.58</v>
          </cell>
          <cell r="E519" t="str">
            <v>630-6020-10</v>
          </cell>
          <cell r="F519">
            <v>1104.96</v>
          </cell>
          <cell r="G519" t="str">
            <v>610-6902-10</v>
          </cell>
          <cell r="H519">
            <v>-13865.31</v>
          </cell>
          <cell r="I519" t="str">
            <v>610-6480-10</v>
          </cell>
          <cell r="J519">
            <v>727.25</v>
          </cell>
          <cell r="K519" t="str">
            <v>610-6905-10</v>
          </cell>
          <cell r="L519">
            <v>-10431</v>
          </cell>
          <cell r="M519" t="str">
            <v>610-6900-10</v>
          </cell>
          <cell r="N519">
            <v>7958.01</v>
          </cell>
          <cell r="O519" t="str">
            <v>650-6070-10</v>
          </cell>
          <cell r="P519">
            <v>3657.6</v>
          </cell>
          <cell r="Q519" t="str">
            <v>610-6700-10</v>
          </cell>
          <cell r="R519">
            <v>3753.95</v>
          </cell>
          <cell r="S519" t="str">
            <v>620-6180-10</v>
          </cell>
          <cell r="T519">
            <v>59.56</v>
          </cell>
          <cell r="U519" t="str">
            <v>630-6180-10</v>
          </cell>
          <cell r="V519">
            <v>18.54</v>
          </cell>
          <cell r="W519" t="str">
            <v>530-6010-10</v>
          </cell>
          <cell r="X519">
            <v>7026.93</v>
          </cell>
        </row>
        <row r="520">
          <cell r="A520" t="str">
            <v>650-6210-10</v>
          </cell>
          <cell r="B520">
            <v>349.1</v>
          </cell>
          <cell r="C520" t="str">
            <v>620-6170-10</v>
          </cell>
          <cell r="D520">
            <v>227.32</v>
          </cell>
          <cell r="E520" t="str">
            <v>630-6170-10</v>
          </cell>
          <cell r="F520">
            <v>84.34</v>
          </cell>
          <cell r="G520" t="str">
            <v>610-6905-10</v>
          </cell>
          <cell r="H520">
            <v>-1545</v>
          </cell>
          <cell r="I520" t="str">
            <v>610-6690-10</v>
          </cell>
          <cell r="J520">
            <v>420.36</v>
          </cell>
          <cell r="K520" t="str">
            <v>620-6010-10</v>
          </cell>
          <cell r="L520">
            <v>3092.55</v>
          </cell>
          <cell r="M520" t="str">
            <v>610-6901-10</v>
          </cell>
          <cell r="N520">
            <v>-5211.3599999999997</v>
          </cell>
          <cell r="O520" t="str">
            <v>650-6170-10</v>
          </cell>
          <cell r="P520">
            <v>1243.6600000000001</v>
          </cell>
          <cell r="Q520" t="str">
            <v>610-6900-10</v>
          </cell>
          <cell r="R520">
            <v>5820.05</v>
          </cell>
          <cell r="S520" t="str">
            <v>620-6190-10</v>
          </cell>
          <cell r="T520">
            <v>-2.94</v>
          </cell>
          <cell r="U520" t="str">
            <v>630-6190-10</v>
          </cell>
          <cell r="V520">
            <v>9.6</v>
          </cell>
          <cell r="W520" t="str">
            <v>530-6070-10</v>
          </cell>
          <cell r="X520">
            <v>669.24</v>
          </cell>
        </row>
        <row r="521">
          <cell r="A521" t="str">
            <v>650-6220-10</v>
          </cell>
          <cell r="B521">
            <v>600</v>
          </cell>
          <cell r="C521" t="str">
            <v>620-6180-10</v>
          </cell>
          <cell r="D521">
            <v>55.34</v>
          </cell>
          <cell r="E521" t="str">
            <v>630-6180-10</v>
          </cell>
          <cell r="F521">
            <v>21.56</v>
          </cell>
          <cell r="G521" t="str">
            <v>620-6010-10</v>
          </cell>
          <cell r="H521">
            <v>3121.34</v>
          </cell>
          <cell r="I521" t="str">
            <v>610-6700-10</v>
          </cell>
          <cell r="J521">
            <v>1440.62</v>
          </cell>
          <cell r="K521" t="str">
            <v>620-6170-10</v>
          </cell>
          <cell r="L521">
            <v>269.33</v>
          </cell>
          <cell r="M521" t="str">
            <v>610-6902-10</v>
          </cell>
          <cell r="N521">
            <v>-3454.96</v>
          </cell>
          <cell r="O521" t="str">
            <v>650-6180-10</v>
          </cell>
          <cell r="P521">
            <v>343.5</v>
          </cell>
          <cell r="Q521" t="str">
            <v>610-6901-10</v>
          </cell>
          <cell r="R521">
            <v>-4435.2</v>
          </cell>
          <cell r="S521" t="str">
            <v>620-6700-10</v>
          </cell>
          <cell r="T521">
            <v>148.11000000000001</v>
          </cell>
          <cell r="U521" t="str">
            <v>630-6200-10</v>
          </cell>
          <cell r="V521">
            <v>2.17</v>
          </cell>
          <cell r="W521" t="str">
            <v>530-6170-10</v>
          </cell>
          <cell r="X521">
            <v>640.80999999999995</v>
          </cell>
        </row>
        <row r="522">
          <cell r="A522" t="str">
            <v>650-6330-10</v>
          </cell>
          <cell r="B522">
            <v>40</v>
          </cell>
          <cell r="C522" t="str">
            <v>620-6190-10</v>
          </cell>
          <cell r="D522">
            <v>28.66</v>
          </cell>
          <cell r="E522" t="str">
            <v>630-6190-10</v>
          </cell>
          <cell r="F522">
            <v>11.16</v>
          </cell>
          <cell r="G522" t="str">
            <v>620-6170-10</v>
          </cell>
          <cell r="H522">
            <v>250.05</v>
          </cell>
          <cell r="I522" t="str">
            <v>610-6900-10</v>
          </cell>
          <cell r="J522">
            <v>4681.54</v>
          </cell>
          <cell r="K522" t="str">
            <v>620-6180-10</v>
          </cell>
          <cell r="L522">
            <v>57.21</v>
          </cell>
          <cell r="M522" t="str">
            <v>610-6903-10</v>
          </cell>
          <cell r="N522">
            <v>0</v>
          </cell>
          <cell r="O522" t="str">
            <v>650-6190-10</v>
          </cell>
          <cell r="P522">
            <v>177.92</v>
          </cell>
          <cell r="Q522" t="str">
            <v>610-6902-10</v>
          </cell>
          <cell r="R522">
            <v>-3182.2</v>
          </cell>
          <cell r="S522" t="str">
            <v>630-6020-10</v>
          </cell>
          <cell r="T522">
            <v>1095.73</v>
          </cell>
          <cell r="U522" t="str">
            <v>630-6210-10</v>
          </cell>
          <cell r="V522">
            <v>-0.33</v>
          </cell>
          <cell r="W522" t="str">
            <v>530-6180-10</v>
          </cell>
          <cell r="X522">
            <v>150.07</v>
          </cell>
        </row>
        <row r="523">
          <cell r="A523" t="str">
            <v>650-6460-10</v>
          </cell>
          <cell r="B523">
            <v>283.17</v>
          </cell>
          <cell r="C523" t="str">
            <v>620-6200-10</v>
          </cell>
          <cell r="D523">
            <v>135.12</v>
          </cell>
          <cell r="E523" t="str">
            <v>630-6200-10</v>
          </cell>
          <cell r="F523">
            <v>51.23</v>
          </cell>
          <cell r="G523" t="str">
            <v>620-6180-10</v>
          </cell>
          <cell r="H523">
            <v>60.88</v>
          </cell>
          <cell r="I523" t="str">
            <v>610-6901-10</v>
          </cell>
          <cell r="J523">
            <v>-6264.72</v>
          </cell>
          <cell r="K523" t="str">
            <v>620-6190-10</v>
          </cell>
          <cell r="L523">
            <v>31.34</v>
          </cell>
          <cell r="M523" t="str">
            <v>610-6904-10</v>
          </cell>
          <cell r="N523">
            <v>0</v>
          </cell>
          <cell r="O523" t="str">
            <v>650-6200-10</v>
          </cell>
          <cell r="P523">
            <v>600.59</v>
          </cell>
          <cell r="Q523" t="str">
            <v>610-6903-10</v>
          </cell>
          <cell r="R523">
            <v>0</v>
          </cell>
          <cell r="S523" t="str">
            <v>630-6030-10</v>
          </cell>
          <cell r="T523">
            <v>51.82</v>
          </cell>
          <cell r="U523" t="str">
            <v>630-6460-10</v>
          </cell>
          <cell r="V523">
            <v>198.9</v>
          </cell>
          <cell r="W523" t="str">
            <v>530-6190-10</v>
          </cell>
          <cell r="X523">
            <v>78.41</v>
          </cell>
        </row>
        <row r="524">
          <cell r="A524" t="str">
            <v>650-6900-10</v>
          </cell>
          <cell r="B524">
            <v>129.47</v>
          </cell>
          <cell r="C524" t="str">
            <v>620-6210-10</v>
          </cell>
          <cell r="D524">
            <v>60.76</v>
          </cell>
          <cell r="E524" t="str">
            <v>630-6210-10</v>
          </cell>
          <cell r="F524">
            <v>23.66</v>
          </cell>
          <cell r="G524" t="str">
            <v>620-6190-10</v>
          </cell>
          <cell r="H524">
            <v>31.53</v>
          </cell>
          <cell r="I524" t="str">
            <v>610-6902-10</v>
          </cell>
          <cell r="J524">
            <v>-4205.05</v>
          </cell>
          <cell r="K524" t="str">
            <v>620-6200-10</v>
          </cell>
          <cell r="L524">
            <v>8.17</v>
          </cell>
          <cell r="M524" t="str">
            <v>610-6905-10</v>
          </cell>
          <cell r="N524">
            <v>-3026</v>
          </cell>
          <cell r="O524" t="str">
            <v>650-6210-10</v>
          </cell>
          <cell r="P524">
            <v>127.48</v>
          </cell>
          <cell r="Q524" t="str">
            <v>610-6904-10</v>
          </cell>
          <cell r="R524">
            <v>0</v>
          </cell>
          <cell r="S524" t="str">
            <v>630-6050-10</v>
          </cell>
          <cell r="T524">
            <v>2420</v>
          </cell>
          <cell r="U524" t="str">
            <v>650-4710-10</v>
          </cell>
          <cell r="V524">
            <v>-69467.929999999993</v>
          </cell>
          <cell r="W524" t="str">
            <v>530-6200-10</v>
          </cell>
          <cell r="X524">
            <v>365.63</v>
          </cell>
        </row>
        <row r="525">
          <cell r="A525" t="str">
            <v>650-6901-10</v>
          </cell>
          <cell r="B525">
            <v>-128</v>
          </cell>
          <cell r="C525" t="str">
            <v>620-6700-10</v>
          </cell>
          <cell r="D525">
            <v>108.04</v>
          </cell>
          <cell r="E525" t="str">
            <v>650-4710-10</v>
          </cell>
          <cell r="F525">
            <v>-13869.65</v>
          </cell>
          <cell r="G525" t="str">
            <v>620-6200-10</v>
          </cell>
          <cell r="H525">
            <v>148.63</v>
          </cell>
          <cell r="I525" t="str">
            <v>610-6903-10</v>
          </cell>
          <cell r="J525">
            <v>-304.92</v>
          </cell>
          <cell r="K525" t="str">
            <v>620-6210-10</v>
          </cell>
          <cell r="L525">
            <v>-21.59</v>
          </cell>
          <cell r="M525" t="str">
            <v>620-6010-10</v>
          </cell>
          <cell r="N525">
            <v>1745.1</v>
          </cell>
          <cell r="O525" t="str">
            <v>650-6220-10</v>
          </cell>
          <cell r="P525">
            <v>855</v>
          </cell>
          <cell r="Q525" t="str">
            <v>610-6905-10</v>
          </cell>
          <cell r="R525">
            <v>-3026</v>
          </cell>
          <cell r="S525" t="str">
            <v>630-6170-10</v>
          </cell>
          <cell r="T525">
            <v>92.99</v>
          </cell>
          <cell r="U525" t="str">
            <v>650-6020-10</v>
          </cell>
          <cell r="V525">
            <v>17302.580000000002</v>
          </cell>
          <cell r="W525" t="str">
            <v>530-6210-10</v>
          </cell>
          <cell r="X525">
            <v>167.5</v>
          </cell>
        </row>
        <row r="526">
          <cell r="A526" t="str">
            <v>655-6220-10</v>
          </cell>
          <cell r="B526">
            <v>278</v>
          </cell>
          <cell r="C526" t="str">
            <v>630-6020-10</v>
          </cell>
          <cell r="D526">
            <v>998.39</v>
          </cell>
          <cell r="E526" t="str">
            <v>650-6020-10</v>
          </cell>
          <cell r="F526">
            <v>17665.84</v>
          </cell>
          <cell r="G526" t="str">
            <v>620-6210-10</v>
          </cell>
          <cell r="H526">
            <v>66.84</v>
          </cell>
          <cell r="I526" t="str">
            <v>610-6904-10</v>
          </cell>
          <cell r="J526">
            <v>-250.03</v>
          </cell>
          <cell r="K526" t="str">
            <v>620-6700-10</v>
          </cell>
          <cell r="L526">
            <v>106.26</v>
          </cell>
          <cell r="M526" t="str">
            <v>620-6170-10</v>
          </cell>
          <cell r="N526">
            <v>257.62</v>
          </cell>
          <cell r="O526" t="str">
            <v>650-6690-10</v>
          </cell>
          <cell r="P526">
            <v>42.5</v>
          </cell>
          <cell r="Q526" t="str">
            <v>620-6010-10</v>
          </cell>
          <cell r="R526">
            <v>2617.66</v>
          </cell>
          <cell r="S526" t="str">
            <v>630-6180-10</v>
          </cell>
          <cell r="T526">
            <v>22.39</v>
          </cell>
          <cell r="U526" t="str">
            <v>650-6030-10</v>
          </cell>
          <cell r="V526">
            <v>885.35</v>
          </cell>
          <cell r="W526" t="str">
            <v>530-6220-10</v>
          </cell>
          <cell r="X526">
            <v>297</v>
          </cell>
        </row>
        <row r="527">
          <cell r="A527" t="str">
            <v>655-6690-10</v>
          </cell>
          <cell r="B527">
            <v>56.05</v>
          </cell>
          <cell r="C527" t="str">
            <v>630-6170-10</v>
          </cell>
          <cell r="D527">
            <v>73.34</v>
          </cell>
          <cell r="E527" t="str">
            <v>650-6170-10</v>
          </cell>
          <cell r="F527">
            <v>1300.19</v>
          </cell>
          <cell r="G527" t="str">
            <v>620-6700-10</v>
          </cell>
          <cell r="H527">
            <v>96.33</v>
          </cell>
          <cell r="I527" t="str">
            <v>610-6905-10</v>
          </cell>
          <cell r="J527">
            <v>-1545</v>
          </cell>
          <cell r="K527" t="str">
            <v>630-6020-10</v>
          </cell>
          <cell r="L527">
            <v>1172.02</v>
          </cell>
          <cell r="M527" t="str">
            <v>620-6180-10</v>
          </cell>
          <cell r="N527">
            <v>34.03</v>
          </cell>
          <cell r="O527" t="str">
            <v>650-6700-10</v>
          </cell>
          <cell r="P527">
            <v>114.8</v>
          </cell>
          <cell r="Q527" t="str">
            <v>620-6170-10</v>
          </cell>
          <cell r="R527">
            <v>257.62</v>
          </cell>
          <cell r="S527" t="str">
            <v>630-6190-10</v>
          </cell>
          <cell r="T527">
            <v>11.6</v>
          </cell>
          <cell r="U527" t="str">
            <v>650-6070-10</v>
          </cell>
          <cell r="V527">
            <v>17.579999999999998</v>
          </cell>
          <cell r="W527" t="str">
            <v>530-6230-10</v>
          </cell>
          <cell r="X527">
            <v>748.92</v>
          </cell>
        </row>
        <row r="528">
          <cell r="A528" t="str">
            <v>655-6905-10</v>
          </cell>
          <cell r="B528">
            <v>-1868</v>
          </cell>
          <cell r="C528" t="str">
            <v>630-6180-10</v>
          </cell>
          <cell r="D528">
            <v>19.48</v>
          </cell>
          <cell r="E528" t="str">
            <v>650-6180-10</v>
          </cell>
          <cell r="F528">
            <v>344.49</v>
          </cell>
          <cell r="G528" t="str">
            <v>630-6020-10</v>
          </cell>
          <cell r="H528">
            <v>1178.8900000000001</v>
          </cell>
          <cell r="I528" t="str">
            <v>620-6010-10</v>
          </cell>
          <cell r="J528">
            <v>3319.97</v>
          </cell>
          <cell r="K528" t="str">
            <v>630-6030-10</v>
          </cell>
          <cell r="L528">
            <v>-12.46</v>
          </cell>
          <cell r="M528" t="str">
            <v>620-6190-10</v>
          </cell>
          <cell r="N528">
            <v>17.63</v>
          </cell>
          <cell r="O528" t="str">
            <v>650-6900-10</v>
          </cell>
          <cell r="P528">
            <v>492.6</v>
          </cell>
          <cell r="Q528" t="str">
            <v>620-6180-10</v>
          </cell>
          <cell r="R528">
            <v>51.04</v>
          </cell>
          <cell r="S528" t="str">
            <v>630-6200-10</v>
          </cell>
          <cell r="T528">
            <v>12.51</v>
          </cell>
          <cell r="U528" t="str">
            <v>650-6170-10</v>
          </cell>
          <cell r="V528">
            <v>1284.6400000000001</v>
          </cell>
          <cell r="W528" t="str">
            <v>530-6620-10</v>
          </cell>
          <cell r="X528">
            <v>90.88</v>
          </cell>
        </row>
        <row r="529">
          <cell r="A529" t="str">
            <v>660-4720-10</v>
          </cell>
          <cell r="B529">
            <v>-42682.5</v>
          </cell>
          <cell r="C529" t="str">
            <v>630-6190-10</v>
          </cell>
          <cell r="D529">
            <v>10.08</v>
          </cell>
          <cell r="E529" t="str">
            <v>650-6190-10</v>
          </cell>
          <cell r="F529">
            <v>178.43</v>
          </cell>
          <cell r="G529" t="str">
            <v>630-6170-10</v>
          </cell>
          <cell r="H529">
            <v>80.680000000000007</v>
          </cell>
          <cell r="I529" t="str">
            <v>620-6170-10</v>
          </cell>
          <cell r="J529">
            <v>262.35000000000002</v>
          </cell>
          <cell r="K529" t="str">
            <v>630-6050-10</v>
          </cell>
          <cell r="L529">
            <v>2775</v>
          </cell>
          <cell r="M529" t="str">
            <v>620-6700-10</v>
          </cell>
          <cell r="N529">
            <v>114.27</v>
          </cell>
          <cell r="O529" t="str">
            <v>650-6901-10</v>
          </cell>
          <cell r="P529">
            <v>0</v>
          </cell>
          <cell r="Q529" t="str">
            <v>620-6190-10</v>
          </cell>
          <cell r="R529">
            <v>26.44</v>
          </cell>
          <cell r="S529" t="str">
            <v>630-6210-10</v>
          </cell>
          <cell r="T529">
            <v>4.7300000000000004</v>
          </cell>
          <cell r="U529" t="str">
            <v>650-6180-10</v>
          </cell>
          <cell r="V529">
            <v>355</v>
          </cell>
          <cell r="W529" t="str">
            <v>530-6650-10</v>
          </cell>
          <cell r="X529">
            <v>18</v>
          </cell>
        </row>
        <row r="530">
          <cell r="A530" t="str">
            <v>660-4800-10</v>
          </cell>
          <cell r="B530">
            <v>-115020.79</v>
          </cell>
          <cell r="C530" t="str">
            <v>630-6200-10</v>
          </cell>
          <cell r="D530">
            <v>46.3</v>
          </cell>
          <cell r="E530" t="str">
            <v>650-6200-10</v>
          </cell>
          <cell r="F530">
            <v>828.51</v>
          </cell>
          <cell r="G530" t="str">
            <v>630-6180-10</v>
          </cell>
          <cell r="H530">
            <v>22.99</v>
          </cell>
          <cell r="I530" t="str">
            <v>620-6180-10</v>
          </cell>
          <cell r="J530">
            <v>64.739999999999995</v>
          </cell>
          <cell r="K530" t="str">
            <v>630-6170-10</v>
          </cell>
          <cell r="L530">
            <v>80.680000000000007</v>
          </cell>
          <cell r="M530" t="str">
            <v>630-6020-10</v>
          </cell>
          <cell r="N530">
            <v>1011.64</v>
          </cell>
          <cell r="O530" t="str">
            <v>650-6903-10</v>
          </cell>
          <cell r="P530">
            <v>0</v>
          </cell>
          <cell r="Q530" t="str">
            <v>620-6650-10</v>
          </cell>
          <cell r="R530">
            <v>24.87</v>
          </cell>
          <cell r="S530" t="str">
            <v>650-4710-10</v>
          </cell>
          <cell r="T530">
            <v>-82634.45</v>
          </cell>
          <cell r="U530" t="str">
            <v>650-6190-10</v>
          </cell>
          <cell r="V530">
            <v>183.86</v>
          </cell>
          <cell r="W530" t="str">
            <v>530-6700-10</v>
          </cell>
          <cell r="X530">
            <v>33.479999999999997</v>
          </cell>
        </row>
        <row r="531">
          <cell r="A531" t="str">
            <v>660-4810-10</v>
          </cell>
          <cell r="B531">
            <v>115385.52</v>
          </cell>
          <cell r="C531" t="str">
            <v>630-6210-10</v>
          </cell>
          <cell r="D531">
            <v>21.38</v>
          </cell>
          <cell r="E531" t="str">
            <v>650-6210-10</v>
          </cell>
          <cell r="F531">
            <v>378.37</v>
          </cell>
          <cell r="G531" t="str">
            <v>630-6190-10</v>
          </cell>
          <cell r="H531">
            <v>11.92</v>
          </cell>
          <cell r="I531" t="str">
            <v>620-6190-10</v>
          </cell>
          <cell r="J531">
            <v>33.53</v>
          </cell>
          <cell r="K531" t="str">
            <v>630-6180-10</v>
          </cell>
          <cell r="L531">
            <v>22.62</v>
          </cell>
          <cell r="M531" t="str">
            <v>630-6030-10</v>
          </cell>
          <cell r="N531">
            <v>137.21</v>
          </cell>
          <cell r="O531" t="str">
            <v>655-6220-10</v>
          </cell>
          <cell r="P531">
            <v>396</v>
          </cell>
          <cell r="Q531" t="str">
            <v>620-6700-10</v>
          </cell>
          <cell r="R531">
            <v>121.93</v>
          </cell>
          <cell r="S531" t="str">
            <v>650-6020-10</v>
          </cell>
          <cell r="T531">
            <v>16684.93</v>
          </cell>
          <cell r="U531" t="str">
            <v>650-6220-10</v>
          </cell>
          <cell r="V531">
            <v>1199</v>
          </cell>
          <cell r="W531" t="str">
            <v>610-6020-10</v>
          </cell>
          <cell r="X531">
            <v>6671.37</v>
          </cell>
        </row>
        <row r="532">
          <cell r="A532" t="str">
            <v>660-6020-10</v>
          </cell>
          <cell r="B532">
            <v>139017.43</v>
          </cell>
          <cell r="C532" t="str">
            <v>630-6460-10</v>
          </cell>
          <cell r="D532">
            <v>225</v>
          </cell>
          <cell r="E532" t="str">
            <v>650-6220-10</v>
          </cell>
          <cell r="F532">
            <v>1035</v>
          </cell>
          <cell r="G532" t="str">
            <v>630-6200-10</v>
          </cell>
          <cell r="H532">
            <v>54.69</v>
          </cell>
          <cell r="I532" t="str">
            <v>620-6200-10</v>
          </cell>
          <cell r="J532">
            <v>158.74</v>
          </cell>
          <cell r="K532" t="str">
            <v>630-6190-10</v>
          </cell>
          <cell r="L532">
            <v>11.72</v>
          </cell>
          <cell r="M532" t="str">
            <v>630-6050-10</v>
          </cell>
          <cell r="N532">
            <v>5492</v>
          </cell>
          <cell r="O532" t="str">
            <v>655-6905-10</v>
          </cell>
          <cell r="P532">
            <v>-1133</v>
          </cell>
          <cell r="Q532" t="str">
            <v>630-6020-10</v>
          </cell>
          <cell r="R532">
            <v>1029.6199999999999</v>
          </cell>
          <cell r="S532" t="str">
            <v>650-6030-10</v>
          </cell>
          <cell r="T532">
            <v>571.67999999999995</v>
          </cell>
          <cell r="U532" t="str">
            <v>650-6700-10</v>
          </cell>
          <cell r="V532">
            <v>87.7</v>
          </cell>
          <cell r="W532" t="str">
            <v>610-6030-10</v>
          </cell>
          <cell r="X532">
            <v>144.88999999999999</v>
          </cell>
        </row>
        <row r="533">
          <cell r="A533" t="str">
            <v>660-6030-10</v>
          </cell>
          <cell r="B533">
            <v>9894.7800000000007</v>
          </cell>
          <cell r="C533" t="str">
            <v>650-4710-10</v>
          </cell>
          <cell r="D533">
            <v>-10378.14</v>
          </cell>
          <cell r="E533" t="str">
            <v>650-6240-10</v>
          </cell>
          <cell r="F533">
            <v>110.06</v>
          </cell>
          <cell r="G533" t="str">
            <v>630-6210-10</v>
          </cell>
          <cell r="H533">
            <v>25.26</v>
          </cell>
          <cell r="I533" t="str">
            <v>620-6210-10</v>
          </cell>
          <cell r="J533">
            <v>71.11</v>
          </cell>
          <cell r="K533" t="str">
            <v>630-6200-10</v>
          </cell>
          <cell r="L533">
            <v>53.75</v>
          </cell>
          <cell r="M533" t="str">
            <v>630-6170-10</v>
          </cell>
          <cell r="N533">
            <v>80.67</v>
          </cell>
          <cell r="O533" t="str">
            <v>660-4720-10</v>
          </cell>
          <cell r="P533">
            <v>-32070</v>
          </cell>
          <cell r="Q533" t="str">
            <v>630-6050-10</v>
          </cell>
          <cell r="R533">
            <v>5509</v>
          </cell>
          <cell r="S533" t="str">
            <v>650-6050-10</v>
          </cell>
          <cell r="T533">
            <v>367.68</v>
          </cell>
          <cell r="U533" t="str">
            <v>650-6900-10</v>
          </cell>
          <cell r="V533">
            <v>782.22</v>
          </cell>
          <cell r="W533" t="str">
            <v>610-6050-10</v>
          </cell>
          <cell r="X533">
            <v>5582.4</v>
          </cell>
        </row>
        <row r="534">
          <cell r="A534" t="str">
            <v>660-6040-10</v>
          </cell>
          <cell r="B534">
            <v>1014.48</v>
          </cell>
          <cell r="C534" t="str">
            <v>650-6020-10</v>
          </cell>
          <cell r="D534">
            <v>14142.4</v>
          </cell>
          <cell r="E534" t="str">
            <v>650-6260-10</v>
          </cell>
          <cell r="F534">
            <v>409.59</v>
          </cell>
          <cell r="G534" t="str">
            <v>650-4710-10</v>
          </cell>
          <cell r="H534">
            <v>-10152.14</v>
          </cell>
          <cell r="I534" t="str">
            <v>620-6700-10</v>
          </cell>
          <cell r="J534">
            <v>109.57</v>
          </cell>
          <cell r="K534" t="str">
            <v>630-6210-10</v>
          </cell>
          <cell r="L534">
            <v>24.84</v>
          </cell>
          <cell r="M534" t="str">
            <v>630-6180-10</v>
          </cell>
          <cell r="N534">
            <v>22.41</v>
          </cell>
          <cell r="O534" t="str">
            <v>660-4800-10</v>
          </cell>
          <cell r="P534">
            <v>-4362.18</v>
          </cell>
          <cell r="Q534" t="str">
            <v>630-6170-10</v>
          </cell>
          <cell r="R534">
            <v>80.680000000000007</v>
          </cell>
          <cell r="S534" t="str">
            <v>650-6070-10</v>
          </cell>
          <cell r="T534">
            <v>2811.16</v>
          </cell>
          <cell r="U534" t="str">
            <v>650-6901-10</v>
          </cell>
          <cell r="V534">
            <v>0</v>
          </cell>
          <cell r="W534" t="str">
            <v>610-6070-10</v>
          </cell>
          <cell r="X534">
            <v>2290.27</v>
          </cell>
        </row>
        <row r="535">
          <cell r="A535" t="str">
            <v>660-6050-10</v>
          </cell>
          <cell r="B535">
            <v>14525.07</v>
          </cell>
          <cell r="C535" t="str">
            <v>650-6030-10</v>
          </cell>
          <cell r="D535">
            <v>128</v>
          </cell>
          <cell r="E535" t="str">
            <v>650-6330-10</v>
          </cell>
          <cell r="F535">
            <v>638.5</v>
          </cell>
          <cell r="G535" t="str">
            <v>650-6020-10</v>
          </cell>
          <cell r="H535">
            <v>16897.759999999998</v>
          </cell>
          <cell r="I535" t="str">
            <v>630-6020-10</v>
          </cell>
          <cell r="J535">
            <v>931.92</v>
          </cell>
          <cell r="K535" t="str">
            <v>650-4710-10</v>
          </cell>
          <cell r="L535">
            <v>-18069.34</v>
          </cell>
          <cell r="M535" t="str">
            <v>630-6190-10</v>
          </cell>
          <cell r="N535">
            <v>11.61</v>
          </cell>
          <cell r="O535" t="str">
            <v>660-4810-10</v>
          </cell>
          <cell r="P535">
            <v>5826.84</v>
          </cell>
          <cell r="Q535" t="str">
            <v>630-6180-10</v>
          </cell>
          <cell r="R535">
            <v>20.079999999999998</v>
          </cell>
          <cell r="S535" t="str">
            <v>650-6170-10</v>
          </cell>
          <cell r="T535">
            <v>1418.45</v>
          </cell>
          <cell r="U535" t="str">
            <v>650-6903-10</v>
          </cell>
          <cell r="V535">
            <v>-599.82000000000005</v>
          </cell>
          <cell r="W535" t="str">
            <v>610-6170-10</v>
          </cell>
          <cell r="X535">
            <v>636.4</v>
          </cell>
        </row>
        <row r="536">
          <cell r="A536" t="str">
            <v>660-6070-10</v>
          </cell>
          <cell r="B536">
            <v>7064.27</v>
          </cell>
          <cell r="C536" t="str">
            <v>650-6070-10</v>
          </cell>
          <cell r="D536">
            <v>1219.2</v>
          </cell>
          <cell r="E536" t="str">
            <v>650-6690-10</v>
          </cell>
          <cell r="F536">
            <v>28.22</v>
          </cell>
          <cell r="G536" t="str">
            <v>650-6030-10</v>
          </cell>
          <cell r="H536">
            <v>338.92</v>
          </cell>
          <cell r="I536" t="str">
            <v>630-6030-10</v>
          </cell>
          <cell r="J536">
            <v>158</v>
          </cell>
          <cell r="K536" t="str">
            <v>650-6020-10</v>
          </cell>
          <cell r="L536">
            <v>14744.96</v>
          </cell>
          <cell r="M536" t="str">
            <v>630-6200-10</v>
          </cell>
          <cell r="N536">
            <v>53.68</v>
          </cell>
          <cell r="O536" t="str">
            <v>660-6020-10</v>
          </cell>
          <cell r="P536">
            <v>115965.46</v>
          </cell>
          <cell r="Q536" t="str">
            <v>630-6190-10</v>
          </cell>
          <cell r="R536">
            <v>10.39</v>
          </cell>
          <cell r="S536" t="str">
            <v>650-6180-10</v>
          </cell>
          <cell r="T536">
            <v>391.32</v>
          </cell>
          <cell r="U536" t="str">
            <v>655-6905-10</v>
          </cell>
          <cell r="V536">
            <v>-1133</v>
          </cell>
          <cell r="W536" t="str">
            <v>610-6180-10</v>
          </cell>
          <cell r="X536">
            <v>177.59</v>
          </cell>
        </row>
        <row r="537">
          <cell r="A537" t="str">
            <v>660-6120-10</v>
          </cell>
          <cell r="B537">
            <v>5343.2</v>
          </cell>
          <cell r="C537" t="str">
            <v>650-6170-10</v>
          </cell>
          <cell r="D537">
            <v>1130.5999999999999</v>
          </cell>
          <cell r="E537" t="str">
            <v>650-6700-10</v>
          </cell>
          <cell r="F537">
            <v>112.87</v>
          </cell>
          <cell r="G537" t="str">
            <v>650-6050-10</v>
          </cell>
          <cell r="H537">
            <v>297</v>
          </cell>
          <cell r="I537" t="str">
            <v>630-6145-10</v>
          </cell>
          <cell r="J537">
            <v>99.92</v>
          </cell>
          <cell r="K537" t="str">
            <v>650-6030-10</v>
          </cell>
          <cell r="L537">
            <v>588.79999999999995</v>
          </cell>
          <cell r="M537" t="str">
            <v>630-6210-10</v>
          </cell>
          <cell r="N537">
            <v>24.6</v>
          </cell>
          <cell r="O537" t="str">
            <v>660-6030-10</v>
          </cell>
          <cell r="P537">
            <v>15666.38</v>
          </cell>
          <cell r="Q537" t="str">
            <v>630-6200-10</v>
          </cell>
          <cell r="R537">
            <v>47.75</v>
          </cell>
          <cell r="S537" t="str">
            <v>650-6190-10</v>
          </cell>
          <cell r="T537">
            <v>202.69</v>
          </cell>
          <cell r="U537" t="str">
            <v>660-4720-10</v>
          </cell>
          <cell r="V537">
            <v>-68026.5</v>
          </cell>
          <cell r="W537" t="str">
            <v>610-6190-10</v>
          </cell>
          <cell r="X537">
            <v>92.72</v>
          </cell>
        </row>
        <row r="538">
          <cell r="A538" t="str">
            <v>660-6122-10</v>
          </cell>
          <cell r="B538">
            <v>1388</v>
          </cell>
          <cell r="C538" t="str">
            <v>650-6180-10</v>
          </cell>
          <cell r="D538">
            <v>299.56</v>
          </cell>
          <cell r="E538" t="str">
            <v>650-6900-10</v>
          </cell>
          <cell r="F538">
            <v>486.56</v>
          </cell>
          <cell r="G538" t="str">
            <v>650-6170-10</v>
          </cell>
          <cell r="H538">
            <v>1243.6600000000001</v>
          </cell>
          <cell r="I538" t="str">
            <v>630-6170-10</v>
          </cell>
          <cell r="J538">
            <v>77</v>
          </cell>
          <cell r="K538" t="str">
            <v>650-6050-10</v>
          </cell>
          <cell r="L538">
            <v>581.4</v>
          </cell>
          <cell r="M538" t="str">
            <v>650-4710-10</v>
          </cell>
          <cell r="N538">
            <v>-20155.759999999998</v>
          </cell>
          <cell r="O538" t="str">
            <v>660-6040-10</v>
          </cell>
          <cell r="P538">
            <v>13720.32</v>
          </cell>
          <cell r="Q538" t="str">
            <v>630-6210-10</v>
          </cell>
          <cell r="R538">
            <v>10.119999999999999</v>
          </cell>
          <cell r="S538" t="str">
            <v>650-6220-10</v>
          </cell>
          <cell r="T538">
            <v>789</v>
          </cell>
          <cell r="U538" t="str">
            <v>660-4800-10</v>
          </cell>
          <cell r="V538">
            <v>-12218.28</v>
          </cell>
          <cell r="W538" t="str">
            <v>610-6200-10</v>
          </cell>
          <cell r="X538">
            <v>179.33</v>
          </cell>
        </row>
        <row r="539">
          <cell r="A539" t="str">
            <v>660-6130-10</v>
          </cell>
          <cell r="B539">
            <v>2857.95</v>
          </cell>
          <cell r="C539" t="str">
            <v>650-6190-10</v>
          </cell>
          <cell r="D539">
            <v>155.16</v>
          </cell>
          <cell r="E539" t="str">
            <v>650-6901-10</v>
          </cell>
          <cell r="F539">
            <v>128</v>
          </cell>
          <cell r="G539" t="str">
            <v>650-6180-10</v>
          </cell>
          <cell r="H539">
            <v>333.44</v>
          </cell>
          <cell r="I539" t="str">
            <v>630-6180-10</v>
          </cell>
          <cell r="J539">
            <v>23.21</v>
          </cell>
          <cell r="K539" t="str">
            <v>650-6070-10</v>
          </cell>
          <cell r="L539">
            <v>2152.8000000000002</v>
          </cell>
          <cell r="M539" t="str">
            <v>650-6020-10</v>
          </cell>
          <cell r="N539">
            <v>15227.68</v>
          </cell>
          <cell r="O539" t="str">
            <v>660-6050-10</v>
          </cell>
          <cell r="P539">
            <v>20514.849999999999</v>
          </cell>
          <cell r="Q539" t="str">
            <v>630-6460-10</v>
          </cell>
          <cell r="R539">
            <v>416.15</v>
          </cell>
          <cell r="S539" t="str">
            <v>650-6600-10</v>
          </cell>
          <cell r="T539">
            <v>17.309999999999999</v>
          </cell>
          <cell r="U539" t="str">
            <v>660-4810-10</v>
          </cell>
          <cell r="V539">
            <v>9409.2999999999993</v>
          </cell>
          <cell r="W539" t="str">
            <v>610-6210-10</v>
          </cell>
          <cell r="X539">
            <v>85.83</v>
          </cell>
        </row>
        <row r="540">
          <cell r="A540" t="str">
            <v>660-6170-10</v>
          </cell>
          <cell r="B540">
            <v>11870.87</v>
          </cell>
          <cell r="C540" t="str">
            <v>650-6200-10</v>
          </cell>
          <cell r="D540">
            <v>720.44</v>
          </cell>
          <cell r="E540" t="str">
            <v>655-6220-10</v>
          </cell>
          <cell r="F540">
            <v>480</v>
          </cell>
          <cell r="G540" t="str">
            <v>650-6190-10</v>
          </cell>
          <cell r="H540">
            <v>172.72</v>
          </cell>
          <cell r="I540" t="str">
            <v>630-6190-10</v>
          </cell>
          <cell r="J540">
            <v>12.01</v>
          </cell>
          <cell r="K540" t="str">
            <v>650-6170-10</v>
          </cell>
          <cell r="L540">
            <v>1243.6600000000001</v>
          </cell>
          <cell r="M540" t="str">
            <v>650-6030-10</v>
          </cell>
          <cell r="N540">
            <v>-70.680000000000007</v>
          </cell>
          <cell r="O540" t="str">
            <v>660-6070-10</v>
          </cell>
          <cell r="P540">
            <v>28575.14</v>
          </cell>
          <cell r="Q540" t="str">
            <v>630-6600-10</v>
          </cell>
          <cell r="R540">
            <v>54.7</v>
          </cell>
          <cell r="S540" t="str">
            <v>650-6690-10</v>
          </cell>
          <cell r="T540">
            <v>101.22</v>
          </cell>
          <cell r="U540" t="str">
            <v>660-6020-10</v>
          </cell>
          <cell r="V540">
            <v>135264.81</v>
          </cell>
          <cell r="W540" t="str">
            <v>610-6220-10</v>
          </cell>
          <cell r="X540">
            <v>284</v>
          </cell>
        </row>
        <row r="541">
          <cell r="A541" t="str">
            <v>660-6180-10</v>
          </cell>
          <cell r="B541">
            <v>3260.09</v>
          </cell>
          <cell r="C541" t="str">
            <v>650-6210-10</v>
          </cell>
          <cell r="D541">
            <v>329.02</v>
          </cell>
          <cell r="E541" t="str">
            <v>655-6905-10</v>
          </cell>
          <cell r="F541">
            <v>-5604</v>
          </cell>
          <cell r="G541" t="str">
            <v>650-6200-10</v>
          </cell>
          <cell r="H541">
            <v>802.43</v>
          </cell>
          <cell r="I541" t="str">
            <v>630-6200-10</v>
          </cell>
          <cell r="J541">
            <v>55.66</v>
          </cell>
          <cell r="K541" t="str">
            <v>650-6180-10</v>
          </cell>
          <cell r="L541">
            <v>329.51</v>
          </cell>
          <cell r="M541" t="str">
            <v>650-6050-10</v>
          </cell>
          <cell r="N541">
            <v>2451.1999999999998</v>
          </cell>
          <cell r="O541" t="str">
            <v>660-6120-10</v>
          </cell>
          <cell r="P541">
            <v>1295</v>
          </cell>
          <cell r="Q541" t="str">
            <v>650-4710-10</v>
          </cell>
          <cell r="R541">
            <v>-92848.56</v>
          </cell>
          <cell r="S541" t="str">
            <v>650-6700-10</v>
          </cell>
          <cell r="T541">
            <v>159.18</v>
          </cell>
          <cell r="U541" t="str">
            <v>660-6030-10</v>
          </cell>
          <cell r="V541">
            <v>43625.91</v>
          </cell>
          <cell r="W541" t="str">
            <v>610-6225-10</v>
          </cell>
          <cell r="X541">
            <v>234.69</v>
          </cell>
        </row>
        <row r="542">
          <cell r="A542" t="str">
            <v>660-6190-10</v>
          </cell>
          <cell r="B542">
            <v>1688.62</v>
          </cell>
          <cell r="C542" t="str">
            <v>650-6220-10</v>
          </cell>
          <cell r="D542">
            <v>382</v>
          </cell>
          <cell r="E542" t="str">
            <v>660-4720-10</v>
          </cell>
          <cell r="F542">
            <v>-27970</v>
          </cell>
          <cell r="G542" t="str">
            <v>650-6210-10</v>
          </cell>
          <cell r="H542">
            <v>366.23</v>
          </cell>
          <cell r="I542" t="str">
            <v>630-6210-10</v>
          </cell>
          <cell r="J542">
            <v>25.46</v>
          </cell>
          <cell r="K542" t="str">
            <v>650-6190-10</v>
          </cell>
          <cell r="L542">
            <v>170.67</v>
          </cell>
          <cell r="M542" t="str">
            <v>650-6070-10</v>
          </cell>
          <cell r="N542">
            <v>1914.4</v>
          </cell>
          <cell r="O542" t="str">
            <v>660-6122-10</v>
          </cell>
          <cell r="P542">
            <v>555.20000000000005</v>
          </cell>
          <cell r="Q542" t="str">
            <v>650-6020-10</v>
          </cell>
          <cell r="R542">
            <v>14474.72</v>
          </cell>
          <cell r="S542" t="str">
            <v>650-6820-10</v>
          </cell>
          <cell r="T542">
            <v>6859.09</v>
          </cell>
          <cell r="U542" t="str">
            <v>660-6050-10</v>
          </cell>
          <cell r="V542">
            <v>31959.35</v>
          </cell>
          <cell r="W542" t="str">
            <v>610-6240-10</v>
          </cell>
          <cell r="X542">
            <v>2349.04</v>
          </cell>
        </row>
        <row r="543">
          <cell r="A543" t="str">
            <v>660-6200-10</v>
          </cell>
          <cell r="B543">
            <v>7893.5</v>
          </cell>
          <cell r="C543" t="str">
            <v>650-6250-10</v>
          </cell>
          <cell r="D543">
            <v>-415.8</v>
          </cell>
          <cell r="E543" t="str">
            <v>660-4800-10</v>
          </cell>
          <cell r="F543">
            <v>-50444.76</v>
          </cell>
          <cell r="G543" t="str">
            <v>650-6220-10</v>
          </cell>
          <cell r="H543">
            <v>851</v>
          </cell>
          <cell r="I543" t="str">
            <v>650-4710-10</v>
          </cell>
          <cell r="J543">
            <v>-16519.330000000002</v>
          </cell>
          <cell r="K543" t="str">
            <v>650-6200-10</v>
          </cell>
          <cell r="L543">
            <v>792.49</v>
          </cell>
          <cell r="M543" t="str">
            <v>650-6170-10</v>
          </cell>
          <cell r="N543">
            <v>1267.3599999999999</v>
          </cell>
          <cell r="O543" t="str">
            <v>660-6130-10</v>
          </cell>
          <cell r="P543">
            <v>3027.78</v>
          </cell>
          <cell r="Q543" t="str">
            <v>650-6030-10</v>
          </cell>
          <cell r="R543">
            <v>128</v>
          </cell>
          <cell r="S543" t="str">
            <v>650-6901-10</v>
          </cell>
          <cell r="T543">
            <v>-137.47999999999999</v>
          </cell>
          <cell r="U543" t="str">
            <v>660-6070-10</v>
          </cell>
          <cell r="V543">
            <v>9764.4699999999993</v>
          </cell>
          <cell r="W543" t="str">
            <v>610-6250-10</v>
          </cell>
          <cell r="X543">
            <v>1657.89</v>
          </cell>
        </row>
        <row r="544">
          <cell r="A544" t="str">
            <v>660-6210-10</v>
          </cell>
          <cell r="B544">
            <v>3583.75</v>
          </cell>
          <cell r="C544" t="str">
            <v>650-6330-10</v>
          </cell>
          <cell r="D544">
            <v>112</v>
          </cell>
          <cell r="E544" t="str">
            <v>660-4810-10</v>
          </cell>
          <cell r="F544">
            <v>112151.62</v>
          </cell>
          <cell r="G544" t="str">
            <v>650-6690-10</v>
          </cell>
          <cell r="H544">
            <v>1735.15</v>
          </cell>
          <cell r="I544" t="str">
            <v>650-6020-10</v>
          </cell>
          <cell r="J544">
            <v>15028.24</v>
          </cell>
          <cell r="K544" t="str">
            <v>650-6210-10</v>
          </cell>
          <cell r="L544">
            <v>361.92</v>
          </cell>
          <cell r="M544" t="str">
            <v>650-6180-10</v>
          </cell>
          <cell r="N544">
            <v>336.9</v>
          </cell>
          <cell r="O544" t="str">
            <v>660-6170-10</v>
          </cell>
          <cell r="P544">
            <v>11916.04</v>
          </cell>
          <cell r="Q544" t="str">
            <v>650-6050-10</v>
          </cell>
          <cell r="R544">
            <v>61.28</v>
          </cell>
          <cell r="S544" t="str">
            <v>650-6903-10</v>
          </cell>
          <cell r="T544">
            <v>-268.68</v>
          </cell>
          <cell r="U544" t="str">
            <v>660-6120-10</v>
          </cell>
          <cell r="V544">
            <v>7675.38</v>
          </cell>
          <cell r="W544" t="str">
            <v>610-6285-10</v>
          </cell>
          <cell r="X544">
            <v>41.46</v>
          </cell>
        </row>
        <row r="545">
          <cell r="A545" t="str">
            <v>660-6220-10</v>
          </cell>
          <cell r="B545">
            <v>6297</v>
          </cell>
          <cell r="C545" t="str">
            <v>650-6690-10</v>
          </cell>
          <cell r="D545">
            <v>39.75</v>
          </cell>
          <cell r="E545" t="str">
            <v>660-6020-10</v>
          </cell>
          <cell r="F545">
            <v>132452.95000000001</v>
          </cell>
          <cell r="G545" t="str">
            <v>650-6700-10</v>
          </cell>
          <cell r="H545">
            <v>142.66</v>
          </cell>
          <cell r="I545" t="str">
            <v>650-6030-10</v>
          </cell>
          <cell r="J545">
            <v>134.12</v>
          </cell>
          <cell r="K545" t="str">
            <v>650-6220-10</v>
          </cell>
          <cell r="L545">
            <v>1236</v>
          </cell>
          <cell r="M545" t="str">
            <v>650-6190-10</v>
          </cell>
          <cell r="N545">
            <v>174.5</v>
          </cell>
          <cell r="O545" t="str">
            <v>660-6180-10</v>
          </cell>
          <cell r="P545">
            <v>3504.47</v>
          </cell>
          <cell r="Q545" t="str">
            <v>650-6070-10</v>
          </cell>
          <cell r="R545">
            <v>1719.04</v>
          </cell>
          <cell r="S545" t="str">
            <v>655-6905-10</v>
          </cell>
          <cell r="T545">
            <v>-1133</v>
          </cell>
          <cell r="U545" t="str">
            <v>660-6122-10</v>
          </cell>
          <cell r="V545">
            <v>383.56</v>
          </cell>
          <cell r="W545" t="str">
            <v>610-6310-10</v>
          </cell>
          <cell r="X545">
            <v>4760.0600000000004</v>
          </cell>
        </row>
        <row r="546">
          <cell r="A546" t="str">
            <v>660-6240-10</v>
          </cell>
          <cell r="B546">
            <v>3373.03</v>
          </cell>
          <cell r="C546" t="str">
            <v>650-6700-10</v>
          </cell>
          <cell r="D546">
            <v>113.47</v>
          </cell>
          <cell r="E546" t="str">
            <v>660-6030-10</v>
          </cell>
          <cell r="F546">
            <v>19125.240000000002</v>
          </cell>
          <cell r="G546" t="str">
            <v>650-6820-10</v>
          </cell>
          <cell r="H546">
            <v>939.6</v>
          </cell>
          <cell r="I546" t="str">
            <v>650-6050-10</v>
          </cell>
          <cell r="J546">
            <v>250</v>
          </cell>
          <cell r="K546" t="str">
            <v>650-6250-10</v>
          </cell>
          <cell r="L546">
            <v>191.65</v>
          </cell>
          <cell r="M546" t="str">
            <v>650-6200-10</v>
          </cell>
          <cell r="N546">
            <v>811.2</v>
          </cell>
          <cell r="O546" t="str">
            <v>660-6190-10</v>
          </cell>
          <cell r="P546">
            <v>1815.12</v>
          </cell>
          <cell r="Q546" t="str">
            <v>650-6120-10</v>
          </cell>
          <cell r="R546">
            <v>576</v>
          </cell>
          <cell r="S546" t="str">
            <v>660-4720-10</v>
          </cell>
          <cell r="T546">
            <v>-100416</v>
          </cell>
          <cell r="U546" t="str">
            <v>660-6130-10</v>
          </cell>
          <cell r="V546">
            <v>3123.31</v>
          </cell>
          <cell r="W546" t="str">
            <v>610-6360-10</v>
          </cell>
          <cell r="X546">
            <v>5245.44</v>
          </cell>
        </row>
        <row r="547">
          <cell r="A547" t="str">
            <v>660-6250-10</v>
          </cell>
          <cell r="B547">
            <v>665.19</v>
          </cell>
          <cell r="C547" t="str">
            <v>650-6901-10</v>
          </cell>
          <cell r="D547">
            <v>0</v>
          </cell>
          <cell r="E547" t="str">
            <v>660-6050-10</v>
          </cell>
          <cell r="F547">
            <v>15210.23</v>
          </cell>
          <cell r="G547" t="str">
            <v>650-6900-10</v>
          </cell>
          <cell r="H547">
            <v>892.2</v>
          </cell>
          <cell r="I547" t="str">
            <v>650-6070-10</v>
          </cell>
          <cell r="J547">
            <v>1053.44</v>
          </cell>
          <cell r="K547" t="str">
            <v>650-6490-10</v>
          </cell>
          <cell r="L547">
            <v>7</v>
          </cell>
          <cell r="M547" t="str">
            <v>650-6210-10</v>
          </cell>
          <cell r="N547">
            <v>367.35</v>
          </cell>
          <cell r="O547" t="str">
            <v>660-6200-10</v>
          </cell>
          <cell r="P547">
            <v>1333.13</v>
          </cell>
          <cell r="Q547" t="str">
            <v>650-6170-10</v>
          </cell>
          <cell r="R547">
            <v>1243.6600000000001</v>
          </cell>
          <cell r="S547" t="str">
            <v>660-4800-10</v>
          </cell>
          <cell r="T547">
            <v>-3905.23</v>
          </cell>
          <cell r="U547" t="str">
            <v>660-6170-10</v>
          </cell>
          <cell r="V547">
            <v>12425.62</v>
          </cell>
          <cell r="W547" t="str">
            <v>610-6370-10</v>
          </cell>
          <cell r="X547">
            <v>749.38</v>
          </cell>
        </row>
        <row r="548">
          <cell r="A548" t="str">
            <v>660-6260-10</v>
          </cell>
          <cell r="B548">
            <v>682</v>
          </cell>
          <cell r="C548" t="str">
            <v>655-6220-10</v>
          </cell>
          <cell r="D548">
            <v>177</v>
          </cell>
          <cell r="E548" t="str">
            <v>660-6070-10</v>
          </cell>
          <cell r="F548">
            <v>15483.64</v>
          </cell>
          <cell r="G548" t="str">
            <v>650-6901-10</v>
          </cell>
          <cell r="H548">
            <v>-262.12</v>
          </cell>
          <cell r="I548" t="str">
            <v>650-6120-10</v>
          </cell>
          <cell r="J548">
            <v>48</v>
          </cell>
          <cell r="K548" t="str">
            <v>650-6690-10</v>
          </cell>
          <cell r="L548">
            <v>38.61</v>
          </cell>
          <cell r="M548" t="str">
            <v>650-6220-10</v>
          </cell>
          <cell r="N548">
            <v>681</v>
          </cell>
          <cell r="O548" t="str">
            <v>660-6210-10</v>
          </cell>
          <cell r="P548">
            <v>505.03</v>
          </cell>
          <cell r="Q548" t="str">
            <v>650-6180-10</v>
          </cell>
          <cell r="R548">
            <v>332.01</v>
          </cell>
          <cell r="S548" t="str">
            <v>660-4810-10</v>
          </cell>
          <cell r="T548">
            <v>3905.23</v>
          </cell>
          <cell r="U548" t="str">
            <v>660-6180-10</v>
          </cell>
          <cell r="V548">
            <v>3997</v>
          </cell>
          <cell r="W548" t="str">
            <v>610-6390-10</v>
          </cell>
          <cell r="X548">
            <v>434.75</v>
          </cell>
        </row>
        <row r="549">
          <cell r="A549" t="str">
            <v>660-6270-10</v>
          </cell>
          <cell r="B549">
            <v>6914.42</v>
          </cell>
          <cell r="C549" t="str">
            <v>655-6905-10</v>
          </cell>
          <cell r="D549">
            <v>1868</v>
          </cell>
          <cell r="E549" t="str">
            <v>660-6120-10</v>
          </cell>
          <cell r="F549">
            <v>12910.55</v>
          </cell>
          <cell r="G549" t="str">
            <v>650-6903-10</v>
          </cell>
          <cell r="H549">
            <v>-332.8</v>
          </cell>
          <cell r="I549" t="str">
            <v>650-6170-10</v>
          </cell>
          <cell r="J549">
            <v>1187.1300000000001</v>
          </cell>
          <cell r="K549" t="str">
            <v>650-6700-10</v>
          </cell>
          <cell r="L549">
            <v>115.15</v>
          </cell>
          <cell r="M549" t="str">
            <v>650-6690-10</v>
          </cell>
          <cell r="N549">
            <v>38.14</v>
          </cell>
          <cell r="O549" t="str">
            <v>660-6220-10</v>
          </cell>
          <cell r="P549">
            <v>8966</v>
          </cell>
          <cell r="Q549" t="str">
            <v>650-6190-10</v>
          </cell>
          <cell r="R549">
            <v>171.96</v>
          </cell>
          <cell r="S549" t="str">
            <v>660-6020-10</v>
          </cell>
          <cell r="T549">
            <v>158135.82</v>
          </cell>
          <cell r="U549" t="str">
            <v>660-6190-10</v>
          </cell>
          <cell r="V549">
            <v>723.84</v>
          </cell>
          <cell r="W549" t="str">
            <v>610-6460-10</v>
          </cell>
          <cell r="X549">
            <v>1274</v>
          </cell>
        </row>
        <row r="550">
          <cell r="A550" t="str">
            <v>660-6280-10</v>
          </cell>
          <cell r="B550">
            <v>2200</v>
          </cell>
          <cell r="C550" t="str">
            <v>660-4720-10</v>
          </cell>
          <cell r="D550">
            <v>-36334.5</v>
          </cell>
          <cell r="E550" t="str">
            <v>660-6122-10</v>
          </cell>
          <cell r="F550">
            <v>2725.08</v>
          </cell>
          <cell r="G550" t="str">
            <v>655-6220-10</v>
          </cell>
          <cell r="H550">
            <v>395</v>
          </cell>
          <cell r="I550" t="str">
            <v>650-6180-10</v>
          </cell>
          <cell r="J550">
            <v>315.83999999999997</v>
          </cell>
          <cell r="K550" t="str">
            <v>650-6900-10</v>
          </cell>
          <cell r="L550">
            <v>1689</v>
          </cell>
          <cell r="M550" t="str">
            <v>650-6700-10</v>
          </cell>
          <cell r="N550">
            <v>107.15</v>
          </cell>
          <cell r="O550" t="str">
            <v>660-6240-10</v>
          </cell>
          <cell r="P550">
            <v>354.48</v>
          </cell>
          <cell r="Q550" t="str">
            <v>650-6200-10</v>
          </cell>
          <cell r="R550">
            <v>66.510000000000005</v>
          </cell>
          <cell r="S550" t="str">
            <v>660-6030-10</v>
          </cell>
          <cell r="T550">
            <v>46596.160000000003</v>
          </cell>
          <cell r="U550" t="str">
            <v>660-6220-10</v>
          </cell>
          <cell r="V550">
            <v>12578</v>
          </cell>
          <cell r="W550" t="str">
            <v>610-6470-10</v>
          </cell>
          <cell r="X550">
            <v>5139.84</v>
          </cell>
        </row>
        <row r="551">
          <cell r="A551" t="str">
            <v>660-6285-10</v>
          </cell>
          <cell r="B551">
            <v>528.34</v>
          </cell>
          <cell r="C551" t="str">
            <v>660-4800-10</v>
          </cell>
          <cell r="D551">
            <v>-125715.73</v>
          </cell>
          <cell r="E551" t="str">
            <v>660-6130-10</v>
          </cell>
          <cell r="F551">
            <v>3117.42</v>
          </cell>
          <cell r="G551" t="str">
            <v>655-6905-10</v>
          </cell>
          <cell r="H551">
            <v>-1868</v>
          </cell>
          <cell r="I551" t="str">
            <v>650-6190-10</v>
          </cell>
          <cell r="J551">
            <v>163.6</v>
          </cell>
          <cell r="K551" t="str">
            <v>650-6901-10</v>
          </cell>
          <cell r="L551">
            <v>0</v>
          </cell>
          <cell r="M551" t="str">
            <v>650-6900-10</v>
          </cell>
          <cell r="N551">
            <v>165.98</v>
          </cell>
          <cell r="O551" t="str">
            <v>660-6250-10</v>
          </cell>
          <cell r="P551">
            <v>331.56</v>
          </cell>
          <cell r="Q551" t="str">
            <v>650-6210-10</v>
          </cell>
          <cell r="R551">
            <v>-6.67</v>
          </cell>
          <cell r="S551" t="str">
            <v>660-6040-10</v>
          </cell>
          <cell r="T551">
            <v>-531.42999999999995</v>
          </cell>
          <cell r="U551" t="str">
            <v>660-6225-10</v>
          </cell>
          <cell r="V551">
            <v>20</v>
          </cell>
          <cell r="W551" t="str">
            <v>610-6480-10</v>
          </cell>
          <cell r="X551">
            <v>1245.6500000000001</v>
          </cell>
        </row>
        <row r="552">
          <cell r="A552" t="str">
            <v>660-6290-10</v>
          </cell>
          <cell r="B552">
            <v>21556.66</v>
          </cell>
          <cell r="C552" t="str">
            <v>660-4810-10</v>
          </cell>
          <cell r="D552">
            <v>123203.99</v>
          </cell>
          <cell r="E552" t="str">
            <v>660-6170-10</v>
          </cell>
          <cell r="F552">
            <v>12699.04</v>
          </cell>
          <cell r="G552" t="str">
            <v>660-4720-10</v>
          </cell>
          <cell r="H552">
            <v>-43598.5</v>
          </cell>
          <cell r="I552" t="str">
            <v>650-6200-10</v>
          </cell>
          <cell r="J552">
            <v>759.77</v>
          </cell>
          <cell r="K552" t="str">
            <v>650-6903-10</v>
          </cell>
          <cell r="L552">
            <v>-384</v>
          </cell>
          <cell r="M552" t="str">
            <v>650-6901-10</v>
          </cell>
          <cell r="N552">
            <v>-134.12</v>
          </cell>
          <cell r="O552" t="str">
            <v>660-6260-10</v>
          </cell>
          <cell r="P552">
            <v>2637.31</v>
          </cell>
          <cell r="Q552" t="str">
            <v>650-6220-10</v>
          </cell>
          <cell r="R552">
            <v>4244</v>
          </cell>
          <cell r="S552" t="str">
            <v>660-6050-10</v>
          </cell>
          <cell r="T552">
            <v>25257.79</v>
          </cell>
          <cell r="U552" t="str">
            <v>660-6240-10</v>
          </cell>
          <cell r="V552">
            <v>-3574.76</v>
          </cell>
          <cell r="W552" t="str">
            <v>610-6650-10</v>
          </cell>
          <cell r="X552">
            <v>64.08</v>
          </cell>
        </row>
        <row r="553">
          <cell r="A553" t="str">
            <v>660-6310-10</v>
          </cell>
          <cell r="B553">
            <v>222.21</v>
          </cell>
          <cell r="C553" t="str">
            <v>660-6020-10</v>
          </cell>
          <cell r="D553">
            <v>130534.48</v>
          </cell>
          <cell r="E553" t="str">
            <v>660-6180-10</v>
          </cell>
          <cell r="F553">
            <v>3473.9</v>
          </cell>
          <cell r="G553" t="str">
            <v>660-4800-10</v>
          </cell>
          <cell r="H553">
            <v>-392873.34</v>
          </cell>
          <cell r="I553" t="str">
            <v>650-6210-10</v>
          </cell>
          <cell r="J553">
            <v>346.91</v>
          </cell>
          <cell r="K553" t="str">
            <v>655-6220-10</v>
          </cell>
          <cell r="L553">
            <v>573</v>
          </cell>
          <cell r="M553" t="str">
            <v>650-6903-10</v>
          </cell>
          <cell r="N553">
            <v>0</v>
          </cell>
          <cell r="O553" t="str">
            <v>660-6270-10</v>
          </cell>
          <cell r="P553">
            <v>4115.41</v>
          </cell>
          <cell r="Q553" t="str">
            <v>650-6250-10</v>
          </cell>
          <cell r="R553">
            <v>50</v>
          </cell>
          <cell r="S553" t="str">
            <v>660-6070-10</v>
          </cell>
          <cell r="T553">
            <v>14811.53</v>
          </cell>
          <cell r="U553" t="str">
            <v>660-6250-10</v>
          </cell>
          <cell r="V553">
            <v>557.82000000000005</v>
          </cell>
          <cell r="W553" t="str">
            <v>610-6690-10</v>
          </cell>
          <cell r="X553">
            <v>775.43</v>
          </cell>
        </row>
        <row r="554">
          <cell r="A554" t="str">
            <v>660-6330-10</v>
          </cell>
          <cell r="B554">
            <v>5323.07</v>
          </cell>
          <cell r="C554" t="str">
            <v>660-6030-10</v>
          </cell>
          <cell r="D554">
            <v>14273.24</v>
          </cell>
          <cell r="E554" t="str">
            <v>660-6190-10</v>
          </cell>
          <cell r="F554">
            <v>1799.31</v>
          </cell>
          <cell r="G554" t="str">
            <v>660-4810-10</v>
          </cell>
          <cell r="H554">
            <v>296897.68</v>
          </cell>
          <cell r="I554" t="str">
            <v>650-6220-10</v>
          </cell>
          <cell r="J554">
            <v>1014</v>
          </cell>
          <cell r="K554" t="str">
            <v>655-6905-10</v>
          </cell>
          <cell r="L554">
            <v>2542</v>
          </cell>
          <cell r="M554" t="str">
            <v>655-6220-10</v>
          </cell>
          <cell r="N554">
            <v>316</v>
          </cell>
          <cell r="O554" t="str">
            <v>660-6280-10</v>
          </cell>
          <cell r="P554">
            <v>2096.7600000000002</v>
          </cell>
          <cell r="Q554" t="str">
            <v>650-6260-10</v>
          </cell>
          <cell r="R554">
            <v>420.11</v>
          </cell>
          <cell r="S554" t="str">
            <v>660-6120-10</v>
          </cell>
          <cell r="T554">
            <v>2031.05</v>
          </cell>
          <cell r="U554" t="str">
            <v>660-6260-10</v>
          </cell>
          <cell r="V554">
            <v>1608.13</v>
          </cell>
          <cell r="W554" t="str">
            <v>610-6700-10</v>
          </cell>
          <cell r="X554">
            <v>3388.58</v>
          </cell>
        </row>
        <row r="555">
          <cell r="A555" t="str">
            <v>660-6450-10</v>
          </cell>
          <cell r="B555">
            <v>3523.33</v>
          </cell>
          <cell r="C555" t="str">
            <v>660-6050-10</v>
          </cell>
          <cell r="D555">
            <v>5476.56</v>
          </cell>
          <cell r="E555" t="str">
            <v>660-6200-10</v>
          </cell>
          <cell r="F555">
            <v>8428.58</v>
          </cell>
          <cell r="G555" t="str">
            <v>660-6020-10</v>
          </cell>
          <cell r="H555">
            <v>134540.10999999999</v>
          </cell>
          <cell r="I555" t="str">
            <v>650-6310-10</v>
          </cell>
          <cell r="J555">
            <v>1357.39</v>
          </cell>
          <cell r="K555" t="str">
            <v>660-4720-10</v>
          </cell>
          <cell r="L555">
            <v>-36694.5</v>
          </cell>
          <cell r="M555" t="str">
            <v>655-6905-10</v>
          </cell>
          <cell r="N555">
            <v>-1133</v>
          </cell>
          <cell r="O555" t="str">
            <v>660-6285-10</v>
          </cell>
          <cell r="P555">
            <v>528.34</v>
          </cell>
          <cell r="Q555" t="str">
            <v>650-6700-10</v>
          </cell>
          <cell r="R555">
            <v>181.28</v>
          </cell>
          <cell r="S555" t="str">
            <v>660-6122-10</v>
          </cell>
          <cell r="T555">
            <v>1691.93</v>
          </cell>
          <cell r="U555" t="str">
            <v>660-6270-10</v>
          </cell>
          <cell r="V555">
            <v>7114.81</v>
          </cell>
          <cell r="W555" t="str">
            <v>610-6900-10</v>
          </cell>
          <cell r="X555">
            <v>10248.67</v>
          </cell>
        </row>
        <row r="556">
          <cell r="A556" t="str">
            <v>660-6460-10</v>
          </cell>
          <cell r="B556">
            <v>676.81</v>
          </cell>
          <cell r="C556" t="str">
            <v>660-6070-10</v>
          </cell>
          <cell r="D556">
            <v>4081.12</v>
          </cell>
          <cell r="E556" t="str">
            <v>660-6210-10</v>
          </cell>
          <cell r="F556">
            <v>3815.5</v>
          </cell>
          <cell r="G556" t="str">
            <v>660-6030-10</v>
          </cell>
          <cell r="H556">
            <v>19739.099999999999</v>
          </cell>
          <cell r="I556" t="str">
            <v>650-6330-10</v>
          </cell>
          <cell r="J556">
            <v>106</v>
          </cell>
          <cell r="K556" t="str">
            <v>660-4800-10</v>
          </cell>
          <cell r="L556">
            <v>-20139.650000000001</v>
          </cell>
          <cell r="M556" t="str">
            <v>660-4720-10</v>
          </cell>
          <cell r="N556">
            <v>-39149</v>
          </cell>
          <cell r="O556" t="str">
            <v>660-6290-10</v>
          </cell>
          <cell r="P556">
            <v>20614.310000000001</v>
          </cell>
          <cell r="Q556" t="str">
            <v>650-6900-10</v>
          </cell>
          <cell r="R556">
            <v>585.57000000000005</v>
          </cell>
          <cell r="S556" t="str">
            <v>660-6130-10</v>
          </cell>
          <cell r="T556">
            <v>3107.27</v>
          </cell>
          <cell r="U556" t="str">
            <v>660-6280-10</v>
          </cell>
          <cell r="V556">
            <v>2096.7600000000002</v>
          </cell>
          <cell r="W556" t="str">
            <v>610-6901-10</v>
          </cell>
          <cell r="X556">
            <v>-6988.86</v>
          </cell>
        </row>
        <row r="557">
          <cell r="A557" t="str">
            <v>660-6490-10</v>
          </cell>
          <cell r="B557">
            <v>164.8</v>
          </cell>
          <cell r="C557" t="str">
            <v>660-6120-10</v>
          </cell>
          <cell r="D557">
            <v>10969.61</v>
          </cell>
          <cell r="E557" t="str">
            <v>660-6220-10</v>
          </cell>
          <cell r="F557">
            <v>10856</v>
          </cell>
          <cell r="G557" t="str">
            <v>660-6050-10</v>
          </cell>
          <cell r="H557">
            <v>20006.759999999998</v>
          </cell>
          <cell r="I557" t="str">
            <v>650-6342-10</v>
          </cell>
          <cell r="J557">
            <v>104</v>
          </cell>
          <cell r="K557" t="str">
            <v>660-4810-10</v>
          </cell>
          <cell r="L557">
            <v>17889.919999999998</v>
          </cell>
          <cell r="M557" t="str">
            <v>660-4800-10</v>
          </cell>
          <cell r="N557">
            <v>-115488.52</v>
          </cell>
          <cell r="O557" t="str">
            <v>660-6310-10</v>
          </cell>
          <cell r="P557">
            <v>436.83</v>
          </cell>
          <cell r="Q557" t="str">
            <v>650-6901-10</v>
          </cell>
          <cell r="R557">
            <v>0</v>
          </cell>
          <cell r="S557" t="str">
            <v>660-6170-10</v>
          </cell>
          <cell r="T557">
            <v>13860.05</v>
          </cell>
          <cell r="U557" t="str">
            <v>660-6285-10</v>
          </cell>
          <cell r="V557">
            <v>528.26</v>
          </cell>
          <cell r="W557" t="str">
            <v>610-6902-10</v>
          </cell>
          <cell r="X557">
            <v>-4379.5200000000004</v>
          </cell>
        </row>
        <row r="558">
          <cell r="A558" t="str">
            <v>660-6650-10</v>
          </cell>
          <cell r="B558">
            <v>169.06</v>
          </cell>
          <cell r="C558" t="str">
            <v>660-6122-10</v>
          </cell>
          <cell r="D558">
            <v>721.76</v>
          </cell>
          <cell r="E558" t="str">
            <v>660-6230-10</v>
          </cell>
          <cell r="F558">
            <v>40</v>
          </cell>
          <cell r="G558" t="str">
            <v>660-6070-10</v>
          </cell>
          <cell r="H558">
            <v>8393.36</v>
          </cell>
          <cell r="I558" t="str">
            <v>650-6690-10</v>
          </cell>
          <cell r="J558">
            <v>45.99</v>
          </cell>
          <cell r="K558" t="str">
            <v>660-6020-10</v>
          </cell>
          <cell r="L558">
            <v>135128.46</v>
          </cell>
          <cell r="M558" t="str">
            <v>660-4810-10</v>
          </cell>
          <cell r="N558">
            <v>109531.88</v>
          </cell>
          <cell r="O558" t="str">
            <v>660-6330-10</v>
          </cell>
          <cell r="P558">
            <v>3670.18</v>
          </cell>
          <cell r="Q558" t="str">
            <v>650-6903-10</v>
          </cell>
          <cell r="R558">
            <v>-128</v>
          </cell>
          <cell r="S558" t="str">
            <v>660-6180-10</v>
          </cell>
          <cell r="T558">
            <v>4505.38</v>
          </cell>
          <cell r="U558" t="str">
            <v>660-6290-10</v>
          </cell>
          <cell r="V558">
            <v>22157.200000000001</v>
          </cell>
          <cell r="W558" t="str">
            <v>610-6903-10</v>
          </cell>
          <cell r="X558">
            <v>0</v>
          </cell>
        </row>
        <row r="559">
          <cell r="A559" t="str">
            <v>660-6700-10</v>
          </cell>
          <cell r="B559">
            <v>53.95</v>
          </cell>
          <cell r="C559" t="str">
            <v>660-6130-10</v>
          </cell>
          <cell r="D559">
            <v>2756.7</v>
          </cell>
          <cell r="E559" t="str">
            <v>660-6240-10</v>
          </cell>
          <cell r="F559">
            <v>10160.209999999999</v>
          </cell>
          <cell r="G559" t="str">
            <v>660-6120-10</v>
          </cell>
          <cell r="H559">
            <v>10638.7</v>
          </cell>
          <cell r="I559" t="str">
            <v>650-6700-10</v>
          </cell>
          <cell r="J559">
            <v>114.5</v>
          </cell>
          <cell r="K559" t="str">
            <v>660-6030-10</v>
          </cell>
          <cell r="L559">
            <v>38317.94</v>
          </cell>
          <cell r="M559" t="str">
            <v>660-6020-10</v>
          </cell>
          <cell r="N559">
            <v>125889.2</v>
          </cell>
          <cell r="O559" t="str">
            <v>660-6450-10</v>
          </cell>
          <cell r="P559">
            <v>3523.33</v>
          </cell>
          <cell r="Q559" t="str">
            <v>655-6220-10</v>
          </cell>
          <cell r="R559">
            <v>-3085</v>
          </cell>
          <cell r="S559" t="str">
            <v>660-6190-10</v>
          </cell>
          <cell r="T559">
            <v>1973.51</v>
          </cell>
          <cell r="U559" t="str">
            <v>660-6310-10</v>
          </cell>
          <cell r="V559">
            <v>30</v>
          </cell>
          <cell r="W559" t="str">
            <v>610-6904-10</v>
          </cell>
          <cell r="X559">
            <v>0</v>
          </cell>
        </row>
        <row r="560">
          <cell r="A560" t="str">
            <v>660-6900-10</v>
          </cell>
          <cell r="B560">
            <v>84072.28</v>
          </cell>
          <cell r="C560" t="str">
            <v>660-6170-10</v>
          </cell>
          <cell r="D560">
            <v>11343.75</v>
          </cell>
          <cell r="E560" t="str">
            <v>660-6250-10</v>
          </cell>
          <cell r="F560">
            <v>230.3</v>
          </cell>
          <cell r="G560" t="str">
            <v>660-6122-10</v>
          </cell>
          <cell r="H560">
            <v>374.76</v>
          </cell>
          <cell r="I560" t="str">
            <v>650-6900-10</v>
          </cell>
          <cell r="J560">
            <v>517.9</v>
          </cell>
          <cell r="K560" t="str">
            <v>660-6040-10</v>
          </cell>
          <cell r="L560">
            <v>5532.62</v>
          </cell>
          <cell r="M560" t="str">
            <v>660-6030-10</v>
          </cell>
          <cell r="N560">
            <v>30846.34</v>
          </cell>
          <cell r="O560" t="str">
            <v>660-6460-10</v>
          </cell>
          <cell r="P560">
            <v>19.420000000000002</v>
          </cell>
          <cell r="Q560" t="str">
            <v>655-6905-10</v>
          </cell>
          <cell r="R560">
            <v>-1133</v>
          </cell>
          <cell r="S560" t="str">
            <v>660-6200-10</v>
          </cell>
          <cell r="T560">
            <v>-26.31</v>
          </cell>
          <cell r="U560" t="str">
            <v>660-6330-10</v>
          </cell>
          <cell r="V560">
            <v>4025.07</v>
          </cell>
          <cell r="W560" t="str">
            <v>610-6905-10</v>
          </cell>
          <cell r="X560">
            <v>-3026</v>
          </cell>
        </row>
        <row r="561">
          <cell r="A561" t="str">
            <v>660-6901-10</v>
          </cell>
          <cell r="B561">
            <v>-83477.25</v>
          </cell>
          <cell r="C561" t="str">
            <v>660-6180-10</v>
          </cell>
          <cell r="D561">
            <v>3106.9</v>
          </cell>
          <cell r="E561" t="str">
            <v>660-6260-10</v>
          </cell>
          <cell r="F561">
            <v>934.12</v>
          </cell>
          <cell r="G561" t="str">
            <v>660-6130-10</v>
          </cell>
          <cell r="H561">
            <v>2861.73</v>
          </cell>
          <cell r="I561" t="str">
            <v>650-6901-10</v>
          </cell>
          <cell r="J561">
            <v>-134.12</v>
          </cell>
          <cell r="K561" t="str">
            <v>660-6050-10</v>
          </cell>
          <cell r="L561">
            <v>24468.42</v>
          </cell>
          <cell r="M561" t="str">
            <v>660-6040-10</v>
          </cell>
          <cell r="N561">
            <v>5590.31</v>
          </cell>
          <cell r="O561" t="str">
            <v>660-6650-10</v>
          </cell>
          <cell r="P561">
            <v>118.33</v>
          </cell>
          <cell r="Q561" t="str">
            <v>660-4720-10</v>
          </cell>
          <cell r="R561">
            <v>-40420.5</v>
          </cell>
          <cell r="S561" t="str">
            <v>660-6210-10</v>
          </cell>
          <cell r="T561">
            <v>-12.87</v>
          </cell>
          <cell r="U561" t="str">
            <v>660-6450-10</v>
          </cell>
          <cell r="V561">
            <v>3573.92</v>
          </cell>
          <cell r="W561" t="str">
            <v>620-6010-10</v>
          </cell>
          <cell r="X561">
            <v>3126.66</v>
          </cell>
        </row>
        <row r="562">
          <cell r="A562" t="str">
            <v>660-6902-10</v>
          </cell>
          <cell r="B562">
            <v>-62077.85</v>
          </cell>
          <cell r="C562" t="str">
            <v>660-6190-10</v>
          </cell>
          <cell r="D562">
            <v>1609.23</v>
          </cell>
          <cell r="E562" t="str">
            <v>660-6270-10</v>
          </cell>
          <cell r="F562">
            <v>8199.8700000000008</v>
          </cell>
          <cell r="G562" t="str">
            <v>660-6170-10</v>
          </cell>
          <cell r="H562">
            <v>11907.19</v>
          </cell>
          <cell r="I562" t="str">
            <v>650-6903-10</v>
          </cell>
          <cell r="J562">
            <v>0</v>
          </cell>
          <cell r="K562" t="str">
            <v>660-6070-10</v>
          </cell>
          <cell r="L562">
            <v>12410.84</v>
          </cell>
          <cell r="M562" t="str">
            <v>660-6050-10</v>
          </cell>
          <cell r="N562">
            <v>22412.47</v>
          </cell>
          <cell r="O562" t="str">
            <v>660-6700-10</v>
          </cell>
          <cell r="P562">
            <v>1064.6500000000001</v>
          </cell>
          <cell r="Q562" t="str">
            <v>660-4800-10</v>
          </cell>
          <cell r="R562">
            <v>-9714.0400000000009</v>
          </cell>
          <cell r="S562" t="str">
            <v>660-6220-10</v>
          </cell>
          <cell r="T562">
            <v>8274</v>
          </cell>
          <cell r="U562" t="str">
            <v>660-6460-10</v>
          </cell>
          <cell r="V562">
            <v>2167.1799999999998</v>
          </cell>
          <cell r="W562" t="str">
            <v>620-6170-10</v>
          </cell>
          <cell r="X562">
            <v>283.31</v>
          </cell>
        </row>
        <row r="563">
          <cell r="A563" t="str">
            <v>660-6903-10</v>
          </cell>
          <cell r="B563">
            <v>-92121.88</v>
          </cell>
          <cell r="C563" t="str">
            <v>660-6200-10</v>
          </cell>
          <cell r="D563">
            <v>7540.33</v>
          </cell>
          <cell r="E563" t="str">
            <v>660-6280-10</v>
          </cell>
          <cell r="F563">
            <v>2096.75</v>
          </cell>
          <cell r="G563" t="str">
            <v>660-6180-10</v>
          </cell>
          <cell r="H563">
            <v>3343</v>
          </cell>
          <cell r="I563" t="str">
            <v>655-6220-10</v>
          </cell>
          <cell r="J563">
            <v>470</v>
          </cell>
          <cell r="K563" t="str">
            <v>660-6120-10</v>
          </cell>
          <cell r="L563">
            <v>4664.76</v>
          </cell>
          <cell r="M563" t="str">
            <v>660-6070-10</v>
          </cell>
          <cell r="N563">
            <v>20056.98</v>
          </cell>
          <cell r="O563" t="str">
            <v>660-6900-10</v>
          </cell>
          <cell r="P563">
            <v>95203.76</v>
          </cell>
          <cell r="Q563" t="str">
            <v>660-4810-10</v>
          </cell>
          <cell r="R563">
            <v>9891.6</v>
          </cell>
          <cell r="S563" t="str">
            <v>660-6240-10</v>
          </cell>
          <cell r="T563">
            <v>-13073.37</v>
          </cell>
          <cell r="U563" t="str">
            <v>660-6490-10</v>
          </cell>
          <cell r="V563">
            <v>54.2</v>
          </cell>
          <cell r="W563" t="str">
            <v>620-6180-10</v>
          </cell>
          <cell r="X563">
            <v>60.98</v>
          </cell>
        </row>
        <row r="564">
          <cell r="A564" t="str">
            <v>660-6904-10</v>
          </cell>
          <cell r="B564">
            <v>-72906.2</v>
          </cell>
          <cell r="C564" t="str">
            <v>660-6210-10</v>
          </cell>
          <cell r="D564">
            <v>3412.43</v>
          </cell>
          <cell r="E564" t="str">
            <v>660-6285-10</v>
          </cell>
          <cell r="F564">
            <v>528.34</v>
          </cell>
          <cell r="G564" t="str">
            <v>660-6190-10</v>
          </cell>
          <cell r="H564">
            <v>1731.51</v>
          </cell>
          <cell r="I564" t="str">
            <v>655-6905-10</v>
          </cell>
          <cell r="J564">
            <v>-1868</v>
          </cell>
          <cell r="K564" t="str">
            <v>660-6122-10</v>
          </cell>
          <cell r="L564">
            <v>1892.65</v>
          </cell>
          <cell r="M564" t="str">
            <v>660-6120-10</v>
          </cell>
          <cell r="N564">
            <v>4293.5200000000004</v>
          </cell>
          <cell r="O564" t="str">
            <v>660-6901-10</v>
          </cell>
          <cell r="P564">
            <v>-68759.429999999993</v>
          </cell>
          <cell r="Q564" t="str">
            <v>660-6020-10</v>
          </cell>
          <cell r="R564">
            <v>132249.21</v>
          </cell>
          <cell r="S564" t="str">
            <v>660-6250-10</v>
          </cell>
          <cell r="T564">
            <v>160.74</v>
          </cell>
          <cell r="U564" t="str">
            <v>660-6600-10</v>
          </cell>
          <cell r="V564">
            <v>57.44</v>
          </cell>
          <cell r="W564" t="str">
            <v>620-6190-10</v>
          </cell>
          <cell r="X564">
            <v>12.73</v>
          </cell>
        </row>
        <row r="565">
          <cell r="A565" t="str">
            <v>660-6905-10</v>
          </cell>
          <cell r="B565">
            <v>-1151.04</v>
          </cell>
          <cell r="C565" t="str">
            <v>660-6220-10</v>
          </cell>
          <cell r="D565">
            <v>4008</v>
          </cell>
          <cell r="E565" t="str">
            <v>660-6290-10</v>
          </cell>
          <cell r="F565">
            <v>21679.51</v>
          </cell>
          <cell r="G565" t="str">
            <v>660-6200-10</v>
          </cell>
          <cell r="H565">
            <v>8119.62</v>
          </cell>
          <cell r="I565" t="str">
            <v>660-4720-10</v>
          </cell>
          <cell r="J565">
            <v>-38187.5</v>
          </cell>
          <cell r="K565" t="str">
            <v>660-6130-10</v>
          </cell>
          <cell r="L565">
            <v>3027.78</v>
          </cell>
          <cell r="M565" t="str">
            <v>660-6122-10</v>
          </cell>
          <cell r="N565">
            <v>515.86</v>
          </cell>
          <cell r="O565" t="str">
            <v>660-6902-10</v>
          </cell>
          <cell r="P565">
            <v>-61309.59</v>
          </cell>
          <cell r="Q565" t="str">
            <v>660-6030-10</v>
          </cell>
          <cell r="R565">
            <v>26438.31</v>
          </cell>
          <cell r="S565" t="str">
            <v>660-6260-10</v>
          </cell>
          <cell r="T565">
            <v>2979.22</v>
          </cell>
          <cell r="U565" t="str">
            <v>660-6620-10</v>
          </cell>
          <cell r="V565">
            <v>29.34</v>
          </cell>
          <cell r="W565" t="str">
            <v>620-6200-10</v>
          </cell>
          <cell r="X565">
            <v>58.92</v>
          </cell>
        </row>
        <row r="566">
          <cell r="A566" t="str">
            <v>675-6250-10</v>
          </cell>
          <cell r="B566">
            <v>2870.28</v>
          </cell>
          <cell r="C566" t="str">
            <v>660-6240-10</v>
          </cell>
          <cell r="D566">
            <v>-8562.2800000000007</v>
          </cell>
          <cell r="E566" t="str">
            <v>660-6310-10</v>
          </cell>
          <cell r="F566">
            <v>55.13</v>
          </cell>
          <cell r="G566" t="str">
            <v>660-6210-10</v>
          </cell>
          <cell r="H566">
            <v>3671.65</v>
          </cell>
          <cell r="I566" t="str">
            <v>660-4800-10</v>
          </cell>
          <cell r="J566">
            <v>-22153.71</v>
          </cell>
          <cell r="K566" t="str">
            <v>660-6170-10</v>
          </cell>
          <cell r="L566">
            <v>11828.1</v>
          </cell>
          <cell r="M566" t="str">
            <v>660-6130-10</v>
          </cell>
          <cell r="N566">
            <v>3027.78</v>
          </cell>
          <cell r="O566" t="str">
            <v>660-6903-10</v>
          </cell>
          <cell r="P566">
            <v>-74945.320000000007</v>
          </cell>
          <cell r="Q566" t="str">
            <v>660-6040-10</v>
          </cell>
          <cell r="R566">
            <v>2891.81</v>
          </cell>
          <cell r="S566" t="str">
            <v>660-6270-10</v>
          </cell>
          <cell r="T566">
            <v>5596.48</v>
          </cell>
          <cell r="U566" t="str">
            <v>660-6650-10</v>
          </cell>
          <cell r="V566">
            <v>90.15</v>
          </cell>
          <cell r="W566" t="str">
            <v>620-6210-10</v>
          </cell>
          <cell r="X566">
            <v>27.46</v>
          </cell>
        </row>
        <row r="567">
          <cell r="A567" t="str">
            <v>675-6900-10</v>
          </cell>
          <cell r="B567">
            <v>14184.98</v>
          </cell>
          <cell r="C567" t="str">
            <v>660-6250-10</v>
          </cell>
          <cell r="D567">
            <v>672.14</v>
          </cell>
          <cell r="E567" t="str">
            <v>660-6330-10</v>
          </cell>
          <cell r="F567">
            <v>6158.39</v>
          </cell>
          <cell r="G567" t="str">
            <v>660-6220-10</v>
          </cell>
          <cell r="H567">
            <v>8929</v>
          </cell>
          <cell r="I567" t="str">
            <v>660-4810-10</v>
          </cell>
          <cell r="J567">
            <v>24304.959999999999</v>
          </cell>
          <cell r="K567" t="str">
            <v>660-6180-10</v>
          </cell>
          <cell r="L567">
            <v>3866.48</v>
          </cell>
          <cell r="M567" t="str">
            <v>660-6170-10</v>
          </cell>
          <cell r="N567">
            <v>11983.48</v>
          </cell>
          <cell r="O567" t="str">
            <v>660-6904-10</v>
          </cell>
          <cell r="P567">
            <v>-54796.19</v>
          </cell>
          <cell r="Q567" t="str">
            <v>660-6050-10</v>
          </cell>
          <cell r="R567">
            <v>21722.54</v>
          </cell>
          <cell r="S567" t="str">
            <v>660-6280-10</v>
          </cell>
          <cell r="T567">
            <v>2096.7600000000002</v>
          </cell>
          <cell r="U567" t="str">
            <v>660-6700-10</v>
          </cell>
          <cell r="V567">
            <v>583.74</v>
          </cell>
          <cell r="W567" t="str">
            <v>620-6690-10</v>
          </cell>
          <cell r="X567">
            <v>22</v>
          </cell>
        </row>
        <row r="568">
          <cell r="A568" t="str">
            <v>705-6050-10</v>
          </cell>
          <cell r="B568">
            <v>12460</v>
          </cell>
          <cell r="C568" t="str">
            <v>660-6260-10</v>
          </cell>
          <cell r="D568">
            <v>2568.1799999999998</v>
          </cell>
          <cell r="E568" t="str">
            <v>660-6450-10</v>
          </cell>
          <cell r="F568">
            <v>3523.33</v>
          </cell>
          <cell r="G568" t="str">
            <v>660-6240-10</v>
          </cell>
          <cell r="H568">
            <v>3024.45</v>
          </cell>
          <cell r="I568" t="str">
            <v>660-6020-10</v>
          </cell>
          <cell r="J568">
            <v>129421.28</v>
          </cell>
          <cell r="K568" t="str">
            <v>660-6190-10</v>
          </cell>
          <cell r="L568">
            <v>2002.58</v>
          </cell>
          <cell r="M568" t="str">
            <v>660-6180-10</v>
          </cell>
          <cell r="N568">
            <v>3619.25</v>
          </cell>
          <cell r="O568" t="str">
            <v>675-6050-10</v>
          </cell>
          <cell r="P568">
            <v>1447.16</v>
          </cell>
          <cell r="Q568" t="str">
            <v>660-6070-10</v>
          </cell>
          <cell r="R568">
            <v>10426.950000000001</v>
          </cell>
          <cell r="S568" t="str">
            <v>660-6285-10</v>
          </cell>
          <cell r="T568">
            <v>528.34</v>
          </cell>
          <cell r="U568" t="str">
            <v>660-6900-10</v>
          </cell>
          <cell r="V568">
            <v>64862.06</v>
          </cell>
          <cell r="W568" t="str">
            <v>630-6020-10</v>
          </cell>
          <cell r="X568">
            <v>976.2</v>
          </cell>
        </row>
        <row r="569">
          <cell r="A569" t="str">
            <v>705-6240-10</v>
          </cell>
          <cell r="B569">
            <v>306.66000000000003</v>
          </cell>
          <cell r="C569" t="str">
            <v>660-6270-10</v>
          </cell>
          <cell r="D569">
            <v>6221.2</v>
          </cell>
          <cell r="E569" t="str">
            <v>660-6460-10</v>
          </cell>
          <cell r="F569">
            <v>823.77</v>
          </cell>
          <cell r="G569" t="str">
            <v>660-6250-10</v>
          </cell>
          <cell r="H569">
            <v>580.99</v>
          </cell>
          <cell r="I569" t="str">
            <v>660-6030-10</v>
          </cell>
          <cell r="J569">
            <v>21282.55</v>
          </cell>
          <cell r="K569" t="str">
            <v>660-6200-10</v>
          </cell>
          <cell r="L569">
            <v>8806.5300000000007</v>
          </cell>
          <cell r="M569" t="str">
            <v>660-6190-10</v>
          </cell>
          <cell r="N569">
            <v>1874.6</v>
          </cell>
          <cell r="O569" t="str">
            <v>675-6250-10</v>
          </cell>
          <cell r="P569">
            <v>1120</v>
          </cell>
          <cell r="Q569" t="str">
            <v>660-6120-10</v>
          </cell>
          <cell r="R569">
            <v>8225.75</v>
          </cell>
          <cell r="S569" t="str">
            <v>660-6290-10</v>
          </cell>
          <cell r="T569">
            <v>21907.46</v>
          </cell>
          <cell r="U569" t="str">
            <v>660-6901-10</v>
          </cell>
          <cell r="V569">
            <v>-80643.100000000006</v>
          </cell>
          <cell r="W569" t="str">
            <v>630-6030-10</v>
          </cell>
          <cell r="X569">
            <v>25.57</v>
          </cell>
        </row>
        <row r="570">
          <cell r="A570" t="str">
            <v>705-6900-10</v>
          </cell>
          <cell r="B570">
            <v>4810.88</v>
          </cell>
          <cell r="C570" t="str">
            <v>660-6280-10</v>
          </cell>
          <cell r="D570">
            <v>1993.5</v>
          </cell>
          <cell r="E570" t="str">
            <v>660-6490-10</v>
          </cell>
          <cell r="F570">
            <v>45.7</v>
          </cell>
          <cell r="G570" t="str">
            <v>660-6260-10</v>
          </cell>
          <cell r="H570">
            <v>1218.55</v>
          </cell>
          <cell r="I570" t="str">
            <v>660-6040-10</v>
          </cell>
          <cell r="J570">
            <v>5859.84</v>
          </cell>
          <cell r="K570" t="str">
            <v>660-6210-10</v>
          </cell>
          <cell r="L570">
            <v>3294.69</v>
          </cell>
          <cell r="M570" t="str">
            <v>660-6200-10</v>
          </cell>
          <cell r="N570">
            <v>2208.87</v>
          </cell>
          <cell r="O570" t="str">
            <v>675-6900-10</v>
          </cell>
          <cell r="P570">
            <v>7918.42</v>
          </cell>
          <cell r="Q570" t="str">
            <v>660-6122-10</v>
          </cell>
          <cell r="R570">
            <v>427.5</v>
          </cell>
          <cell r="S570" t="str">
            <v>660-6310-10</v>
          </cell>
          <cell r="T570">
            <v>247.65</v>
          </cell>
          <cell r="U570" t="str">
            <v>660-6902-10</v>
          </cell>
          <cell r="V570">
            <v>-34665.5</v>
          </cell>
          <cell r="W570" t="str">
            <v>630-6170-10</v>
          </cell>
          <cell r="X570">
            <v>92.39</v>
          </cell>
        </row>
        <row r="571">
          <cell r="A571" t="str">
            <v>705-6910-10</v>
          </cell>
          <cell r="B571">
            <v>13504.63</v>
          </cell>
          <cell r="C571" t="str">
            <v>660-6285-10</v>
          </cell>
          <cell r="D571">
            <v>528.34</v>
          </cell>
          <cell r="E571" t="str">
            <v>660-6650-10</v>
          </cell>
          <cell r="F571">
            <v>184.72</v>
          </cell>
          <cell r="G571" t="str">
            <v>660-6270-10</v>
          </cell>
          <cell r="H571">
            <v>5741.98</v>
          </cell>
          <cell r="I571" t="str">
            <v>660-6050-10</v>
          </cell>
          <cell r="J571">
            <v>21086.86</v>
          </cell>
          <cell r="K571" t="str">
            <v>660-6220-10</v>
          </cell>
          <cell r="L571">
            <v>13062</v>
          </cell>
          <cell r="M571" t="str">
            <v>660-6210-10</v>
          </cell>
          <cell r="N571">
            <v>680.64</v>
          </cell>
          <cell r="O571" t="str">
            <v>690-6900-10</v>
          </cell>
          <cell r="P571">
            <v>-328.94</v>
          </cell>
          <cell r="Q571" t="str">
            <v>660-6130-10</v>
          </cell>
          <cell r="R571">
            <v>3027.78</v>
          </cell>
          <cell r="S571" t="str">
            <v>660-6330-10</v>
          </cell>
          <cell r="T571">
            <v>17487.439999999999</v>
          </cell>
          <cell r="U571" t="str">
            <v>660-6903-10</v>
          </cell>
          <cell r="V571">
            <v>-110681.99</v>
          </cell>
          <cell r="W571" t="str">
            <v>630-6180-10</v>
          </cell>
          <cell r="X571">
            <v>19.54</v>
          </cell>
        </row>
        <row r="572">
          <cell r="A572" t="str">
            <v>710-6900-10</v>
          </cell>
          <cell r="B572">
            <v>500.57</v>
          </cell>
          <cell r="C572" t="str">
            <v>660-6290-10</v>
          </cell>
          <cell r="D572">
            <v>17209.34</v>
          </cell>
          <cell r="E572" t="str">
            <v>660-6700-10</v>
          </cell>
          <cell r="F572">
            <v>702.11</v>
          </cell>
          <cell r="G572" t="str">
            <v>660-6280-10</v>
          </cell>
          <cell r="H572">
            <v>2096.75</v>
          </cell>
          <cell r="I572" t="str">
            <v>660-6070-10</v>
          </cell>
          <cell r="J572">
            <v>11514.62</v>
          </cell>
          <cell r="K572" t="str">
            <v>660-6240-10</v>
          </cell>
          <cell r="L572">
            <v>6695.76</v>
          </cell>
          <cell r="M572" t="str">
            <v>660-6220-10</v>
          </cell>
          <cell r="N572">
            <v>7142</v>
          </cell>
          <cell r="O572" t="str">
            <v>705-6050-10</v>
          </cell>
          <cell r="P572">
            <v>10736.45</v>
          </cell>
          <cell r="Q572" t="str">
            <v>660-6170-10</v>
          </cell>
          <cell r="R572">
            <v>11888.86</v>
          </cell>
          <cell r="S572" t="str">
            <v>660-6450-10</v>
          </cell>
          <cell r="T572">
            <v>3573.92</v>
          </cell>
          <cell r="U572" t="str">
            <v>660-6904-10</v>
          </cell>
          <cell r="V572">
            <v>-66934.34</v>
          </cell>
          <cell r="W572" t="str">
            <v>630-6190-10</v>
          </cell>
          <cell r="X572">
            <v>10.220000000000001</v>
          </cell>
        </row>
        <row r="573">
          <cell r="A573" t="str">
            <v>715-6240-10</v>
          </cell>
          <cell r="B573">
            <v>-92.57</v>
          </cell>
          <cell r="C573" t="str">
            <v>660-6330-10</v>
          </cell>
          <cell r="D573">
            <v>1278.52</v>
          </cell>
          <cell r="E573" t="str">
            <v>660-6900-10</v>
          </cell>
          <cell r="F573">
            <v>87084.21</v>
          </cell>
          <cell r="G573" t="str">
            <v>660-6285-10</v>
          </cell>
          <cell r="H573">
            <v>528.34</v>
          </cell>
          <cell r="I573" t="str">
            <v>660-6120-10</v>
          </cell>
          <cell r="J573">
            <v>6210.28</v>
          </cell>
          <cell r="K573" t="str">
            <v>660-6250-10</v>
          </cell>
          <cell r="L573">
            <v>849.68</v>
          </cell>
          <cell r="M573" t="str">
            <v>660-6230-10</v>
          </cell>
          <cell r="N573">
            <v>270.27999999999997</v>
          </cell>
          <cell r="O573" t="str">
            <v>705-6240-10</v>
          </cell>
          <cell r="P573">
            <v>171.36</v>
          </cell>
          <cell r="Q573" t="str">
            <v>660-6180-10</v>
          </cell>
          <cell r="R573">
            <v>3604.96</v>
          </cell>
          <cell r="S573" t="str">
            <v>660-6460-10</v>
          </cell>
          <cell r="T573">
            <v>2818</v>
          </cell>
          <cell r="U573" t="str">
            <v>660-6905-10</v>
          </cell>
          <cell r="V573">
            <v>-1195.31</v>
          </cell>
          <cell r="W573" t="str">
            <v>630-6200-10</v>
          </cell>
          <cell r="X573">
            <v>21.22</v>
          </cell>
        </row>
        <row r="574">
          <cell r="A574" t="str">
            <v>715-6250-10</v>
          </cell>
          <cell r="B574">
            <v>46.61</v>
          </cell>
          <cell r="C574" t="str">
            <v>660-6450-10</v>
          </cell>
          <cell r="D574">
            <v>3523.33</v>
          </cell>
          <cell r="E574" t="str">
            <v>660-6901-10</v>
          </cell>
          <cell r="F574">
            <v>161324.29</v>
          </cell>
          <cell r="G574" t="str">
            <v>660-6290-10</v>
          </cell>
          <cell r="H574">
            <v>14156.72</v>
          </cell>
          <cell r="I574" t="str">
            <v>660-6122-10</v>
          </cell>
          <cell r="J574">
            <v>1720.15</v>
          </cell>
          <cell r="K574" t="str">
            <v>660-6260-10</v>
          </cell>
          <cell r="L574">
            <v>476.13</v>
          </cell>
          <cell r="M574" t="str">
            <v>660-6240-10</v>
          </cell>
          <cell r="N574">
            <v>2092.5100000000002</v>
          </cell>
          <cell r="O574" t="str">
            <v>705-6900-10</v>
          </cell>
          <cell r="P574">
            <v>10602.7</v>
          </cell>
          <cell r="Q574" t="str">
            <v>660-6190-10</v>
          </cell>
          <cell r="R574">
            <v>1867.16</v>
          </cell>
          <cell r="S574" t="str">
            <v>660-6480-10</v>
          </cell>
          <cell r="T574">
            <v>500</v>
          </cell>
          <cell r="U574" t="str">
            <v>675-6225-10</v>
          </cell>
          <cell r="V574">
            <v>44</v>
          </cell>
          <cell r="W574" t="str">
            <v>630-6210-10</v>
          </cell>
          <cell r="X574">
            <v>10.15</v>
          </cell>
        </row>
        <row r="575">
          <cell r="A575" t="str">
            <v>715-6900-10</v>
          </cell>
          <cell r="B575">
            <v>2500.4299999999998</v>
          </cell>
          <cell r="C575" t="str">
            <v>660-6460-10</v>
          </cell>
          <cell r="D575">
            <v>92.45</v>
          </cell>
          <cell r="E575" t="str">
            <v>660-6902-10</v>
          </cell>
          <cell r="F575">
            <v>120530.21</v>
          </cell>
          <cell r="G575" t="str">
            <v>660-6310-10</v>
          </cell>
          <cell r="H575">
            <v>844.09</v>
          </cell>
          <cell r="I575" t="str">
            <v>660-6130-10</v>
          </cell>
          <cell r="J575">
            <v>2916.99</v>
          </cell>
          <cell r="K575" t="str">
            <v>660-6270-10</v>
          </cell>
          <cell r="L575">
            <v>7424.03</v>
          </cell>
          <cell r="M575" t="str">
            <v>660-6250-10</v>
          </cell>
          <cell r="N575">
            <v>295.8</v>
          </cell>
          <cell r="O575" t="str">
            <v>705-6910-10</v>
          </cell>
          <cell r="P575">
            <v>9984.4699999999993</v>
          </cell>
          <cell r="Q575" t="str">
            <v>660-6200-10</v>
          </cell>
          <cell r="R575">
            <v>350.88</v>
          </cell>
          <cell r="S575" t="str">
            <v>660-6600-10</v>
          </cell>
          <cell r="T575">
            <v>87.24</v>
          </cell>
          <cell r="U575" t="str">
            <v>675-6250-10</v>
          </cell>
          <cell r="V575">
            <v>633.82000000000005</v>
          </cell>
          <cell r="W575" t="str">
            <v>650-4710-10</v>
          </cell>
          <cell r="X575">
            <v>-119268.79</v>
          </cell>
        </row>
        <row r="576">
          <cell r="A576" t="str">
            <v>715-6910-10</v>
          </cell>
          <cell r="B576">
            <v>3896.33</v>
          </cell>
          <cell r="C576" t="str">
            <v>660-6490-10</v>
          </cell>
          <cell r="D576">
            <v>61.06</v>
          </cell>
          <cell r="E576" t="str">
            <v>660-6903-10</v>
          </cell>
          <cell r="F576">
            <v>165673.60000000001</v>
          </cell>
          <cell r="G576" t="str">
            <v>660-6330-10</v>
          </cell>
          <cell r="H576">
            <v>1778.46</v>
          </cell>
          <cell r="I576" t="str">
            <v>660-6170-10</v>
          </cell>
          <cell r="J576">
            <v>11382.78</v>
          </cell>
          <cell r="K576" t="str">
            <v>660-6280-10</v>
          </cell>
          <cell r="L576">
            <v>2096.7600000000002</v>
          </cell>
          <cell r="M576" t="str">
            <v>660-6260-10</v>
          </cell>
          <cell r="N576">
            <v>693.07</v>
          </cell>
          <cell r="O576" t="str">
            <v>710-6900-10</v>
          </cell>
          <cell r="P576">
            <v>774.72</v>
          </cell>
          <cell r="Q576" t="str">
            <v>660-6210-10</v>
          </cell>
          <cell r="R576">
            <v>49.52</v>
          </cell>
          <cell r="S576" t="str">
            <v>660-6650-10</v>
          </cell>
          <cell r="T576">
            <v>160.69999999999999</v>
          </cell>
          <cell r="U576" t="str">
            <v>675-6900-10</v>
          </cell>
          <cell r="V576">
            <v>4424.51</v>
          </cell>
          <cell r="W576" t="str">
            <v>650-6020-10</v>
          </cell>
          <cell r="X576">
            <v>15388.54</v>
          </cell>
        </row>
        <row r="577">
          <cell r="A577" t="str">
            <v>740-6020-10</v>
          </cell>
          <cell r="B577">
            <v>10473.92</v>
          </cell>
          <cell r="C577" t="str">
            <v>660-6610-10</v>
          </cell>
          <cell r="D577">
            <v>930</v>
          </cell>
          <cell r="E577" t="str">
            <v>660-6904-10</v>
          </cell>
          <cell r="F577">
            <v>131007.89</v>
          </cell>
          <cell r="G577" t="str">
            <v>660-6450-10</v>
          </cell>
          <cell r="H577">
            <v>3523.33</v>
          </cell>
          <cell r="I577" t="str">
            <v>660-6180-10</v>
          </cell>
          <cell r="J577">
            <v>3491.44</v>
          </cell>
          <cell r="K577" t="str">
            <v>660-6285-10</v>
          </cell>
          <cell r="L577">
            <v>528.34</v>
          </cell>
          <cell r="M577" t="str">
            <v>660-6270-10</v>
          </cell>
          <cell r="N577">
            <v>8210.0300000000007</v>
          </cell>
          <cell r="O577" t="str">
            <v>715-6050-10</v>
          </cell>
          <cell r="P577">
            <v>1086.4000000000001</v>
          </cell>
          <cell r="Q577" t="str">
            <v>660-6220-10</v>
          </cell>
          <cell r="R577">
            <v>8301</v>
          </cell>
          <cell r="S577" t="str">
            <v>660-6700-10</v>
          </cell>
          <cell r="T577">
            <v>1136.8399999999999</v>
          </cell>
          <cell r="U577" t="str">
            <v>705-6050-10</v>
          </cell>
          <cell r="V577">
            <v>14452.5</v>
          </cell>
          <cell r="W577" t="str">
            <v>650-6030-10</v>
          </cell>
          <cell r="X577">
            <v>-157.47</v>
          </cell>
        </row>
        <row r="578">
          <cell r="A578" t="str">
            <v>740-6030-10</v>
          </cell>
          <cell r="B578">
            <v>483.65</v>
          </cell>
          <cell r="C578" t="str">
            <v>660-6650-10</v>
          </cell>
          <cell r="D578">
            <v>56.36</v>
          </cell>
          <cell r="E578" t="str">
            <v>660-6905-10</v>
          </cell>
          <cell r="F578">
            <v>-3453.12</v>
          </cell>
          <cell r="G578" t="str">
            <v>660-6460-10</v>
          </cell>
          <cell r="H578">
            <v>739.54</v>
          </cell>
          <cell r="I578" t="str">
            <v>660-6190-10</v>
          </cell>
          <cell r="J578">
            <v>1808.45</v>
          </cell>
          <cell r="K578" t="str">
            <v>660-6290-10</v>
          </cell>
          <cell r="L578">
            <v>21396.31</v>
          </cell>
          <cell r="M578" t="str">
            <v>660-6280-10</v>
          </cell>
          <cell r="N578">
            <v>2096.7600000000002</v>
          </cell>
          <cell r="O578" t="str">
            <v>715-6900-10</v>
          </cell>
          <cell r="P578">
            <v>4685.97</v>
          </cell>
          <cell r="Q578" t="str">
            <v>660-6230-10</v>
          </cell>
          <cell r="R578">
            <v>300</v>
          </cell>
          <cell r="S578" t="str">
            <v>660-6900-10</v>
          </cell>
          <cell r="T578">
            <v>71755.649999999994</v>
          </cell>
          <cell r="U578" t="str">
            <v>705-6900-10</v>
          </cell>
          <cell r="V578">
            <v>6265.63</v>
          </cell>
          <cell r="W578" t="str">
            <v>650-6050-10</v>
          </cell>
          <cell r="X578">
            <v>183.84</v>
          </cell>
        </row>
        <row r="579">
          <cell r="A579" t="str">
            <v>740-6050-10</v>
          </cell>
          <cell r="B579">
            <v>17843.21</v>
          </cell>
          <cell r="C579" t="str">
            <v>660-6660-10</v>
          </cell>
          <cell r="D579">
            <v>2172</v>
          </cell>
          <cell r="E579" t="str">
            <v>675-6050-10</v>
          </cell>
          <cell r="F579">
            <v>367.68</v>
          </cell>
          <cell r="G579" t="str">
            <v>660-6490-10</v>
          </cell>
          <cell r="H579">
            <v>729</v>
          </cell>
          <cell r="I579" t="str">
            <v>660-6200-10</v>
          </cell>
          <cell r="J579">
            <v>8461.23</v>
          </cell>
          <cell r="K579" t="str">
            <v>660-6310-10</v>
          </cell>
          <cell r="L579">
            <v>117.99</v>
          </cell>
          <cell r="M579" t="str">
            <v>660-6285-10</v>
          </cell>
          <cell r="N579">
            <v>528.34</v>
          </cell>
          <cell r="O579" t="str">
            <v>715-6910-10</v>
          </cell>
          <cell r="P579">
            <v>8674.59</v>
          </cell>
          <cell r="Q579" t="str">
            <v>660-6240-10</v>
          </cell>
          <cell r="R579">
            <v>15479.46</v>
          </cell>
          <cell r="S579" t="str">
            <v>660-6901-10</v>
          </cell>
          <cell r="T579">
            <v>-68539.5</v>
          </cell>
          <cell r="U579" t="str">
            <v>705-6910-10</v>
          </cell>
          <cell r="V579">
            <v>11300.14</v>
          </cell>
          <cell r="W579" t="str">
            <v>650-6070-10</v>
          </cell>
          <cell r="X579">
            <v>3019.58</v>
          </cell>
        </row>
        <row r="580">
          <cell r="A580" t="str">
            <v>740-6070-10</v>
          </cell>
          <cell r="B580">
            <v>439.34</v>
          </cell>
          <cell r="C580" t="str">
            <v>660-6700-10</v>
          </cell>
          <cell r="D580">
            <v>755.18</v>
          </cell>
          <cell r="E580" t="str">
            <v>675-6250-10</v>
          </cell>
          <cell r="F580">
            <v>84.28</v>
          </cell>
          <cell r="G580" t="str">
            <v>660-6650-10</v>
          </cell>
          <cell r="H580">
            <v>118.21</v>
          </cell>
          <cell r="I580" t="str">
            <v>660-6210-10</v>
          </cell>
          <cell r="J580">
            <v>3858.34</v>
          </cell>
          <cell r="K580" t="str">
            <v>660-6330-10</v>
          </cell>
          <cell r="L580">
            <v>2012.61</v>
          </cell>
          <cell r="M580" t="str">
            <v>660-6290-10</v>
          </cell>
          <cell r="N580">
            <v>12773.64</v>
          </cell>
          <cell r="O580" t="str">
            <v>740-4811-10</v>
          </cell>
          <cell r="P580">
            <v>1783.49</v>
          </cell>
          <cell r="Q580" t="str">
            <v>660-6250-10</v>
          </cell>
          <cell r="R580">
            <v>366.52</v>
          </cell>
          <cell r="S580" t="str">
            <v>660-6902-10</v>
          </cell>
          <cell r="T580">
            <v>-51308.77</v>
          </cell>
          <cell r="U580" t="str">
            <v>710-6900-10</v>
          </cell>
          <cell r="V580">
            <v>349.91</v>
          </cell>
          <cell r="W580" t="str">
            <v>650-6170-10</v>
          </cell>
          <cell r="X580">
            <v>1448.25</v>
          </cell>
        </row>
        <row r="581">
          <cell r="A581" t="str">
            <v>740-6120-10</v>
          </cell>
          <cell r="B581">
            <v>33.54</v>
          </cell>
          <cell r="C581" t="str">
            <v>660-6900-10</v>
          </cell>
          <cell r="D581">
            <v>72499.63</v>
          </cell>
          <cell r="E581" t="str">
            <v>675-6900-10</v>
          </cell>
          <cell r="F581">
            <v>28326.49</v>
          </cell>
          <cell r="G581" t="str">
            <v>660-6700-10</v>
          </cell>
          <cell r="H581">
            <v>787.34</v>
          </cell>
          <cell r="I581" t="str">
            <v>660-6220-10</v>
          </cell>
          <cell r="J581">
            <v>10636</v>
          </cell>
          <cell r="K581" t="str">
            <v>660-6450-10</v>
          </cell>
          <cell r="L581">
            <v>3523.33</v>
          </cell>
          <cell r="M581" t="str">
            <v>660-6330-10</v>
          </cell>
          <cell r="N581">
            <v>890.95</v>
          </cell>
          <cell r="O581" t="str">
            <v>740-6020-10</v>
          </cell>
          <cell r="P581">
            <v>4946.16</v>
          </cell>
          <cell r="Q581" t="str">
            <v>660-6260-10</v>
          </cell>
          <cell r="R581">
            <v>1441.31</v>
          </cell>
          <cell r="S581" t="str">
            <v>660-6903-10</v>
          </cell>
          <cell r="T581">
            <v>-109162.38</v>
          </cell>
          <cell r="U581" t="str">
            <v>715-6050-10</v>
          </cell>
          <cell r="V581">
            <v>400.73</v>
          </cell>
          <cell r="W581" t="str">
            <v>650-6180-10</v>
          </cell>
          <cell r="X581">
            <v>355.91</v>
          </cell>
        </row>
        <row r="582">
          <cell r="A582" t="str">
            <v>740-6170-10</v>
          </cell>
          <cell r="B582">
            <v>420.4</v>
          </cell>
          <cell r="C582" t="str">
            <v>660-6901-10</v>
          </cell>
          <cell r="D582">
            <v>-77847.039999999994</v>
          </cell>
          <cell r="E582" t="str">
            <v>705-6050-10</v>
          </cell>
          <cell r="F582">
            <v>16480.46</v>
          </cell>
          <cell r="G582" t="str">
            <v>660-6900-10</v>
          </cell>
          <cell r="H582">
            <v>116693.16</v>
          </cell>
          <cell r="I582" t="str">
            <v>660-6240-10</v>
          </cell>
          <cell r="J582">
            <v>15544.82</v>
          </cell>
          <cell r="K582" t="str">
            <v>660-6460-10</v>
          </cell>
          <cell r="L582">
            <v>446.7</v>
          </cell>
          <cell r="M582" t="str">
            <v>660-6450-10</v>
          </cell>
          <cell r="N582">
            <v>3523.33</v>
          </cell>
          <cell r="O582" t="str">
            <v>740-6050-10</v>
          </cell>
          <cell r="P582">
            <v>19552.240000000002</v>
          </cell>
          <cell r="Q582" t="str">
            <v>660-6270-10</v>
          </cell>
          <cell r="R582">
            <v>5461.5</v>
          </cell>
          <cell r="S582" t="str">
            <v>660-6904-10</v>
          </cell>
          <cell r="T582">
            <v>-62587.94</v>
          </cell>
          <cell r="U582" t="str">
            <v>715-6225-10</v>
          </cell>
          <cell r="V582">
            <v>294.57</v>
          </cell>
          <cell r="W582" t="str">
            <v>650-6190-10</v>
          </cell>
          <cell r="X582">
            <v>185.93</v>
          </cell>
        </row>
        <row r="583">
          <cell r="A583" t="str">
            <v>740-6180-10</v>
          </cell>
          <cell r="B583">
            <v>222.89</v>
          </cell>
          <cell r="C583" t="str">
            <v>660-6902-10</v>
          </cell>
          <cell r="D583">
            <v>-58452.36</v>
          </cell>
          <cell r="E583" t="str">
            <v>705-6225-10</v>
          </cell>
          <cell r="F583">
            <v>253.8</v>
          </cell>
          <cell r="G583" t="str">
            <v>660-6901-10</v>
          </cell>
          <cell r="H583">
            <v>-351125.11</v>
          </cell>
          <cell r="I583" t="str">
            <v>660-6250-10</v>
          </cell>
          <cell r="J583">
            <v>4670.1499999999996</v>
          </cell>
          <cell r="K583" t="str">
            <v>660-6490-10</v>
          </cell>
          <cell r="L583">
            <v>709.32</v>
          </cell>
          <cell r="M583" t="str">
            <v>660-6460-10</v>
          </cell>
          <cell r="N583">
            <v>3213.01</v>
          </cell>
          <cell r="O583" t="str">
            <v>740-6070-10</v>
          </cell>
          <cell r="P583">
            <v>1097.03</v>
          </cell>
          <cell r="Q583" t="str">
            <v>660-6280-10</v>
          </cell>
          <cell r="R583">
            <v>2096.7600000000002</v>
          </cell>
          <cell r="S583" t="str">
            <v>660-6905-10</v>
          </cell>
          <cell r="T583">
            <v>-1195.31</v>
          </cell>
          <cell r="U583" t="str">
            <v>715-6250-10</v>
          </cell>
          <cell r="V583">
            <v>29.16</v>
          </cell>
          <cell r="W583" t="str">
            <v>650-6200-10</v>
          </cell>
          <cell r="X583">
            <v>377.16</v>
          </cell>
        </row>
        <row r="584">
          <cell r="A584" t="str">
            <v>740-6190-10</v>
          </cell>
          <cell r="B584">
            <v>115.45</v>
          </cell>
          <cell r="C584" t="str">
            <v>660-6903-10</v>
          </cell>
          <cell r="D584">
            <v>-73551.72</v>
          </cell>
          <cell r="E584" t="str">
            <v>705-6240-10</v>
          </cell>
          <cell r="F584">
            <v>2480.1799999999998</v>
          </cell>
          <cell r="G584" t="str">
            <v>660-6902-10</v>
          </cell>
          <cell r="H584">
            <v>-256268.67</v>
          </cell>
          <cell r="I584" t="str">
            <v>660-6260-10</v>
          </cell>
          <cell r="J584">
            <v>603.65</v>
          </cell>
          <cell r="K584" t="str">
            <v>660-6600-10</v>
          </cell>
          <cell r="L584">
            <v>17</v>
          </cell>
          <cell r="M584" t="str">
            <v>660-6490-10</v>
          </cell>
          <cell r="N584">
            <v>140</v>
          </cell>
          <cell r="O584" t="str">
            <v>740-6170-10</v>
          </cell>
          <cell r="P584">
            <v>440.79</v>
          </cell>
          <cell r="Q584" t="str">
            <v>660-6285-10</v>
          </cell>
          <cell r="R584">
            <v>528.34</v>
          </cell>
          <cell r="S584" t="str">
            <v>675-6225-10</v>
          </cell>
          <cell r="T584">
            <v>58.67</v>
          </cell>
          <cell r="U584" t="str">
            <v>715-6900-10</v>
          </cell>
          <cell r="V584">
            <v>6304.83</v>
          </cell>
          <cell r="W584" t="str">
            <v>650-6210-10</v>
          </cell>
          <cell r="X584">
            <v>178.23</v>
          </cell>
        </row>
        <row r="585">
          <cell r="A585" t="str">
            <v>740-6200-10</v>
          </cell>
          <cell r="B585">
            <v>537.82000000000005</v>
          </cell>
          <cell r="C585" t="str">
            <v>660-6904-10</v>
          </cell>
          <cell r="D585">
            <v>-58101.69</v>
          </cell>
          <cell r="E585" t="str">
            <v>705-6900-10</v>
          </cell>
          <cell r="F585">
            <v>19170.59</v>
          </cell>
          <cell r="G585" t="str">
            <v>660-6903-10</v>
          </cell>
          <cell r="H585">
            <v>-286385.09999999998</v>
          </cell>
          <cell r="I585" t="str">
            <v>660-6270-10</v>
          </cell>
          <cell r="J585">
            <v>5948.58</v>
          </cell>
          <cell r="K585" t="str">
            <v>660-6650-10</v>
          </cell>
          <cell r="L585">
            <v>402.63</v>
          </cell>
          <cell r="M585" t="str">
            <v>660-6650-10</v>
          </cell>
          <cell r="N585">
            <v>195.92</v>
          </cell>
          <cell r="O585" t="str">
            <v>740-6180-10</v>
          </cell>
          <cell r="P585">
            <v>191.87</v>
          </cell>
          <cell r="Q585" t="str">
            <v>660-6290-10</v>
          </cell>
          <cell r="R585">
            <v>10426.280000000001</v>
          </cell>
          <cell r="S585" t="str">
            <v>675-6250-10</v>
          </cell>
          <cell r="T585">
            <v>60.99</v>
          </cell>
          <cell r="U585" t="str">
            <v>715-6910-10</v>
          </cell>
          <cell r="V585">
            <v>9715.83</v>
          </cell>
          <cell r="W585" t="str">
            <v>650-6220-10</v>
          </cell>
          <cell r="X585">
            <v>503</v>
          </cell>
        </row>
        <row r="586">
          <cell r="A586" t="str">
            <v>740-6210-10</v>
          </cell>
          <cell r="B586">
            <v>259.7</v>
          </cell>
          <cell r="C586" t="str">
            <v>660-6905-10</v>
          </cell>
          <cell r="D586">
            <v>1151.04</v>
          </cell>
          <cell r="E586" t="str">
            <v>705-6910-10</v>
          </cell>
          <cell r="F586">
            <v>17887.650000000001</v>
          </cell>
          <cell r="G586" t="str">
            <v>660-6904-10</v>
          </cell>
          <cell r="H586">
            <v>-214156.05</v>
          </cell>
          <cell r="I586" t="str">
            <v>660-6280-10</v>
          </cell>
          <cell r="J586">
            <v>2096.75</v>
          </cell>
          <cell r="K586" t="str">
            <v>660-6700-10</v>
          </cell>
          <cell r="L586">
            <v>931.07</v>
          </cell>
          <cell r="M586" t="str">
            <v>660-6660-10</v>
          </cell>
          <cell r="N586">
            <v>51.04</v>
          </cell>
          <cell r="O586" t="str">
            <v>740-6190-10</v>
          </cell>
          <cell r="P586">
            <v>99.39</v>
          </cell>
          <cell r="Q586" t="str">
            <v>660-6310-10</v>
          </cell>
          <cell r="R586">
            <v>294.83999999999997</v>
          </cell>
          <cell r="S586" t="str">
            <v>675-6900-10</v>
          </cell>
          <cell r="T586">
            <v>10175.82</v>
          </cell>
          <cell r="U586" t="str">
            <v>740-6020-10</v>
          </cell>
          <cell r="V586">
            <v>5065.05</v>
          </cell>
          <cell r="W586" t="str">
            <v>650-6250-10</v>
          </cell>
          <cell r="X586">
            <v>187.62</v>
          </cell>
        </row>
        <row r="587">
          <cell r="A587" t="str">
            <v>740-6220-10</v>
          </cell>
          <cell r="B587">
            <v>610</v>
          </cell>
          <cell r="C587" t="str">
            <v>675-6900-10</v>
          </cell>
          <cell r="D587">
            <v>8539.4</v>
          </cell>
          <cell r="E587" t="str">
            <v>710-6240-10</v>
          </cell>
          <cell r="F587">
            <v>13.14</v>
          </cell>
          <cell r="G587" t="str">
            <v>660-6905-10</v>
          </cell>
          <cell r="H587">
            <v>-1151.04</v>
          </cell>
          <cell r="I587" t="str">
            <v>660-6285-10</v>
          </cell>
          <cell r="J587">
            <v>528.34</v>
          </cell>
          <cell r="K587" t="str">
            <v>660-6900-10</v>
          </cell>
          <cell r="L587">
            <v>95505.4</v>
          </cell>
          <cell r="M587" t="str">
            <v>660-6700-10</v>
          </cell>
          <cell r="N587">
            <v>1273.45</v>
          </cell>
          <cell r="O587" t="str">
            <v>740-6200-10</v>
          </cell>
          <cell r="P587">
            <v>294.58999999999997</v>
          </cell>
          <cell r="Q587" t="str">
            <v>660-6330-10</v>
          </cell>
          <cell r="R587">
            <v>3477.38</v>
          </cell>
          <cell r="S587" t="str">
            <v>705-6030-10</v>
          </cell>
          <cell r="T587">
            <v>137.47999999999999</v>
          </cell>
          <cell r="U587" t="str">
            <v>740-6030-10</v>
          </cell>
          <cell r="V587">
            <v>5229.2</v>
          </cell>
          <cell r="W587" t="str">
            <v>650-6330-10</v>
          </cell>
          <cell r="X587">
            <v>304.98</v>
          </cell>
        </row>
        <row r="588">
          <cell r="A588" t="str">
            <v>740-6240-10</v>
          </cell>
          <cell r="B588">
            <v>214.41</v>
          </cell>
          <cell r="C588" t="str">
            <v>705-6050-10</v>
          </cell>
          <cell r="D588">
            <v>13764</v>
          </cell>
          <cell r="E588" t="str">
            <v>710-6900-10</v>
          </cell>
          <cell r="F588">
            <v>3620.32</v>
          </cell>
          <cell r="G588" t="str">
            <v>675-6250-10</v>
          </cell>
          <cell r="H588">
            <v>225</v>
          </cell>
          <cell r="I588" t="str">
            <v>660-6290-10</v>
          </cell>
          <cell r="J588">
            <v>25349.88</v>
          </cell>
          <cell r="K588" t="str">
            <v>660-6901-10</v>
          </cell>
          <cell r="L588">
            <v>-93283.46</v>
          </cell>
          <cell r="M588" t="str">
            <v>660-6900-10</v>
          </cell>
          <cell r="N588">
            <v>97302.53</v>
          </cell>
          <cell r="O588" t="str">
            <v>740-6210-10</v>
          </cell>
          <cell r="P588">
            <v>95.36</v>
          </cell>
          <cell r="Q588" t="str">
            <v>660-6450-10</v>
          </cell>
          <cell r="R588">
            <v>3573.92</v>
          </cell>
          <cell r="S588" t="str">
            <v>705-6050-10</v>
          </cell>
          <cell r="T588">
            <v>13937.5</v>
          </cell>
          <cell r="U588" t="str">
            <v>740-6050-10</v>
          </cell>
          <cell r="V588">
            <v>11601.52</v>
          </cell>
          <cell r="W588" t="str">
            <v>650-6650-10</v>
          </cell>
          <cell r="X588">
            <v>40.07</v>
          </cell>
        </row>
        <row r="589">
          <cell r="A589" t="str">
            <v>740-6270-10</v>
          </cell>
          <cell r="B589">
            <v>932.21</v>
          </cell>
          <cell r="C589" t="str">
            <v>705-6240-10</v>
          </cell>
          <cell r="D589">
            <v>1251.3499999999999</v>
          </cell>
          <cell r="E589" t="str">
            <v>715-6900-10</v>
          </cell>
          <cell r="F589">
            <v>21856.240000000002</v>
          </cell>
          <cell r="G589" t="str">
            <v>675-6900-10</v>
          </cell>
          <cell r="H589">
            <v>7074.55</v>
          </cell>
          <cell r="I589" t="str">
            <v>660-6310-10</v>
          </cell>
          <cell r="J589">
            <v>296.41000000000003</v>
          </cell>
          <cell r="K589" t="str">
            <v>660-6902-10</v>
          </cell>
          <cell r="L589">
            <v>-64590.91</v>
          </cell>
          <cell r="M589" t="str">
            <v>660-6901-10</v>
          </cell>
          <cell r="N589">
            <v>-106327.79</v>
          </cell>
          <cell r="O589" t="str">
            <v>740-6220-10</v>
          </cell>
          <cell r="P589">
            <v>869</v>
          </cell>
          <cell r="Q589" t="str">
            <v>660-6460-10</v>
          </cell>
          <cell r="R589">
            <v>540.89</v>
          </cell>
          <cell r="S589" t="str">
            <v>705-6225-10</v>
          </cell>
          <cell r="T589">
            <v>58.67</v>
          </cell>
          <cell r="U589" t="str">
            <v>740-6070-10</v>
          </cell>
          <cell r="V589">
            <v>-275.05</v>
          </cell>
          <cell r="W589" t="str">
            <v>650-6700-10</v>
          </cell>
          <cell r="X589">
            <v>45.49</v>
          </cell>
        </row>
        <row r="590">
          <cell r="A590" t="str">
            <v>740-6290-10</v>
          </cell>
          <cell r="B590">
            <v>326.48</v>
          </cell>
          <cell r="C590" t="str">
            <v>705-6290-10</v>
          </cell>
          <cell r="D590">
            <v>18.88</v>
          </cell>
          <cell r="E590" t="str">
            <v>715-6910-10</v>
          </cell>
          <cell r="F590">
            <v>4844.82</v>
          </cell>
          <cell r="G590" t="str">
            <v>705-6030-10</v>
          </cell>
          <cell r="H590">
            <v>134.12</v>
          </cell>
          <cell r="I590" t="str">
            <v>660-6330-10</v>
          </cell>
          <cell r="J590">
            <v>1807.29</v>
          </cell>
          <cell r="K590" t="str">
            <v>660-6903-10</v>
          </cell>
          <cell r="L590">
            <v>-86528.01</v>
          </cell>
          <cell r="M590" t="str">
            <v>660-6902-10</v>
          </cell>
          <cell r="N590">
            <v>-84327.039999999994</v>
          </cell>
          <cell r="O590" t="str">
            <v>740-6240-10</v>
          </cell>
          <cell r="P590">
            <v>174.31</v>
          </cell>
          <cell r="Q590" t="str">
            <v>660-6490-10</v>
          </cell>
          <cell r="R590">
            <v>110.49</v>
          </cell>
          <cell r="S590" t="str">
            <v>705-6240-10</v>
          </cell>
          <cell r="T590">
            <v>804.93</v>
          </cell>
          <cell r="U590" t="str">
            <v>740-6120-10</v>
          </cell>
          <cell r="V590">
            <v>-21.49</v>
          </cell>
          <cell r="W590" t="str">
            <v>650-6900-10</v>
          </cell>
          <cell r="X590">
            <v>623.04</v>
          </cell>
        </row>
        <row r="591">
          <cell r="A591" t="str">
            <v>740-6310-10</v>
          </cell>
          <cell r="B591">
            <v>120.96</v>
          </cell>
          <cell r="C591" t="str">
            <v>705-6900-10</v>
          </cell>
          <cell r="D591">
            <v>7358.99</v>
          </cell>
          <cell r="E591" t="str">
            <v>740-6020-10</v>
          </cell>
          <cell r="F591">
            <v>10463.42</v>
          </cell>
          <cell r="G591" t="str">
            <v>705-6050-10</v>
          </cell>
          <cell r="H591">
            <v>13421.43</v>
          </cell>
          <cell r="I591" t="str">
            <v>660-6450-10</v>
          </cell>
          <cell r="J591">
            <v>3523.33</v>
          </cell>
          <cell r="K591" t="str">
            <v>660-6904-10</v>
          </cell>
          <cell r="L591">
            <v>-57011.65</v>
          </cell>
          <cell r="M591" t="str">
            <v>660-6903-10</v>
          </cell>
          <cell r="N591">
            <v>-87788.24</v>
          </cell>
          <cell r="O591" t="str">
            <v>740-6270-10</v>
          </cell>
          <cell r="P591">
            <v>757.91</v>
          </cell>
          <cell r="Q591" t="str">
            <v>660-6600-10</v>
          </cell>
          <cell r="R591">
            <v>18.239999999999998</v>
          </cell>
          <cell r="S591" t="str">
            <v>705-6900-10</v>
          </cell>
          <cell r="T591">
            <v>9429.2000000000007</v>
          </cell>
          <cell r="U591" t="str">
            <v>740-6170-10</v>
          </cell>
          <cell r="V591">
            <v>455.14</v>
          </cell>
          <cell r="W591" t="str">
            <v>650-6901-10</v>
          </cell>
          <cell r="X591">
            <v>0</v>
          </cell>
        </row>
        <row r="592">
          <cell r="A592" t="str">
            <v>740-6342-10</v>
          </cell>
          <cell r="B592">
            <v>679.65</v>
          </cell>
          <cell r="C592" t="str">
            <v>705-6910-10</v>
          </cell>
          <cell r="D592">
            <v>12618.02</v>
          </cell>
          <cell r="E592" t="str">
            <v>740-6030-10</v>
          </cell>
          <cell r="F592">
            <v>174.41</v>
          </cell>
          <cell r="G592" t="str">
            <v>705-6240-10</v>
          </cell>
          <cell r="H592">
            <v>949.34</v>
          </cell>
          <cell r="I592" t="str">
            <v>660-6460-10</v>
          </cell>
          <cell r="J592">
            <v>541.48</v>
          </cell>
          <cell r="K592" t="str">
            <v>660-6905-10</v>
          </cell>
          <cell r="L592">
            <v>-1416.66</v>
          </cell>
          <cell r="M592" t="str">
            <v>660-6904-10</v>
          </cell>
          <cell r="N592">
            <v>-55788.21</v>
          </cell>
          <cell r="O592" t="str">
            <v>740-6290-10</v>
          </cell>
          <cell r="P592">
            <v>401.11</v>
          </cell>
          <cell r="Q592" t="str">
            <v>660-6620-10</v>
          </cell>
          <cell r="R592">
            <v>23.89</v>
          </cell>
          <cell r="S592" t="str">
            <v>705-6910-10</v>
          </cell>
          <cell r="T592">
            <v>10896.62</v>
          </cell>
          <cell r="U592" t="str">
            <v>740-6180-10</v>
          </cell>
          <cell r="V592">
            <v>211.51</v>
          </cell>
          <cell r="W592" t="str">
            <v>650-6903-10</v>
          </cell>
          <cell r="X592">
            <v>-262.39999999999998</v>
          </cell>
        </row>
        <row r="593">
          <cell r="A593" t="str">
            <v>740-6540-10</v>
          </cell>
          <cell r="B593">
            <v>325</v>
          </cell>
          <cell r="C593" t="str">
            <v>710-6900-10</v>
          </cell>
          <cell r="D593">
            <v>1691.82</v>
          </cell>
          <cell r="E593" t="str">
            <v>740-6050-10</v>
          </cell>
          <cell r="F593">
            <v>17563.66</v>
          </cell>
          <cell r="G593" t="str">
            <v>705-6250-10</v>
          </cell>
          <cell r="H593">
            <v>225</v>
          </cell>
          <cell r="I593" t="str">
            <v>660-6600-10</v>
          </cell>
          <cell r="J593">
            <v>25.55</v>
          </cell>
          <cell r="K593" t="str">
            <v>675-6050-10</v>
          </cell>
          <cell r="L593">
            <v>1145</v>
          </cell>
          <cell r="M593" t="str">
            <v>660-6905-10</v>
          </cell>
          <cell r="N593">
            <v>-1195.31</v>
          </cell>
          <cell r="O593" t="str">
            <v>740-6463-10</v>
          </cell>
          <cell r="P593">
            <v>706.84</v>
          </cell>
          <cell r="Q593" t="str">
            <v>660-6650-10</v>
          </cell>
          <cell r="R593">
            <v>202.94</v>
          </cell>
          <cell r="S593" t="str">
            <v>710-6900-10</v>
          </cell>
          <cell r="T593">
            <v>200.7</v>
          </cell>
          <cell r="U593" t="str">
            <v>740-6190-10</v>
          </cell>
          <cell r="V593">
            <v>109.55</v>
          </cell>
          <cell r="W593" t="str">
            <v>655-6905-10</v>
          </cell>
          <cell r="X593">
            <v>-1133</v>
          </cell>
        </row>
        <row r="594">
          <cell r="A594" t="str">
            <v>740-6900-10</v>
          </cell>
          <cell r="B594">
            <v>8557.68</v>
          </cell>
          <cell r="C594" t="str">
            <v>715-6225-10</v>
          </cell>
          <cell r="D594">
            <v>25.38</v>
          </cell>
          <cell r="E594" t="str">
            <v>740-6070-10</v>
          </cell>
          <cell r="F594">
            <v>790.99</v>
          </cell>
          <cell r="G594" t="str">
            <v>705-6900-10</v>
          </cell>
          <cell r="H594">
            <v>14109.63</v>
          </cell>
          <cell r="I594" t="str">
            <v>660-6650-10</v>
          </cell>
          <cell r="J594">
            <v>145.09</v>
          </cell>
          <cell r="K594" t="str">
            <v>675-6225-10</v>
          </cell>
          <cell r="L594">
            <v>50.76</v>
          </cell>
          <cell r="M594" t="str">
            <v>675-6050-10</v>
          </cell>
          <cell r="N594">
            <v>886.79</v>
          </cell>
          <cell r="O594" t="str">
            <v>740-6500-10</v>
          </cell>
          <cell r="P594">
            <v>191.48</v>
          </cell>
          <cell r="Q594" t="str">
            <v>660-6700-10</v>
          </cell>
          <cell r="R594">
            <v>867.45</v>
          </cell>
          <cell r="S594" t="str">
            <v>715-6225-10</v>
          </cell>
          <cell r="T594">
            <v>117.35</v>
          </cell>
          <cell r="U594" t="str">
            <v>740-6220-10</v>
          </cell>
          <cell r="V594">
            <v>1219</v>
          </cell>
          <cell r="W594" t="str">
            <v>660-4720-10</v>
          </cell>
          <cell r="X594">
            <v>8275.5</v>
          </cell>
        </row>
        <row r="595">
          <cell r="A595" t="str">
            <v>740-6905-10</v>
          </cell>
          <cell r="B595">
            <v>-395</v>
          </cell>
          <cell r="C595" t="str">
            <v>715-6250-10</v>
          </cell>
          <cell r="D595">
            <v>21.41</v>
          </cell>
          <cell r="E595" t="str">
            <v>740-6170-10</v>
          </cell>
          <cell r="F595">
            <v>460.83</v>
          </cell>
          <cell r="G595" t="str">
            <v>705-6910-10</v>
          </cell>
          <cell r="H595">
            <v>14849.44</v>
          </cell>
          <cell r="I595" t="str">
            <v>660-6700-10</v>
          </cell>
          <cell r="J595">
            <v>825.94</v>
          </cell>
          <cell r="K595" t="str">
            <v>675-6250-10</v>
          </cell>
          <cell r="L595">
            <v>305</v>
          </cell>
          <cell r="M595" t="str">
            <v>675-6900-10</v>
          </cell>
          <cell r="N595">
            <v>15097.46</v>
          </cell>
          <cell r="O595" t="str">
            <v>740-6900-10</v>
          </cell>
          <cell r="P595">
            <v>5785.98</v>
          </cell>
          <cell r="Q595" t="str">
            <v>660-6900-10</v>
          </cell>
          <cell r="R595">
            <v>30986.43</v>
          </cell>
          <cell r="S595" t="str">
            <v>715-6240-10</v>
          </cell>
          <cell r="T595">
            <v>120.54</v>
          </cell>
          <cell r="U595" t="str">
            <v>740-6240-10</v>
          </cell>
          <cell r="V595">
            <v>192.44</v>
          </cell>
          <cell r="W595" t="str">
            <v>660-4800-10</v>
          </cell>
          <cell r="X595">
            <v>-3402.7</v>
          </cell>
        </row>
        <row r="596">
          <cell r="A596" t="str">
            <v>760-6020-10</v>
          </cell>
          <cell r="B596">
            <v>11266.44</v>
          </cell>
          <cell r="C596" t="str">
            <v>715-6900-10</v>
          </cell>
          <cell r="D596">
            <v>2359.96</v>
          </cell>
          <cell r="E596" t="str">
            <v>740-6180-10</v>
          </cell>
          <cell r="F596">
            <v>222.07</v>
          </cell>
          <cell r="G596" t="str">
            <v>710-6050-10</v>
          </cell>
          <cell r="H596">
            <v>956.8</v>
          </cell>
          <cell r="I596" t="str">
            <v>660-6900-10</v>
          </cell>
          <cell r="J596">
            <v>97943.46</v>
          </cell>
          <cell r="K596" t="str">
            <v>675-6900-10</v>
          </cell>
          <cell r="L596">
            <v>11429.5</v>
          </cell>
          <cell r="M596" t="str">
            <v>705-6030-10</v>
          </cell>
          <cell r="N596">
            <v>134.12</v>
          </cell>
          <cell r="O596" t="str">
            <v>740-6905-10</v>
          </cell>
          <cell r="P596">
            <v>-402</v>
          </cell>
          <cell r="Q596" t="str">
            <v>660-6901-10</v>
          </cell>
          <cell r="R596">
            <v>-47141.52</v>
          </cell>
          <cell r="S596" t="str">
            <v>715-6250-10</v>
          </cell>
          <cell r="T596">
            <v>58.67</v>
          </cell>
          <cell r="U596" t="str">
            <v>740-6270-10</v>
          </cell>
          <cell r="V596">
            <v>836.71</v>
          </cell>
          <cell r="W596" t="str">
            <v>660-4810-10</v>
          </cell>
          <cell r="X596">
            <v>1556.51</v>
          </cell>
        </row>
        <row r="597">
          <cell r="A597" t="str">
            <v>760-6030-10</v>
          </cell>
          <cell r="B597">
            <v>3539.4</v>
          </cell>
          <cell r="C597" t="str">
            <v>715-6910-10</v>
          </cell>
          <cell r="D597">
            <v>6868.08</v>
          </cell>
          <cell r="E597" t="str">
            <v>740-6190-10</v>
          </cell>
          <cell r="F597">
            <v>115.03</v>
          </cell>
          <cell r="G597" t="str">
            <v>710-6240-10</v>
          </cell>
          <cell r="H597">
            <v>10.63</v>
          </cell>
          <cell r="I597" t="str">
            <v>660-6901-10</v>
          </cell>
          <cell r="J597">
            <v>-121490.25</v>
          </cell>
          <cell r="K597" t="str">
            <v>705-6050-10</v>
          </cell>
          <cell r="L597">
            <v>14284.29</v>
          </cell>
          <cell r="M597" t="str">
            <v>705-6050-10</v>
          </cell>
          <cell r="N597">
            <v>19096.580000000002</v>
          </cell>
          <cell r="O597" t="str">
            <v>760-6020-10</v>
          </cell>
          <cell r="P597">
            <v>8313.7900000000009</v>
          </cell>
          <cell r="Q597" t="str">
            <v>660-6902-10</v>
          </cell>
          <cell r="R597">
            <v>-29821.49</v>
          </cell>
          <cell r="S597" t="str">
            <v>715-6900-10</v>
          </cell>
          <cell r="T597">
            <v>4300.32</v>
          </cell>
          <cell r="U597" t="str">
            <v>740-6290-10</v>
          </cell>
          <cell r="V597">
            <v>3393.05</v>
          </cell>
          <cell r="W597" t="str">
            <v>660-6020-10</v>
          </cell>
          <cell r="X597">
            <v>126116.41</v>
          </cell>
        </row>
        <row r="598">
          <cell r="A598" t="str">
            <v>760-6040-10</v>
          </cell>
          <cell r="B598">
            <v>61.04</v>
          </cell>
          <cell r="C598" t="str">
            <v>740-6020-10</v>
          </cell>
          <cell r="D598">
            <v>9603.85</v>
          </cell>
          <cell r="E598" t="str">
            <v>740-6200-10</v>
          </cell>
          <cell r="F598">
            <v>533.09</v>
          </cell>
          <cell r="G598" t="str">
            <v>710-6900-10</v>
          </cell>
          <cell r="H598">
            <v>4808.62</v>
          </cell>
          <cell r="I598" t="str">
            <v>660-6902-10</v>
          </cell>
          <cell r="J598">
            <v>-89348.69</v>
          </cell>
          <cell r="K598" t="str">
            <v>705-6225-10</v>
          </cell>
          <cell r="L598">
            <v>164.97</v>
          </cell>
          <cell r="M598" t="str">
            <v>705-6225-10</v>
          </cell>
          <cell r="N598">
            <v>152.46</v>
          </cell>
          <cell r="O598" t="str">
            <v>760-6030-10</v>
          </cell>
          <cell r="P598">
            <v>3617.37</v>
          </cell>
          <cell r="Q598" t="str">
            <v>660-6903-10</v>
          </cell>
          <cell r="R598">
            <v>-110976.41</v>
          </cell>
          <cell r="S598" t="str">
            <v>715-6910-10</v>
          </cell>
          <cell r="T598">
            <v>12692.16</v>
          </cell>
          <cell r="U598" t="str">
            <v>740-6330-10</v>
          </cell>
          <cell r="V598">
            <v>112</v>
          </cell>
          <cell r="W598" t="str">
            <v>660-6030-10</v>
          </cell>
          <cell r="X598">
            <v>9885.09</v>
          </cell>
        </row>
        <row r="599">
          <cell r="A599" t="str">
            <v>760-6070-10</v>
          </cell>
          <cell r="B599">
            <v>371.42</v>
          </cell>
          <cell r="C599" t="str">
            <v>740-6030-10</v>
          </cell>
          <cell r="D599">
            <v>737.88</v>
          </cell>
          <cell r="E599" t="str">
            <v>740-6210-10</v>
          </cell>
          <cell r="F599">
            <v>258.54000000000002</v>
          </cell>
          <cell r="G599" t="str">
            <v>715-6050-10</v>
          </cell>
          <cell r="H599">
            <v>2730</v>
          </cell>
          <cell r="I599" t="str">
            <v>660-6903-10</v>
          </cell>
          <cell r="J599">
            <v>-84019.53</v>
          </cell>
          <cell r="K599" t="str">
            <v>705-6240-10</v>
          </cell>
          <cell r="L599">
            <v>3399.36</v>
          </cell>
          <cell r="M599" t="str">
            <v>705-6240-10</v>
          </cell>
          <cell r="N599">
            <v>4531.54</v>
          </cell>
          <cell r="O599" t="str">
            <v>760-6070-10</v>
          </cell>
          <cell r="P599">
            <v>4719.2</v>
          </cell>
          <cell r="Q599" t="str">
            <v>660-6904-10</v>
          </cell>
          <cell r="R599">
            <v>-82419.539999999994</v>
          </cell>
          <cell r="S599" t="str">
            <v>740-6020-10</v>
          </cell>
          <cell r="T599">
            <v>6115.62</v>
          </cell>
          <cell r="U599" t="str">
            <v>740-6463-10</v>
          </cell>
          <cell r="V599">
            <v>706.84</v>
          </cell>
          <cell r="W599" t="str">
            <v>660-6050-10</v>
          </cell>
          <cell r="X599">
            <v>9043.67</v>
          </cell>
        </row>
        <row r="600">
          <cell r="A600" t="str">
            <v>760-6170-10</v>
          </cell>
          <cell r="B600">
            <v>883.54</v>
          </cell>
          <cell r="C600" t="str">
            <v>740-6050-10</v>
          </cell>
          <cell r="D600">
            <v>18977.34</v>
          </cell>
          <cell r="E600" t="str">
            <v>740-6220-10</v>
          </cell>
          <cell r="F600">
            <v>1052</v>
          </cell>
          <cell r="G600" t="str">
            <v>715-6250-10</v>
          </cell>
          <cell r="H600">
            <v>7.5</v>
          </cell>
          <cell r="I600" t="str">
            <v>660-6904-10</v>
          </cell>
          <cell r="J600">
            <v>-60486.36</v>
          </cell>
          <cell r="K600" t="str">
            <v>705-6900-10</v>
          </cell>
          <cell r="L600">
            <v>9852.11</v>
          </cell>
          <cell r="M600" t="str">
            <v>705-6900-10</v>
          </cell>
          <cell r="N600">
            <v>13929.38</v>
          </cell>
          <cell r="O600" t="str">
            <v>760-6120-10</v>
          </cell>
          <cell r="P600">
            <v>57.26</v>
          </cell>
          <cell r="Q600" t="str">
            <v>660-6905-10</v>
          </cell>
          <cell r="R600">
            <v>-1195.31</v>
          </cell>
          <cell r="S600" t="str">
            <v>740-6030-10</v>
          </cell>
          <cell r="T600">
            <v>4280.3100000000004</v>
          </cell>
          <cell r="U600" t="str">
            <v>740-6650-10</v>
          </cell>
          <cell r="V600">
            <v>58.46</v>
          </cell>
          <cell r="W600" t="str">
            <v>660-6070-10</v>
          </cell>
          <cell r="X600">
            <v>24305.51</v>
          </cell>
        </row>
        <row r="601">
          <cell r="A601" t="str">
            <v>760-6180-10</v>
          </cell>
          <cell r="B601">
            <v>261.14999999999998</v>
          </cell>
          <cell r="C601" t="str">
            <v>740-6070-10</v>
          </cell>
          <cell r="D601">
            <v>505.47</v>
          </cell>
          <cell r="E601" t="str">
            <v>740-6240-10</v>
          </cell>
          <cell r="F601">
            <v>221.93</v>
          </cell>
          <cell r="G601" t="str">
            <v>715-6900-10</v>
          </cell>
          <cell r="H601">
            <v>20679.900000000001</v>
          </cell>
          <cell r="I601" t="str">
            <v>660-6905-10</v>
          </cell>
          <cell r="J601">
            <v>-1151.04</v>
          </cell>
          <cell r="K601" t="str">
            <v>705-6910-10</v>
          </cell>
          <cell r="L601">
            <v>16415.13</v>
          </cell>
          <cell r="M601" t="str">
            <v>705-6910-10</v>
          </cell>
          <cell r="N601">
            <v>14857.92</v>
          </cell>
          <cell r="O601" t="str">
            <v>760-6170-10</v>
          </cell>
          <cell r="P601">
            <v>1006.14</v>
          </cell>
          <cell r="Q601" t="str">
            <v>675-6900-10</v>
          </cell>
          <cell r="R601">
            <v>6148.67</v>
          </cell>
          <cell r="S601" t="str">
            <v>740-6050-10</v>
          </cell>
          <cell r="T601">
            <v>20619.689999999999</v>
          </cell>
          <cell r="U601" t="str">
            <v>740-6900-10</v>
          </cell>
          <cell r="V601">
            <v>3711.57</v>
          </cell>
          <cell r="W601" t="str">
            <v>660-6120-10</v>
          </cell>
          <cell r="X601">
            <v>4947.4799999999996</v>
          </cell>
        </row>
        <row r="602">
          <cell r="A602" t="str">
            <v>760-6190-10</v>
          </cell>
          <cell r="B602">
            <v>135.26</v>
          </cell>
          <cell r="C602" t="str">
            <v>740-6170-10</v>
          </cell>
          <cell r="D602">
            <v>400.72</v>
          </cell>
          <cell r="E602" t="str">
            <v>740-6250-10</v>
          </cell>
          <cell r="F602">
            <v>102.91</v>
          </cell>
          <cell r="G602" t="str">
            <v>715-6910-10</v>
          </cell>
          <cell r="H602">
            <v>6698.21</v>
          </cell>
          <cell r="I602" t="str">
            <v>675-6250-10</v>
          </cell>
          <cell r="J602">
            <v>6600</v>
          </cell>
          <cell r="K602" t="str">
            <v>710-6240-10</v>
          </cell>
          <cell r="L602">
            <v>28.69</v>
          </cell>
          <cell r="M602" t="str">
            <v>710-6240-10</v>
          </cell>
          <cell r="N602">
            <v>93.69</v>
          </cell>
          <cell r="O602" t="str">
            <v>760-6180-10</v>
          </cell>
          <cell r="P602">
            <v>325.79000000000002</v>
          </cell>
          <cell r="Q602" t="str">
            <v>705-6050-10</v>
          </cell>
          <cell r="R602">
            <v>16020.67</v>
          </cell>
          <cell r="S602" t="str">
            <v>740-6070-10</v>
          </cell>
          <cell r="T602">
            <v>825.11</v>
          </cell>
          <cell r="U602" t="str">
            <v>740-6905-10</v>
          </cell>
          <cell r="V602">
            <v>-402</v>
          </cell>
          <cell r="W602" t="str">
            <v>660-6122-10</v>
          </cell>
          <cell r="X602">
            <v>853.68</v>
          </cell>
        </row>
        <row r="603">
          <cell r="A603" t="str">
            <v>760-6200-10</v>
          </cell>
          <cell r="B603">
            <v>633.05999999999995</v>
          </cell>
          <cell r="C603" t="str">
            <v>740-6180-10</v>
          </cell>
          <cell r="D603">
            <v>197.12</v>
          </cell>
          <cell r="E603" t="str">
            <v>740-6270-10</v>
          </cell>
          <cell r="F603">
            <v>964.92</v>
          </cell>
          <cell r="G603" t="str">
            <v>740-4811-10</v>
          </cell>
          <cell r="H603">
            <v>258.94</v>
          </cell>
          <cell r="I603" t="str">
            <v>675-6900-10</v>
          </cell>
          <cell r="J603">
            <v>10104.48</v>
          </cell>
          <cell r="K603" t="str">
            <v>710-6900-10</v>
          </cell>
          <cell r="L603">
            <v>6790.14</v>
          </cell>
          <cell r="M603" t="str">
            <v>710-6250-10</v>
          </cell>
          <cell r="N603">
            <v>112.28</v>
          </cell>
          <cell r="O603" t="str">
            <v>760-6190-10</v>
          </cell>
          <cell r="P603">
            <v>168.75</v>
          </cell>
          <cell r="Q603" t="str">
            <v>705-6225-10</v>
          </cell>
          <cell r="R603">
            <v>25.42</v>
          </cell>
          <cell r="S603" t="str">
            <v>740-6120-10</v>
          </cell>
          <cell r="T603">
            <v>64.47</v>
          </cell>
          <cell r="U603" t="str">
            <v>760-6020-10</v>
          </cell>
          <cell r="V603">
            <v>12369.39</v>
          </cell>
          <cell r="W603" t="str">
            <v>660-6130-10</v>
          </cell>
          <cell r="X603">
            <v>3413.16</v>
          </cell>
        </row>
        <row r="604">
          <cell r="A604" t="str">
            <v>760-6210-10</v>
          </cell>
          <cell r="B604">
            <v>287.08</v>
          </cell>
          <cell r="C604" t="str">
            <v>740-6190-10</v>
          </cell>
          <cell r="D604">
            <v>102.1</v>
          </cell>
          <cell r="E604" t="str">
            <v>740-6290-10</v>
          </cell>
          <cell r="F604">
            <v>1313.09</v>
          </cell>
          <cell r="G604" t="str">
            <v>740-6020-10</v>
          </cell>
          <cell r="H604">
            <v>11101.55</v>
          </cell>
          <cell r="I604" t="str">
            <v>705-6050-10</v>
          </cell>
          <cell r="J604">
            <v>12452.5</v>
          </cell>
          <cell r="K604" t="str">
            <v>715-6225-10</v>
          </cell>
          <cell r="L604">
            <v>304.56</v>
          </cell>
          <cell r="M604" t="str">
            <v>710-6900-10</v>
          </cell>
          <cell r="N604">
            <v>6496.85</v>
          </cell>
          <cell r="O604" t="str">
            <v>760-6220-10</v>
          </cell>
          <cell r="P604">
            <v>896</v>
          </cell>
          <cell r="Q604" t="str">
            <v>705-6900-10</v>
          </cell>
          <cell r="R604">
            <v>10893.76</v>
          </cell>
          <cell r="S604" t="str">
            <v>740-6170-10</v>
          </cell>
          <cell r="T604">
            <v>501.46</v>
          </cell>
          <cell r="U604" t="str">
            <v>760-6030-10</v>
          </cell>
          <cell r="V604">
            <v>7700.7</v>
          </cell>
          <cell r="W604" t="str">
            <v>660-6170-10</v>
          </cell>
          <cell r="X604">
            <v>13584</v>
          </cell>
        </row>
        <row r="605">
          <cell r="A605" t="str">
            <v>760-6220-10</v>
          </cell>
          <cell r="B605">
            <v>629</v>
          </cell>
          <cell r="C605" t="str">
            <v>740-6200-10</v>
          </cell>
          <cell r="D605">
            <v>473.76</v>
          </cell>
          <cell r="E605" t="str">
            <v>740-6342-10</v>
          </cell>
          <cell r="F605">
            <v>679.65</v>
          </cell>
          <cell r="G605" t="str">
            <v>740-6030-10</v>
          </cell>
          <cell r="H605">
            <v>295.14999999999998</v>
          </cell>
          <cell r="I605" t="str">
            <v>705-6240-10</v>
          </cell>
          <cell r="J605">
            <v>712.07</v>
          </cell>
          <cell r="K605" t="str">
            <v>715-6240-10</v>
          </cell>
          <cell r="L605">
            <v>53.78</v>
          </cell>
          <cell r="M605" t="str">
            <v>715-6050-10</v>
          </cell>
          <cell r="N605">
            <v>1000</v>
          </cell>
          <cell r="O605" t="str">
            <v>760-6240-10</v>
          </cell>
          <cell r="P605">
            <v>10.54</v>
          </cell>
          <cell r="Q605" t="str">
            <v>705-6910-10</v>
          </cell>
          <cell r="R605">
            <v>9964.2900000000009</v>
          </cell>
          <cell r="S605" t="str">
            <v>740-6180-10</v>
          </cell>
          <cell r="T605">
            <v>286.83999999999997</v>
          </cell>
          <cell r="U605" t="str">
            <v>760-6120-10</v>
          </cell>
          <cell r="V605">
            <v>71.709999999999994</v>
          </cell>
          <cell r="W605" t="str">
            <v>660-6180-10</v>
          </cell>
          <cell r="X605">
            <v>3534.04</v>
          </cell>
        </row>
        <row r="606">
          <cell r="A606" t="str">
            <v>760-6240-10</v>
          </cell>
          <cell r="B606">
            <v>38.61</v>
          </cell>
          <cell r="C606" t="str">
            <v>740-6210-10</v>
          </cell>
          <cell r="D606">
            <v>229.82</v>
          </cell>
          <cell r="E606" t="str">
            <v>740-6620-10</v>
          </cell>
          <cell r="F606">
            <v>95.24</v>
          </cell>
          <cell r="G606" t="str">
            <v>740-6050-10</v>
          </cell>
          <cell r="H606">
            <v>16860</v>
          </cell>
          <cell r="I606" t="str">
            <v>705-6900-10</v>
          </cell>
          <cell r="J606">
            <v>12513.91</v>
          </cell>
          <cell r="K606" t="str">
            <v>715-6900-10</v>
          </cell>
          <cell r="L606">
            <v>12295.41</v>
          </cell>
          <cell r="M606" t="str">
            <v>715-6225-10</v>
          </cell>
          <cell r="N606">
            <v>127.03</v>
          </cell>
          <cell r="O606" t="str">
            <v>760-6260-10</v>
          </cell>
          <cell r="P606">
            <v>285.58</v>
          </cell>
          <cell r="Q606" t="str">
            <v>710-6900-10</v>
          </cell>
          <cell r="R606">
            <v>496.16</v>
          </cell>
          <cell r="S606" t="str">
            <v>740-6190-10</v>
          </cell>
          <cell r="T606">
            <v>148.57</v>
          </cell>
          <cell r="U606" t="str">
            <v>760-6170-10</v>
          </cell>
          <cell r="V606">
            <v>1042.6400000000001</v>
          </cell>
          <cell r="W606" t="str">
            <v>660-6190-10</v>
          </cell>
          <cell r="X606">
            <v>1015.5</v>
          </cell>
        </row>
        <row r="607">
          <cell r="A607" t="str">
            <v>760-6330-10</v>
          </cell>
          <cell r="B607">
            <v>300.47000000000003</v>
          </cell>
          <cell r="C607" t="str">
            <v>740-6220-10</v>
          </cell>
          <cell r="D607">
            <v>389</v>
          </cell>
          <cell r="E607" t="str">
            <v>740-6700-10</v>
          </cell>
          <cell r="F607">
            <v>178.98</v>
          </cell>
          <cell r="G607" t="str">
            <v>740-6070-10</v>
          </cell>
          <cell r="H607">
            <v>18.7</v>
          </cell>
          <cell r="I607" t="str">
            <v>705-6910-10</v>
          </cell>
          <cell r="J607">
            <v>17996.37</v>
          </cell>
          <cell r="K607" t="str">
            <v>715-6910-10</v>
          </cell>
          <cell r="L607">
            <v>11970.8</v>
          </cell>
          <cell r="M607" t="str">
            <v>715-6240-10</v>
          </cell>
          <cell r="N607">
            <v>242.65</v>
          </cell>
          <cell r="O607" t="str">
            <v>760-6450-10</v>
          </cell>
          <cell r="P607">
            <v>216.5</v>
          </cell>
          <cell r="Q607" t="str">
            <v>715-6050-10</v>
          </cell>
          <cell r="R607">
            <v>306.39999999999998</v>
          </cell>
          <cell r="S607" t="str">
            <v>740-6200-10</v>
          </cell>
          <cell r="T607">
            <v>-42.18</v>
          </cell>
          <cell r="U607" t="str">
            <v>760-6180-10</v>
          </cell>
          <cell r="V607">
            <v>412.76</v>
          </cell>
          <cell r="W607" t="str">
            <v>660-6200-10</v>
          </cell>
          <cell r="X607">
            <v>3724.64</v>
          </cell>
        </row>
        <row r="608">
          <cell r="A608" t="str">
            <v>760-6450-10</v>
          </cell>
          <cell r="B608">
            <v>285.72000000000003</v>
          </cell>
          <cell r="C608" t="str">
            <v>740-6240-10</v>
          </cell>
          <cell r="D608">
            <v>217.24</v>
          </cell>
          <cell r="E608" t="str">
            <v>740-6900-10</v>
          </cell>
          <cell r="F608">
            <v>6150.91</v>
          </cell>
          <cell r="G608" t="str">
            <v>740-6170-10</v>
          </cell>
          <cell r="H608">
            <v>440.79</v>
          </cell>
          <cell r="I608" t="str">
            <v>710-6250-10</v>
          </cell>
          <cell r="J608">
            <v>4.37</v>
          </cell>
          <cell r="K608" t="str">
            <v>740-4811-10</v>
          </cell>
          <cell r="L608">
            <v>164.47</v>
          </cell>
          <cell r="M608" t="str">
            <v>715-6250-10</v>
          </cell>
          <cell r="N608">
            <v>77.22</v>
          </cell>
          <cell r="O608" t="str">
            <v>760-6700-10</v>
          </cell>
          <cell r="P608">
            <v>100.91</v>
          </cell>
          <cell r="Q608" t="str">
            <v>715-6225-10</v>
          </cell>
          <cell r="R608">
            <v>63.56</v>
          </cell>
          <cell r="S608" t="str">
            <v>740-6220-10</v>
          </cell>
          <cell r="T608">
            <v>802</v>
          </cell>
          <cell r="U608" t="str">
            <v>760-6190-10</v>
          </cell>
          <cell r="V608">
            <v>-13.56</v>
          </cell>
          <cell r="W608" t="str">
            <v>660-6210-10</v>
          </cell>
          <cell r="X608">
            <v>1746.31</v>
          </cell>
        </row>
        <row r="609">
          <cell r="A609" t="str">
            <v>760-6460-10</v>
          </cell>
          <cell r="B609">
            <v>112.5</v>
          </cell>
          <cell r="C609" t="str">
            <v>740-6270-10</v>
          </cell>
          <cell r="D609">
            <v>944.51</v>
          </cell>
          <cell r="E609" t="str">
            <v>740-6905-10</v>
          </cell>
          <cell r="F609">
            <v>-1314.47</v>
          </cell>
          <cell r="G609" t="str">
            <v>740-6180-10</v>
          </cell>
          <cell r="H609">
            <v>216.83</v>
          </cell>
          <cell r="I609" t="str">
            <v>710-6900-10</v>
          </cell>
          <cell r="J609">
            <v>2970.09</v>
          </cell>
          <cell r="K609" t="str">
            <v>740-6020-10</v>
          </cell>
          <cell r="L609">
            <v>11547.12</v>
          </cell>
          <cell r="M609" t="str">
            <v>715-6900-10</v>
          </cell>
          <cell r="N609">
            <v>7725.83</v>
          </cell>
          <cell r="O609" t="str">
            <v>760-6900-10</v>
          </cell>
          <cell r="P609">
            <v>12230.12</v>
          </cell>
          <cell r="Q609" t="str">
            <v>715-6240-10</v>
          </cell>
          <cell r="R609">
            <v>522.78</v>
          </cell>
          <cell r="S609" t="str">
            <v>740-6240-10</v>
          </cell>
          <cell r="T609">
            <v>171.04</v>
          </cell>
          <cell r="U609" t="str">
            <v>760-6220-10</v>
          </cell>
          <cell r="V609">
            <v>1257</v>
          </cell>
          <cell r="W609" t="str">
            <v>660-6220-10</v>
          </cell>
          <cell r="X609">
            <v>5280</v>
          </cell>
        </row>
        <row r="610">
          <cell r="A610" t="str">
            <v>760-6540-10</v>
          </cell>
          <cell r="B610">
            <v>325</v>
          </cell>
          <cell r="C610" t="str">
            <v>740-6290-10</v>
          </cell>
          <cell r="D610">
            <v>1131.24</v>
          </cell>
          <cell r="E610" t="str">
            <v>760-6020-10</v>
          </cell>
          <cell r="F610">
            <v>11638.38</v>
          </cell>
          <cell r="G610" t="str">
            <v>740-6190-10</v>
          </cell>
          <cell r="H610">
            <v>112.31</v>
          </cell>
          <cell r="I610" t="str">
            <v>715-6050-10</v>
          </cell>
          <cell r="J610">
            <v>1465.24</v>
          </cell>
          <cell r="K610" t="str">
            <v>740-6030-10</v>
          </cell>
          <cell r="L610">
            <v>268.32</v>
          </cell>
          <cell r="M610" t="str">
            <v>715-6910-10</v>
          </cell>
          <cell r="N610">
            <v>10987.65</v>
          </cell>
          <cell r="O610" t="str">
            <v>760-6901-10</v>
          </cell>
          <cell r="P610">
            <v>-12018.88</v>
          </cell>
          <cell r="Q610" t="str">
            <v>715-6900-10</v>
          </cell>
          <cell r="R610">
            <v>6169.87</v>
          </cell>
          <cell r="S610" t="str">
            <v>740-6270-10</v>
          </cell>
          <cell r="T610">
            <v>743.65</v>
          </cell>
          <cell r="U610" t="str">
            <v>760-6240-10</v>
          </cell>
          <cell r="V610">
            <v>671.88</v>
          </cell>
          <cell r="W610" t="str">
            <v>660-6230-10</v>
          </cell>
          <cell r="X610">
            <v>385</v>
          </cell>
        </row>
        <row r="611">
          <cell r="A611" t="str">
            <v>760-6650-10</v>
          </cell>
          <cell r="B611">
            <v>34.24</v>
          </cell>
          <cell r="C611" t="str">
            <v>740-6330-10</v>
          </cell>
          <cell r="D611">
            <v>145.79</v>
          </cell>
          <cell r="E611" t="str">
            <v>760-6030-10</v>
          </cell>
          <cell r="F611">
            <v>3695.55</v>
          </cell>
          <cell r="G611" t="str">
            <v>740-6200-10</v>
          </cell>
          <cell r="H611">
            <v>521.14</v>
          </cell>
          <cell r="I611" t="str">
            <v>715-6240-10</v>
          </cell>
          <cell r="J611">
            <v>3381.41</v>
          </cell>
          <cell r="K611" t="str">
            <v>740-6050-10</v>
          </cell>
          <cell r="L611">
            <v>19520.740000000002</v>
          </cell>
          <cell r="M611" t="str">
            <v>740-6020-10</v>
          </cell>
          <cell r="N611">
            <v>-26504.68</v>
          </cell>
          <cell r="O611" t="str">
            <v>760-6902-10</v>
          </cell>
          <cell r="P611">
            <v>-6104.86</v>
          </cell>
          <cell r="Q611" t="str">
            <v>715-6910-10</v>
          </cell>
          <cell r="R611">
            <v>10004.31</v>
          </cell>
          <cell r="S611" t="str">
            <v>740-6290-10</v>
          </cell>
          <cell r="T611">
            <v>807.17</v>
          </cell>
          <cell r="U611" t="str">
            <v>760-6250-10</v>
          </cell>
          <cell r="V611">
            <v>2340</v>
          </cell>
          <cell r="W611" t="str">
            <v>660-6240-10</v>
          </cell>
          <cell r="X611">
            <v>2191.39</v>
          </cell>
        </row>
        <row r="612">
          <cell r="A612" t="str">
            <v>760-6900-10</v>
          </cell>
          <cell r="B612">
            <v>5734.19</v>
          </cell>
          <cell r="C612" t="str">
            <v>740-6342-10</v>
          </cell>
          <cell r="D612">
            <v>679.65</v>
          </cell>
          <cell r="E612" t="str">
            <v>760-6070-10</v>
          </cell>
          <cell r="F612">
            <v>1082.6400000000001</v>
          </cell>
          <cell r="G612" t="str">
            <v>740-6210-10</v>
          </cell>
          <cell r="H612">
            <v>252.81</v>
          </cell>
          <cell r="I612" t="str">
            <v>715-6900-10</v>
          </cell>
          <cell r="J612">
            <v>8066.46</v>
          </cell>
          <cell r="K612" t="str">
            <v>740-6070-10</v>
          </cell>
          <cell r="L612">
            <v>-426.87</v>
          </cell>
          <cell r="M612" t="str">
            <v>740-6050-10</v>
          </cell>
          <cell r="N612">
            <v>19846.3</v>
          </cell>
          <cell r="O612" t="str">
            <v>760-6903-10</v>
          </cell>
          <cell r="P612">
            <v>-3103.92</v>
          </cell>
          <cell r="Q612" t="str">
            <v>740-4801-10</v>
          </cell>
          <cell r="R612">
            <v>-1959.88</v>
          </cell>
          <cell r="S612" t="str">
            <v>740-6310-10</v>
          </cell>
          <cell r="T612">
            <v>227.25</v>
          </cell>
          <cell r="U612" t="str">
            <v>760-6260-10</v>
          </cell>
          <cell r="V612">
            <v>20.18</v>
          </cell>
          <cell r="W612" t="str">
            <v>660-6250-10</v>
          </cell>
          <cell r="X612">
            <v>1511.19</v>
          </cell>
        </row>
        <row r="613">
          <cell r="A613" t="str">
            <v>760-6901-10</v>
          </cell>
          <cell r="B613">
            <v>-9993.6</v>
          </cell>
          <cell r="C613" t="str">
            <v>740-6650-10</v>
          </cell>
          <cell r="D613">
            <v>20.82</v>
          </cell>
          <cell r="E613" t="str">
            <v>760-6120-10</v>
          </cell>
          <cell r="F613">
            <v>277.60000000000002</v>
          </cell>
          <cell r="G613" t="str">
            <v>740-6220-10</v>
          </cell>
          <cell r="H613">
            <v>866</v>
          </cell>
          <cell r="I613" t="str">
            <v>715-6910-10</v>
          </cell>
          <cell r="J613">
            <v>8620.17</v>
          </cell>
          <cell r="K613" t="str">
            <v>740-6170-10</v>
          </cell>
          <cell r="L613">
            <v>440.79</v>
          </cell>
          <cell r="M613" t="str">
            <v>740-6070-10</v>
          </cell>
          <cell r="N613">
            <v>-413.3</v>
          </cell>
          <cell r="O613" t="str">
            <v>760-6904-10</v>
          </cell>
          <cell r="P613">
            <v>-930.46</v>
          </cell>
          <cell r="Q613" t="str">
            <v>740-4811-10</v>
          </cell>
          <cell r="R613">
            <v>854.58</v>
          </cell>
          <cell r="S613" t="str">
            <v>740-6330-10</v>
          </cell>
          <cell r="T613">
            <v>96</v>
          </cell>
          <cell r="U613" t="str">
            <v>760-6330-10</v>
          </cell>
          <cell r="V613">
            <v>3416.09</v>
          </cell>
          <cell r="W613" t="str">
            <v>660-6260-10</v>
          </cell>
          <cell r="X613">
            <v>3119.31</v>
          </cell>
        </row>
        <row r="614">
          <cell r="A614" t="str">
            <v>760-6902-10</v>
          </cell>
          <cell r="B614">
            <v>-5747.67</v>
          </cell>
          <cell r="C614" t="str">
            <v>740-6700-10</v>
          </cell>
          <cell r="D614">
            <v>65.290000000000006</v>
          </cell>
          <cell r="E614" t="str">
            <v>760-6170-10</v>
          </cell>
          <cell r="F614">
            <v>985.28</v>
          </cell>
          <cell r="G614" t="str">
            <v>740-6240-10</v>
          </cell>
          <cell r="H614">
            <v>231.48</v>
          </cell>
          <cell r="I614" t="str">
            <v>740-4801-10</v>
          </cell>
          <cell r="J614">
            <v>-232.08</v>
          </cell>
          <cell r="K614" t="str">
            <v>740-6180-10</v>
          </cell>
          <cell r="L614">
            <v>216.83</v>
          </cell>
          <cell r="M614" t="str">
            <v>740-6170-10</v>
          </cell>
          <cell r="N614">
            <v>440.79</v>
          </cell>
          <cell r="O614" t="str">
            <v>800-6010-10</v>
          </cell>
          <cell r="P614">
            <v>-32519.23</v>
          </cell>
          <cell r="Q614" t="str">
            <v>740-6020-10</v>
          </cell>
          <cell r="R614">
            <v>5829.66</v>
          </cell>
          <cell r="S614" t="str">
            <v>740-6460-10</v>
          </cell>
          <cell r="T614">
            <v>75</v>
          </cell>
          <cell r="U614" t="str">
            <v>760-6500-10</v>
          </cell>
          <cell r="V614">
            <v>194.78</v>
          </cell>
          <cell r="W614" t="str">
            <v>660-6270-10</v>
          </cell>
          <cell r="X614">
            <v>4510.28</v>
          </cell>
        </row>
        <row r="615">
          <cell r="A615" t="str">
            <v>760-6903-10</v>
          </cell>
          <cell r="B615">
            <v>-4663.72</v>
          </cell>
          <cell r="C615" t="str">
            <v>740-6900-10</v>
          </cell>
          <cell r="D615">
            <v>6709.09</v>
          </cell>
          <cell r="E615" t="str">
            <v>760-6180-10</v>
          </cell>
          <cell r="F615">
            <v>318.51</v>
          </cell>
          <cell r="G615" t="str">
            <v>740-6270-10</v>
          </cell>
          <cell r="H615">
            <v>1006.44</v>
          </cell>
          <cell r="I615" t="str">
            <v>740-4811-10</v>
          </cell>
          <cell r="J615">
            <v>0</v>
          </cell>
          <cell r="K615" t="str">
            <v>740-6190-10</v>
          </cell>
          <cell r="L615">
            <v>112.31</v>
          </cell>
          <cell r="M615" t="str">
            <v>740-6180-10</v>
          </cell>
          <cell r="N615">
            <v>214.76</v>
          </cell>
          <cell r="O615" t="str">
            <v>800-6070-10</v>
          </cell>
          <cell r="P615">
            <v>-3000</v>
          </cell>
          <cell r="Q615" t="str">
            <v>740-6050-10</v>
          </cell>
          <cell r="R615">
            <v>18034.8</v>
          </cell>
          <cell r="S615" t="str">
            <v>740-6463-10</v>
          </cell>
          <cell r="T615">
            <v>706.84</v>
          </cell>
          <cell r="U615" t="str">
            <v>760-6600-10</v>
          </cell>
          <cell r="V615">
            <v>36.28</v>
          </cell>
          <cell r="W615" t="str">
            <v>660-6280-10</v>
          </cell>
          <cell r="X615">
            <v>2096.6799999999998</v>
          </cell>
        </row>
        <row r="616">
          <cell r="A616" t="str">
            <v>760-6904-10</v>
          </cell>
          <cell r="B616">
            <v>-3596.63</v>
          </cell>
          <cell r="C616" t="str">
            <v>740-6905-10</v>
          </cell>
          <cell r="D616">
            <v>-222.81</v>
          </cell>
          <cell r="E616" t="str">
            <v>760-6190-10</v>
          </cell>
          <cell r="F616">
            <v>164.97</v>
          </cell>
          <cell r="G616" t="str">
            <v>740-6290-10</v>
          </cell>
          <cell r="H616">
            <v>807.32</v>
          </cell>
          <cell r="I616" t="str">
            <v>740-6020-10</v>
          </cell>
          <cell r="J616">
            <v>9543.56</v>
          </cell>
          <cell r="K616" t="str">
            <v>740-6200-10</v>
          </cell>
          <cell r="L616">
            <v>521.13</v>
          </cell>
          <cell r="M616" t="str">
            <v>740-6190-10</v>
          </cell>
          <cell r="N616">
            <v>111.24</v>
          </cell>
          <cell r="O616" t="str">
            <v>800-6170-10</v>
          </cell>
          <cell r="P616">
            <v>350.47</v>
          </cell>
          <cell r="Q616" t="str">
            <v>740-6070-10</v>
          </cell>
          <cell r="R616">
            <v>781.2</v>
          </cell>
          <cell r="S616" t="str">
            <v>740-6900-10</v>
          </cell>
          <cell r="T616">
            <v>4876.1099999999997</v>
          </cell>
          <cell r="U616" t="str">
            <v>760-6650-10</v>
          </cell>
          <cell r="V616">
            <v>5.95</v>
          </cell>
          <cell r="W616" t="str">
            <v>660-6285-10</v>
          </cell>
          <cell r="X616">
            <v>563.33000000000004</v>
          </cell>
        </row>
        <row r="617">
          <cell r="A617" t="str">
            <v>800-6010-10</v>
          </cell>
          <cell r="B617">
            <v>13490.73</v>
          </cell>
          <cell r="C617" t="str">
            <v>760-6020-10</v>
          </cell>
          <cell r="D617">
            <v>10888.88</v>
          </cell>
          <cell r="E617" t="str">
            <v>760-6200-10</v>
          </cell>
          <cell r="F617">
            <v>777.86</v>
          </cell>
          <cell r="G617" t="str">
            <v>740-6310-10</v>
          </cell>
          <cell r="H617">
            <v>522.74</v>
          </cell>
          <cell r="I617" t="str">
            <v>740-6050-10</v>
          </cell>
          <cell r="J617">
            <v>22912.15</v>
          </cell>
          <cell r="K617" t="str">
            <v>740-6210-10</v>
          </cell>
          <cell r="L617">
            <v>252.8</v>
          </cell>
          <cell r="M617" t="str">
            <v>740-6200-10</v>
          </cell>
          <cell r="N617">
            <v>515.88</v>
          </cell>
          <cell r="O617" t="str">
            <v>800-6180-10</v>
          </cell>
          <cell r="P617">
            <v>189.75</v>
          </cell>
          <cell r="Q617" t="str">
            <v>740-6170-10</v>
          </cell>
          <cell r="R617">
            <v>440.79</v>
          </cell>
          <cell r="S617" t="str">
            <v>740-6905-10</v>
          </cell>
          <cell r="T617">
            <v>-402</v>
          </cell>
          <cell r="U617" t="str">
            <v>760-6700-10</v>
          </cell>
          <cell r="V617">
            <v>61.63</v>
          </cell>
          <cell r="W617" t="str">
            <v>660-6290-10</v>
          </cell>
          <cell r="X617">
            <v>10765.83</v>
          </cell>
        </row>
        <row r="618">
          <cell r="A618" t="str">
            <v>800-6070-10</v>
          </cell>
          <cell r="B618">
            <v>329.24</v>
          </cell>
          <cell r="C618" t="str">
            <v>760-6030-10</v>
          </cell>
          <cell r="D618">
            <v>4164</v>
          </cell>
          <cell r="E618" t="str">
            <v>760-6210-10</v>
          </cell>
          <cell r="F618">
            <v>349.8</v>
          </cell>
          <cell r="G618" t="str">
            <v>740-6342-10</v>
          </cell>
          <cell r="H618">
            <v>679.65</v>
          </cell>
          <cell r="I618" t="str">
            <v>740-6070-10</v>
          </cell>
          <cell r="J618">
            <v>1071.24</v>
          </cell>
          <cell r="K618" t="str">
            <v>740-6220-10</v>
          </cell>
          <cell r="L618">
            <v>1256</v>
          </cell>
          <cell r="M618" t="str">
            <v>740-6210-10</v>
          </cell>
          <cell r="N618">
            <v>242.9</v>
          </cell>
          <cell r="O618" t="str">
            <v>800-6190-10</v>
          </cell>
          <cell r="P618">
            <v>98.28</v>
          </cell>
          <cell r="Q618" t="str">
            <v>740-6180-10</v>
          </cell>
          <cell r="R618">
            <v>220.99</v>
          </cell>
          <cell r="S618" t="str">
            <v>760-6020-10</v>
          </cell>
          <cell r="T618">
            <v>14301.97</v>
          </cell>
          <cell r="U618" t="str">
            <v>760-6900-10</v>
          </cell>
          <cell r="V618">
            <v>8113.65</v>
          </cell>
          <cell r="W618" t="str">
            <v>660-6310-10</v>
          </cell>
          <cell r="X618">
            <v>642.01</v>
          </cell>
        </row>
        <row r="619">
          <cell r="A619" t="str">
            <v>800-6170-10</v>
          </cell>
          <cell r="B619">
            <v>680.61</v>
          </cell>
          <cell r="C619" t="str">
            <v>760-6070-10</v>
          </cell>
          <cell r="D619">
            <v>277.60000000000002</v>
          </cell>
          <cell r="E619" t="str">
            <v>760-6220-10</v>
          </cell>
          <cell r="F619">
            <v>1085</v>
          </cell>
          <cell r="G619" t="str">
            <v>740-6600-10</v>
          </cell>
          <cell r="H619">
            <v>102.74</v>
          </cell>
          <cell r="I619" t="str">
            <v>740-6170-10</v>
          </cell>
          <cell r="J619">
            <v>420.76</v>
          </cell>
          <cell r="K619" t="str">
            <v>740-6240-10</v>
          </cell>
          <cell r="L619">
            <v>257.72000000000003</v>
          </cell>
          <cell r="M619" t="str">
            <v>740-6220-10</v>
          </cell>
          <cell r="N619">
            <v>692</v>
          </cell>
          <cell r="O619" t="str">
            <v>800-6200-10</v>
          </cell>
          <cell r="P619">
            <v>460.36</v>
          </cell>
          <cell r="Q619" t="str">
            <v>740-6190-10</v>
          </cell>
          <cell r="R619">
            <v>114.46</v>
          </cell>
          <cell r="S619" t="str">
            <v>760-6030-10</v>
          </cell>
          <cell r="T619">
            <v>6811.43</v>
          </cell>
          <cell r="U619" t="str">
            <v>760-6901-10</v>
          </cell>
          <cell r="V619">
            <v>-9088.7800000000007</v>
          </cell>
          <cell r="W619" t="str">
            <v>660-6330-10</v>
          </cell>
          <cell r="X619">
            <v>4865.7</v>
          </cell>
        </row>
        <row r="620">
          <cell r="A620" t="str">
            <v>800-6180-10</v>
          </cell>
          <cell r="B620">
            <v>269.5</v>
          </cell>
          <cell r="C620" t="str">
            <v>760-6170-10</v>
          </cell>
          <cell r="D620">
            <v>843.51</v>
          </cell>
          <cell r="E620" t="str">
            <v>760-6240-10</v>
          </cell>
          <cell r="F620">
            <v>1360.83</v>
          </cell>
          <cell r="G620" t="str">
            <v>740-6650-10</v>
          </cell>
          <cell r="H620">
            <v>21.19</v>
          </cell>
          <cell r="I620" t="str">
            <v>740-6180-10</v>
          </cell>
          <cell r="J620">
            <v>206.98</v>
          </cell>
          <cell r="K620" t="str">
            <v>740-6270-10</v>
          </cell>
          <cell r="L620">
            <v>1120.51</v>
          </cell>
          <cell r="M620" t="str">
            <v>740-6240-10</v>
          </cell>
          <cell r="N620">
            <v>299.58999999999997</v>
          </cell>
          <cell r="O620" t="str">
            <v>800-6210-10</v>
          </cell>
          <cell r="P620">
            <v>164.23</v>
          </cell>
          <cell r="Q620" t="str">
            <v>740-6200-10</v>
          </cell>
          <cell r="R620">
            <v>254.15</v>
          </cell>
          <cell r="S620" t="str">
            <v>760-6070-10</v>
          </cell>
          <cell r="T620">
            <v>-111.04</v>
          </cell>
          <cell r="U620" t="str">
            <v>760-6902-10</v>
          </cell>
          <cell r="V620">
            <v>-2934.71</v>
          </cell>
          <cell r="W620" t="str">
            <v>660-6450-10</v>
          </cell>
          <cell r="X620">
            <v>3573.92</v>
          </cell>
        </row>
        <row r="621">
          <cell r="A621" t="str">
            <v>800-6190-10</v>
          </cell>
          <cell r="B621">
            <v>139.6</v>
          </cell>
          <cell r="C621" t="str">
            <v>760-6180-10</v>
          </cell>
          <cell r="D621">
            <v>285.41000000000003</v>
          </cell>
          <cell r="E621" t="str">
            <v>760-6250-10</v>
          </cell>
          <cell r="F621">
            <v>129.69</v>
          </cell>
          <cell r="G621" t="str">
            <v>740-6700-10</v>
          </cell>
          <cell r="H621">
            <v>-23.05</v>
          </cell>
          <cell r="I621" t="str">
            <v>740-6190-10</v>
          </cell>
          <cell r="J621">
            <v>107.2</v>
          </cell>
          <cell r="K621" t="str">
            <v>740-6290-10</v>
          </cell>
          <cell r="L621">
            <v>367.73</v>
          </cell>
          <cell r="M621" t="str">
            <v>740-6270-10</v>
          </cell>
          <cell r="N621">
            <v>1302.57</v>
          </cell>
          <cell r="O621" t="str">
            <v>800-6220-10</v>
          </cell>
          <cell r="P621">
            <v>425</v>
          </cell>
          <cell r="Q621" t="str">
            <v>740-6210-10</v>
          </cell>
          <cell r="R621">
            <v>32.17</v>
          </cell>
          <cell r="S621" t="str">
            <v>760-6120-10</v>
          </cell>
          <cell r="T621">
            <v>145.76</v>
          </cell>
          <cell r="U621" t="str">
            <v>760-6903-10</v>
          </cell>
          <cell r="V621">
            <v>-10568.27</v>
          </cell>
          <cell r="W621" t="str">
            <v>660-6460-10</v>
          </cell>
          <cell r="X621">
            <v>900</v>
          </cell>
        </row>
        <row r="622">
          <cell r="A622" t="str">
            <v>800-6200-10</v>
          </cell>
          <cell r="B622">
            <v>656.1</v>
          </cell>
          <cell r="C622" t="str">
            <v>760-6190-10</v>
          </cell>
          <cell r="D622">
            <v>147.83000000000001</v>
          </cell>
          <cell r="E622" t="str">
            <v>760-6330-10</v>
          </cell>
          <cell r="F622">
            <v>58.31</v>
          </cell>
          <cell r="G622" t="str">
            <v>740-6900-10</v>
          </cell>
          <cell r="H622">
            <v>6832.32</v>
          </cell>
          <cell r="I622" t="str">
            <v>740-6200-10</v>
          </cell>
          <cell r="J622">
            <v>497.45</v>
          </cell>
          <cell r="K622" t="str">
            <v>740-6310-10</v>
          </cell>
          <cell r="L622">
            <v>273.47000000000003</v>
          </cell>
          <cell r="M622" t="str">
            <v>740-6290-10</v>
          </cell>
          <cell r="N622">
            <v>800.7</v>
          </cell>
          <cell r="O622" t="str">
            <v>800-6342-10</v>
          </cell>
          <cell r="P622">
            <v>2385.04</v>
          </cell>
          <cell r="Q622" t="str">
            <v>740-6220-10</v>
          </cell>
          <cell r="R622">
            <v>805</v>
          </cell>
          <cell r="S622" t="str">
            <v>760-6170-10</v>
          </cell>
          <cell r="T622">
            <v>1161.1500000000001</v>
          </cell>
          <cell r="U622" t="str">
            <v>760-6904-10</v>
          </cell>
          <cell r="V622">
            <v>-2425.5700000000002</v>
          </cell>
          <cell r="W622" t="str">
            <v>660-6490-10</v>
          </cell>
          <cell r="X622">
            <v>345.29</v>
          </cell>
        </row>
        <row r="623">
          <cell r="A623" t="str">
            <v>800-6210-10</v>
          </cell>
          <cell r="B623">
            <v>311.39999999999998</v>
          </cell>
          <cell r="C623" t="str">
            <v>760-6200-10</v>
          </cell>
          <cell r="D623">
            <v>697.86</v>
          </cell>
          <cell r="E623" t="str">
            <v>760-6460-10</v>
          </cell>
          <cell r="F623">
            <v>837.55</v>
          </cell>
          <cell r="G623" t="str">
            <v>740-6905-10</v>
          </cell>
          <cell r="H623">
            <v>-395</v>
          </cell>
          <cell r="I623" t="str">
            <v>740-6210-10</v>
          </cell>
          <cell r="J623">
            <v>241.31</v>
          </cell>
          <cell r="K623" t="str">
            <v>740-6463-10</v>
          </cell>
          <cell r="L623">
            <v>706.84</v>
          </cell>
          <cell r="M623" t="str">
            <v>740-6463-10</v>
          </cell>
          <cell r="N623">
            <v>706.84</v>
          </cell>
          <cell r="O623" t="str">
            <v>800-6700-10</v>
          </cell>
          <cell r="P623">
            <v>90.18</v>
          </cell>
          <cell r="Q623" t="str">
            <v>740-6240-10</v>
          </cell>
          <cell r="R623">
            <v>255.89</v>
          </cell>
          <cell r="S623" t="str">
            <v>760-6180-10</v>
          </cell>
          <cell r="T623">
            <v>434.9</v>
          </cell>
          <cell r="U623" t="str">
            <v>800-6010-10</v>
          </cell>
          <cell r="V623">
            <v>3130.77</v>
          </cell>
          <cell r="W623" t="str">
            <v>660-6600-10</v>
          </cell>
          <cell r="X623">
            <v>67.16</v>
          </cell>
        </row>
        <row r="624">
          <cell r="A624" t="str">
            <v>800-6220-10</v>
          </cell>
          <cell r="B624">
            <v>298</v>
          </cell>
          <cell r="C624" t="str">
            <v>760-6210-10</v>
          </cell>
          <cell r="D624">
            <v>313.49</v>
          </cell>
          <cell r="E624" t="str">
            <v>760-6650-10</v>
          </cell>
          <cell r="F624">
            <v>113.44</v>
          </cell>
          <cell r="G624" t="str">
            <v>760-6020-10</v>
          </cell>
          <cell r="H624">
            <v>12387.9</v>
          </cell>
          <cell r="I624" t="str">
            <v>740-6220-10</v>
          </cell>
          <cell r="J624">
            <v>1031</v>
          </cell>
          <cell r="K624" t="str">
            <v>740-6620-10</v>
          </cell>
          <cell r="L624">
            <v>43.93</v>
          </cell>
          <cell r="M624" t="str">
            <v>740-6900-10</v>
          </cell>
          <cell r="N624">
            <v>7559.51</v>
          </cell>
          <cell r="O624" t="str">
            <v>810-4730-10</v>
          </cell>
          <cell r="P624">
            <v>-158967.66</v>
          </cell>
          <cell r="Q624" t="str">
            <v>740-6270-10</v>
          </cell>
          <cell r="R624">
            <v>1055.45</v>
          </cell>
          <cell r="S624" t="str">
            <v>760-6190-10</v>
          </cell>
          <cell r="T624">
            <v>90.44</v>
          </cell>
          <cell r="U624" t="str">
            <v>800-6070-10</v>
          </cell>
          <cell r="V624">
            <v>-0.01</v>
          </cell>
          <cell r="W624" t="str">
            <v>660-6650-10</v>
          </cell>
          <cell r="X624">
            <v>118.96</v>
          </cell>
        </row>
        <row r="625">
          <cell r="A625" t="str">
            <v>800-6342-10</v>
          </cell>
          <cell r="B625">
            <v>1760.04</v>
          </cell>
          <cell r="C625" t="str">
            <v>760-6220-10</v>
          </cell>
          <cell r="D625">
            <v>401</v>
          </cell>
          <cell r="E625" t="str">
            <v>760-6700-10</v>
          </cell>
          <cell r="F625">
            <v>122.37</v>
          </cell>
          <cell r="G625" t="str">
            <v>760-6030-10</v>
          </cell>
          <cell r="H625">
            <v>2956.44</v>
          </cell>
          <cell r="I625" t="str">
            <v>740-6240-10</v>
          </cell>
          <cell r="J625">
            <v>280.88</v>
          </cell>
          <cell r="K625" t="str">
            <v>740-6700-10</v>
          </cell>
          <cell r="L625">
            <v>216</v>
          </cell>
          <cell r="M625" t="str">
            <v>740-6905-10</v>
          </cell>
          <cell r="N625">
            <v>-402</v>
          </cell>
          <cell r="O625" t="str">
            <v>810-6020-10</v>
          </cell>
          <cell r="P625">
            <v>61301.97</v>
          </cell>
          <cell r="Q625" t="str">
            <v>740-6290-10</v>
          </cell>
          <cell r="R625">
            <v>232.07</v>
          </cell>
          <cell r="S625" t="str">
            <v>760-6220-10</v>
          </cell>
          <cell r="T625">
            <v>827</v>
          </cell>
          <cell r="U625" t="str">
            <v>800-6170-10</v>
          </cell>
          <cell r="V625">
            <v>136.85</v>
          </cell>
          <cell r="W625" t="str">
            <v>660-6700-10</v>
          </cell>
          <cell r="X625">
            <v>413.93</v>
          </cell>
        </row>
        <row r="626">
          <cell r="A626" t="str">
            <v>800-6600-10</v>
          </cell>
          <cell r="B626">
            <v>24.48</v>
          </cell>
          <cell r="C626" t="str">
            <v>760-6240-10</v>
          </cell>
          <cell r="D626">
            <v>419.35</v>
          </cell>
          <cell r="E626" t="str">
            <v>760-6900-10</v>
          </cell>
          <cell r="F626">
            <v>9247.31</v>
          </cell>
          <cell r="G626" t="str">
            <v>760-6070-10</v>
          </cell>
          <cell r="H626">
            <v>-111.04</v>
          </cell>
          <cell r="I626" t="str">
            <v>740-6270-10</v>
          </cell>
          <cell r="J626">
            <v>1221.23</v>
          </cell>
          <cell r="K626" t="str">
            <v>740-6900-10</v>
          </cell>
          <cell r="L626">
            <v>5534.09</v>
          </cell>
          <cell r="M626" t="str">
            <v>760-6020-10</v>
          </cell>
          <cell r="N626">
            <v>10689.11</v>
          </cell>
          <cell r="O626" t="str">
            <v>810-6030-10</v>
          </cell>
          <cell r="P626">
            <v>2501.2399999999998</v>
          </cell>
          <cell r="Q626" t="str">
            <v>740-6463-10</v>
          </cell>
          <cell r="R626">
            <v>706.84</v>
          </cell>
          <cell r="S626" t="str">
            <v>760-6450-10</v>
          </cell>
          <cell r="T626">
            <v>145</v>
          </cell>
          <cell r="U626" t="str">
            <v>800-6180-10</v>
          </cell>
          <cell r="V626">
            <v>109.8</v>
          </cell>
          <cell r="W626" t="str">
            <v>660-6900-10</v>
          </cell>
          <cell r="X626">
            <v>174968.62</v>
          </cell>
        </row>
        <row r="627">
          <cell r="A627" t="str">
            <v>810-4730-10</v>
          </cell>
          <cell r="B627">
            <v>-28005.13</v>
          </cell>
          <cell r="C627" t="str">
            <v>760-6260-10</v>
          </cell>
          <cell r="D627">
            <v>9.19</v>
          </cell>
          <cell r="E627" t="str">
            <v>760-6901-10</v>
          </cell>
          <cell r="F627">
            <v>20885.93</v>
          </cell>
          <cell r="G627" t="str">
            <v>760-6170-10</v>
          </cell>
          <cell r="H627">
            <v>927.24</v>
          </cell>
          <cell r="I627" t="str">
            <v>740-6290-10</v>
          </cell>
          <cell r="J627">
            <v>1314.67</v>
          </cell>
          <cell r="K627" t="str">
            <v>740-6905-10</v>
          </cell>
          <cell r="L627">
            <v>-437</v>
          </cell>
          <cell r="M627" t="str">
            <v>760-6030-10</v>
          </cell>
          <cell r="N627">
            <v>4914.6000000000004</v>
          </cell>
          <cell r="O627" t="str">
            <v>810-6040-10</v>
          </cell>
          <cell r="P627">
            <v>4881.5600000000004</v>
          </cell>
          <cell r="Q627" t="str">
            <v>740-6900-10</v>
          </cell>
          <cell r="R627">
            <v>5032.8900000000003</v>
          </cell>
          <cell r="S627" t="str">
            <v>760-6460-10</v>
          </cell>
          <cell r="T627">
            <v>75</v>
          </cell>
          <cell r="U627" t="str">
            <v>800-6190-10</v>
          </cell>
          <cell r="V627">
            <v>56.87</v>
          </cell>
          <cell r="W627" t="str">
            <v>660-6901-10</v>
          </cell>
          <cell r="X627">
            <v>-117165.33</v>
          </cell>
        </row>
        <row r="628">
          <cell r="A628" t="str">
            <v>810-6020-10</v>
          </cell>
          <cell r="B628">
            <v>23865.74</v>
          </cell>
          <cell r="C628" t="str">
            <v>760-6450-10</v>
          </cell>
          <cell r="D628">
            <v>481.5</v>
          </cell>
          <cell r="E628" t="str">
            <v>760-6902-10</v>
          </cell>
          <cell r="F628">
            <v>11882.31</v>
          </cell>
          <cell r="G628" t="str">
            <v>760-6180-10</v>
          </cell>
          <cell r="H628">
            <v>298.68</v>
          </cell>
          <cell r="I628" t="str">
            <v>740-6310-10</v>
          </cell>
          <cell r="J628">
            <v>132.12</v>
          </cell>
          <cell r="K628" t="str">
            <v>760-6020-10</v>
          </cell>
          <cell r="L628">
            <v>10703.6</v>
          </cell>
          <cell r="M628" t="str">
            <v>760-6070-10</v>
          </cell>
          <cell r="N628">
            <v>1943.2</v>
          </cell>
          <cell r="O628" t="str">
            <v>810-6070-10</v>
          </cell>
          <cell r="P628">
            <v>9165.9500000000007</v>
          </cell>
          <cell r="Q628" t="str">
            <v>740-6905-10</v>
          </cell>
          <cell r="R628">
            <v>-402</v>
          </cell>
          <cell r="S628" t="str">
            <v>760-6610-10</v>
          </cell>
          <cell r="T628">
            <v>250</v>
          </cell>
          <cell r="U628" t="str">
            <v>800-6220-10</v>
          </cell>
          <cell r="V628">
            <v>596</v>
          </cell>
          <cell r="W628" t="str">
            <v>660-6902-10</v>
          </cell>
          <cell r="X628">
            <v>-114019.07</v>
          </cell>
        </row>
        <row r="629">
          <cell r="A629" t="str">
            <v>810-6030-10</v>
          </cell>
          <cell r="B629">
            <v>1356.85</v>
          </cell>
          <cell r="C629" t="str">
            <v>760-6460-10</v>
          </cell>
          <cell r="D629">
            <v>187.5</v>
          </cell>
          <cell r="E629" t="str">
            <v>760-6903-10</v>
          </cell>
          <cell r="F629">
            <v>10991.89</v>
          </cell>
          <cell r="G629" t="str">
            <v>760-6190-10</v>
          </cell>
          <cell r="H629">
            <v>154.69999999999999</v>
          </cell>
          <cell r="I629" t="str">
            <v>740-6342-10</v>
          </cell>
          <cell r="J629">
            <v>679.65</v>
          </cell>
          <cell r="K629" t="str">
            <v>760-6030-10</v>
          </cell>
          <cell r="L629">
            <v>4295.8599999999997</v>
          </cell>
          <cell r="M629" t="str">
            <v>760-6120-10</v>
          </cell>
          <cell r="N629">
            <v>-55.52</v>
          </cell>
          <cell r="O629" t="str">
            <v>810-6120-10</v>
          </cell>
          <cell r="P629">
            <v>297.31</v>
          </cell>
          <cell r="Q629" t="str">
            <v>760-6020-10</v>
          </cell>
          <cell r="R629">
            <v>12021.35</v>
          </cell>
          <cell r="S629" t="str">
            <v>760-6650-10</v>
          </cell>
          <cell r="T629">
            <v>67.05</v>
          </cell>
          <cell r="U629" t="str">
            <v>800-6330-10</v>
          </cell>
          <cell r="V629">
            <v>152.99</v>
          </cell>
          <cell r="W629" t="str">
            <v>660-6903-10</v>
          </cell>
          <cell r="X629">
            <v>-106460.92</v>
          </cell>
        </row>
        <row r="630">
          <cell r="A630" t="str">
            <v>810-6070-10</v>
          </cell>
          <cell r="B630">
            <v>1651.68</v>
          </cell>
          <cell r="C630" t="str">
            <v>760-6650-10</v>
          </cell>
          <cell r="D630">
            <v>10.46</v>
          </cell>
          <cell r="E630" t="str">
            <v>760-6904-10</v>
          </cell>
          <cell r="F630">
            <v>7551.76</v>
          </cell>
          <cell r="G630" t="str">
            <v>760-6200-10</v>
          </cell>
          <cell r="H630">
            <v>728.85</v>
          </cell>
          <cell r="I630" t="str">
            <v>740-6590-10</v>
          </cell>
          <cell r="J630">
            <v>269.62</v>
          </cell>
          <cell r="K630" t="str">
            <v>760-6070-10</v>
          </cell>
          <cell r="L630">
            <v>1582.32</v>
          </cell>
          <cell r="M630" t="str">
            <v>760-6170-10</v>
          </cell>
          <cell r="N630">
            <v>956.34</v>
          </cell>
          <cell r="O630" t="str">
            <v>810-6122-10</v>
          </cell>
          <cell r="P630">
            <v>332.87</v>
          </cell>
          <cell r="Q630" t="str">
            <v>760-6030-10</v>
          </cell>
          <cell r="R630">
            <v>6586.99</v>
          </cell>
          <cell r="S630" t="str">
            <v>760-6700-10</v>
          </cell>
          <cell r="T630">
            <v>123.9</v>
          </cell>
          <cell r="U630" t="str">
            <v>800-6342-10</v>
          </cell>
          <cell r="V630">
            <v>-21975.4</v>
          </cell>
          <cell r="W630" t="str">
            <v>660-6904-10</v>
          </cell>
          <cell r="X630">
            <v>-69726.820000000007</v>
          </cell>
        </row>
        <row r="631">
          <cell r="A631" t="str">
            <v>810-6120-10</v>
          </cell>
          <cell r="B631">
            <v>832.17</v>
          </cell>
          <cell r="C631" t="str">
            <v>760-6700-10</v>
          </cell>
          <cell r="D631">
            <v>167.8</v>
          </cell>
          <cell r="E631" t="str">
            <v>800-6010-10</v>
          </cell>
          <cell r="F631">
            <v>13832.25</v>
          </cell>
          <cell r="G631" t="str">
            <v>760-6210-10</v>
          </cell>
          <cell r="H631">
            <v>328.04</v>
          </cell>
          <cell r="I631" t="str">
            <v>740-6650-10</v>
          </cell>
          <cell r="J631">
            <v>4.5999999999999996</v>
          </cell>
          <cell r="K631" t="str">
            <v>760-6120-10</v>
          </cell>
          <cell r="L631">
            <v>124.92</v>
          </cell>
          <cell r="M631" t="str">
            <v>760-6180-10</v>
          </cell>
          <cell r="N631">
            <v>335.67</v>
          </cell>
          <cell r="O631" t="str">
            <v>810-6170-10</v>
          </cell>
          <cell r="P631">
            <v>2333.25</v>
          </cell>
          <cell r="Q631" t="str">
            <v>760-6070-10</v>
          </cell>
          <cell r="R631">
            <v>222.08</v>
          </cell>
          <cell r="S631" t="str">
            <v>760-6900-10</v>
          </cell>
          <cell r="T631">
            <v>6412.46</v>
          </cell>
          <cell r="U631" t="str">
            <v>800-6700-10</v>
          </cell>
          <cell r="V631">
            <v>79.540000000000006</v>
          </cell>
          <cell r="W631" t="str">
            <v>660-6905-10</v>
          </cell>
          <cell r="X631">
            <v>-1195.31</v>
          </cell>
        </row>
        <row r="632">
          <cell r="A632" t="str">
            <v>810-6170-10</v>
          </cell>
          <cell r="B632">
            <v>1875.73</v>
          </cell>
          <cell r="C632" t="str">
            <v>760-6900-10</v>
          </cell>
          <cell r="D632">
            <v>6574.33</v>
          </cell>
          <cell r="E632" t="str">
            <v>800-6120-10</v>
          </cell>
          <cell r="F632">
            <v>1030.0899999999999</v>
          </cell>
          <cell r="G632" t="str">
            <v>760-6220-10</v>
          </cell>
          <cell r="H632">
            <v>892</v>
          </cell>
          <cell r="I632" t="str">
            <v>740-6700-10</v>
          </cell>
          <cell r="J632">
            <v>65.290000000000006</v>
          </cell>
          <cell r="K632" t="str">
            <v>760-6170-10</v>
          </cell>
          <cell r="L632">
            <v>940.24</v>
          </cell>
          <cell r="M632" t="str">
            <v>760-6190-10</v>
          </cell>
          <cell r="N632">
            <v>173.85</v>
          </cell>
          <cell r="O632" t="str">
            <v>810-6180-10</v>
          </cell>
          <cell r="P632">
            <v>744.48</v>
          </cell>
          <cell r="Q632" t="str">
            <v>760-6120-10</v>
          </cell>
          <cell r="R632">
            <v>485.8</v>
          </cell>
          <cell r="S632" t="str">
            <v>760-6901-10</v>
          </cell>
          <cell r="T632">
            <v>-8573.58</v>
          </cell>
          <cell r="U632" t="str">
            <v>800-6730-10</v>
          </cell>
          <cell r="V632">
            <v>24651.61</v>
          </cell>
          <cell r="W632" t="str">
            <v>675-6050-10</v>
          </cell>
          <cell r="X632">
            <v>1160.3399999999999</v>
          </cell>
        </row>
        <row r="633">
          <cell r="A633" t="str">
            <v>810-6180-10</v>
          </cell>
          <cell r="B633">
            <v>534.76</v>
          </cell>
          <cell r="C633" t="str">
            <v>760-6901-10</v>
          </cell>
          <cell r="D633">
            <v>-10892.33</v>
          </cell>
          <cell r="E633" t="str">
            <v>800-6170-10</v>
          </cell>
          <cell r="F633">
            <v>746.1</v>
          </cell>
          <cell r="G633" t="str">
            <v>760-6240-10</v>
          </cell>
          <cell r="H633">
            <v>98.29</v>
          </cell>
          <cell r="I633" t="str">
            <v>740-6900-10</v>
          </cell>
          <cell r="J633">
            <v>6434.26</v>
          </cell>
          <cell r="K633" t="str">
            <v>760-6180-10</v>
          </cell>
          <cell r="L633">
            <v>327.42</v>
          </cell>
          <cell r="M633" t="str">
            <v>760-6200-10</v>
          </cell>
          <cell r="N633">
            <v>-13.92</v>
          </cell>
          <cell r="O633" t="str">
            <v>810-6190-10</v>
          </cell>
          <cell r="P633">
            <v>385.65</v>
          </cell>
          <cell r="Q633" t="str">
            <v>760-6170-10</v>
          </cell>
          <cell r="R633">
            <v>984.59</v>
          </cell>
          <cell r="S633" t="str">
            <v>760-6902-10</v>
          </cell>
          <cell r="T633">
            <v>-3343.18</v>
          </cell>
          <cell r="U633" t="str">
            <v>810-4730-10</v>
          </cell>
          <cell r="V633">
            <v>-84793.74</v>
          </cell>
          <cell r="W633" t="str">
            <v>675-6250-10</v>
          </cell>
          <cell r="X633">
            <v>65</v>
          </cell>
        </row>
        <row r="634">
          <cell r="A634" t="str">
            <v>810-6190-10</v>
          </cell>
          <cell r="B634">
            <v>277.02</v>
          </cell>
          <cell r="C634" t="str">
            <v>760-6902-10</v>
          </cell>
          <cell r="D634">
            <v>-6134.64</v>
          </cell>
          <cell r="E634" t="str">
            <v>800-6180-10</v>
          </cell>
          <cell r="F634">
            <v>289.82</v>
          </cell>
          <cell r="G634" t="str">
            <v>760-6330-10</v>
          </cell>
          <cell r="H634">
            <v>22.09</v>
          </cell>
          <cell r="I634" t="str">
            <v>740-6905-10</v>
          </cell>
          <cell r="J634">
            <v>-395</v>
          </cell>
          <cell r="K634" t="str">
            <v>760-6190-10</v>
          </cell>
          <cell r="L634">
            <v>169.59</v>
          </cell>
          <cell r="M634" t="str">
            <v>760-6210-10</v>
          </cell>
          <cell r="N634">
            <v>-56.52</v>
          </cell>
          <cell r="O634" t="str">
            <v>810-6200-10</v>
          </cell>
          <cell r="P634">
            <v>543.94000000000005</v>
          </cell>
          <cell r="Q634" t="str">
            <v>760-6180-10</v>
          </cell>
          <cell r="R634">
            <v>375.57</v>
          </cell>
          <cell r="S634" t="str">
            <v>760-6903-10</v>
          </cell>
          <cell r="T634">
            <v>-9123.3700000000008</v>
          </cell>
          <cell r="U634" t="str">
            <v>810-6020-10</v>
          </cell>
          <cell r="V634">
            <v>30842.58</v>
          </cell>
          <cell r="W634" t="str">
            <v>675-6900-10</v>
          </cell>
          <cell r="X634">
            <v>9071.1</v>
          </cell>
        </row>
        <row r="635">
          <cell r="A635" t="str">
            <v>810-6200-10</v>
          </cell>
          <cell r="B635">
            <v>1294.8399999999999</v>
          </cell>
          <cell r="C635" t="str">
            <v>760-6903-10</v>
          </cell>
          <cell r="D635">
            <v>-6328.17</v>
          </cell>
          <cell r="E635" t="str">
            <v>800-6190-10</v>
          </cell>
          <cell r="F635">
            <v>150.12</v>
          </cell>
          <cell r="G635" t="str">
            <v>760-6450-10</v>
          </cell>
          <cell r="H635">
            <v>226.5</v>
          </cell>
          <cell r="I635" t="str">
            <v>760-6020-10</v>
          </cell>
          <cell r="J635">
            <v>11159.52</v>
          </cell>
          <cell r="K635" t="str">
            <v>760-6200-10</v>
          </cell>
          <cell r="L635">
            <v>447.04</v>
          </cell>
          <cell r="M635" t="str">
            <v>760-6220-10</v>
          </cell>
          <cell r="N635">
            <v>714</v>
          </cell>
          <cell r="O635" t="str">
            <v>810-6210-10</v>
          </cell>
          <cell r="P635">
            <v>235.82</v>
          </cell>
          <cell r="Q635" t="str">
            <v>760-6190-10</v>
          </cell>
          <cell r="R635">
            <v>152.55000000000001</v>
          </cell>
          <cell r="S635" t="str">
            <v>760-6904-10</v>
          </cell>
          <cell r="T635">
            <v>-1902.28</v>
          </cell>
          <cell r="U635" t="str">
            <v>810-6030-10</v>
          </cell>
          <cell r="V635">
            <v>2905.39</v>
          </cell>
          <cell r="W635" t="str">
            <v>705-6050-10</v>
          </cell>
          <cell r="X635">
            <v>12755</v>
          </cell>
        </row>
        <row r="636">
          <cell r="A636" t="str">
            <v>810-6210-10</v>
          </cell>
          <cell r="B636">
            <v>587.36</v>
          </cell>
          <cell r="C636" t="str">
            <v>760-6904-10</v>
          </cell>
          <cell r="D636">
            <v>-3955.13</v>
          </cell>
          <cell r="E636" t="str">
            <v>800-6200-10</v>
          </cell>
          <cell r="F636">
            <v>705.04</v>
          </cell>
          <cell r="G636" t="str">
            <v>760-6460-10</v>
          </cell>
          <cell r="H636">
            <v>150</v>
          </cell>
          <cell r="I636" t="str">
            <v>760-6030-10</v>
          </cell>
          <cell r="J636">
            <v>4783.41</v>
          </cell>
          <cell r="K636" t="str">
            <v>760-6210-10</v>
          </cell>
          <cell r="L636">
            <v>155.63999999999999</v>
          </cell>
          <cell r="M636" t="str">
            <v>760-6240-10</v>
          </cell>
          <cell r="N636">
            <v>3143.67</v>
          </cell>
          <cell r="O636" t="str">
            <v>810-6220-10</v>
          </cell>
          <cell r="P636">
            <v>1273</v>
          </cell>
          <cell r="Q636" t="str">
            <v>760-6220-10</v>
          </cell>
          <cell r="R636">
            <v>830</v>
          </cell>
          <cell r="S636" t="str">
            <v>800-6010-10</v>
          </cell>
          <cell r="T636">
            <v>-4749.99</v>
          </cell>
          <cell r="U636" t="str">
            <v>810-6070-10</v>
          </cell>
          <cell r="V636">
            <v>3745.13</v>
          </cell>
          <cell r="W636" t="str">
            <v>705-6225-10</v>
          </cell>
          <cell r="X636">
            <v>146.68</v>
          </cell>
        </row>
        <row r="637">
          <cell r="A637" t="str">
            <v>810-6220-10</v>
          </cell>
          <cell r="B637">
            <v>894</v>
          </cell>
          <cell r="C637" t="str">
            <v>800-6010-10</v>
          </cell>
          <cell r="D637">
            <v>12923.78</v>
          </cell>
          <cell r="E637" t="str">
            <v>800-6210-10</v>
          </cell>
          <cell r="F637">
            <v>334.42</v>
          </cell>
          <cell r="G637" t="str">
            <v>760-6610-10</v>
          </cell>
          <cell r="H637">
            <v>3000</v>
          </cell>
          <cell r="I637" t="str">
            <v>760-6070-10</v>
          </cell>
          <cell r="J637">
            <v>499.68</v>
          </cell>
          <cell r="K637" t="str">
            <v>760-6220-10</v>
          </cell>
          <cell r="L637">
            <v>1296</v>
          </cell>
          <cell r="M637" t="str">
            <v>760-6250-10</v>
          </cell>
          <cell r="N637">
            <v>27</v>
          </cell>
          <cell r="O637" t="str">
            <v>810-6270-10</v>
          </cell>
          <cell r="P637">
            <v>130.84</v>
          </cell>
          <cell r="Q637" t="str">
            <v>760-6240-10</v>
          </cell>
          <cell r="R637">
            <v>1909.95</v>
          </cell>
          <cell r="S637" t="str">
            <v>800-6070-10</v>
          </cell>
          <cell r="T637">
            <v>-0.01</v>
          </cell>
          <cell r="U637" t="str">
            <v>810-6120-10</v>
          </cell>
          <cell r="V637">
            <v>2115.9699999999998</v>
          </cell>
          <cell r="W637" t="str">
            <v>705-6900-10</v>
          </cell>
          <cell r="X637">
            <v>7853.83</v>
          </cell>
        </row>
        <row r="638">
          <cell r="A638" t="str">
            <v>810-6270-10</v>
          </cell>
          <cell r="B638">
            <v>289.45</v>
          </cell>
          <cell r="C638" t="str">
            <v>800-6170-10</v>
          </cell>
          <cell r="D638">
            <v>648.78</v>
          </cell>
          <cell r="E638" t="str">
            <v>800-6220-10</v>
          </cell>
          <cell r="F638">
            <v>515</v>
          </cell>
          <cell r="G638" t="str">
            <v>760-6650-10</v>
          </cell>
          <cell r="H638">
            <v>19.399999999999999</v>
          </cell>
          <cell r="I638" t="str">
            <v>760-6170-10</v>
          </cell>
          <cell r="J638">
            <v>879.31</v>
          </cell>
          <cell r="K638" t="str">
            <v>760-6240-10</v>
          </cell>
          <cell r="L638">
            <v>1186.72</v>
          </cell>
          <cell r="M638" t="str">
            <v>760-6330-10</v>
          </cell>
          <cell r="N638">
            <v>14.05</v>
          </cell>
          <cell r="O638" t="str">
            <v>810-6290-10</v>
          </cell>
          <cell r="P638">
            <v>179.59</v>
          </cell>
          <cell r="Q638" t="str">
            <v>760-6250-10</v>
          </cell>
          <cell r="R638">
            <v>573.25</v>
          </cell>
          <cell r="S638" t="str">
            <v>800-6180-10</v>
          </cell>
          <cell r="T638">
            <v>102.38</v>
          </cell>
          <cell r="U638" t="str">
            <v>810-6170-10</v>
          </cell>
          <cell r="V638">
            <v>2824.05</v>
          </cell>
          <cell r="W638" t="str">
            <v>705-6910-10</v>
          </cell>
          <cell r="X638">
            <v>17243.87</v>
          </cell>
        </row>
        <row r="639">
          <cell r="A639" t="str">
            <v>810-6290-10</v>
          </cell>
          <cell r="B639">
            <v>310.31</v>
          </cell>
          <cell r="C639" t="str">
            <v>800-6180-10</v>
          </cell>
          <cell r="D639">
            <v>252.02</v>
          </cell>
          <cell r="E639" t="str">
            <v>800-6340-10</v>
          </cell>
          <cell r="F639">
            <v>5.0199999999999996</v>
          </cell>
          <cell r="G639" t="str">
            <v>760-6700-10</v>
          </cell>
          <cell r="H639">
            <v>83.56</v>
          </cell>
          <cell r="I639" t="str">
            <v>760-6180-10</v>
          </cell>
          <cell r="J639">
            <v>316.29000000000002</v>
          </cell>
          <cell r="K639" t="str">
            <v>760-6260-10</v>
          </cell>
          <cell r="L639">
            <v>16.2</v>
          </cell>
          <cell r="M639" t="str">
            <v>760-6600-10</v>
          </cell>
          <cell r="N639">
            <v>78.62</v>
          </cell>
          <cell r="O639" t="str">
            <v>810-6310-10</v>
          </cell>
          <cell r="P639">
            <v>169.23</v>
          </cell>
          <cell r="Q639" t="str">
            <v>760-6260-10</v>
          </cell>
          <cell r="R639">
            <v>47.33</v>
          </cell>
          <cell r="S639" t="str">
            <v>800-6190-10</v>
          </cell>
          <cell r="T639">
            <v>53.03</v>
          </cell>
          <cell r="U639" t="str">
            <v>810-6180-10</v>
          </cell>
          <cell r="V639">
            <v>780.08</v>
          </cell>
          <cell r="W639" t="str">
            <v>710-6225-10</v>
          </cell>
          <cell r="X639">
            <v>176.02</v>
          </cell>
        </row>
        <row r="640">
          <cell r="A640" t="str">
            <v>810-6310-10</v>
          </cell>
          <cell r="B640">
            <v>147.27000000000001</v>
          </cell>
          <cell r="C640" t="str">
            <v>800-6190-10</v>
          </cell>
          <cell r="D640">
            <v>130.54</v>
          </cell>
          <cell r="E640" t="str">
            <v>800-6342-10</v>
          </cell>
          <cell r="F640">
            <v>1760.04</v>
          </cell>
          <cell r="G640" t="str">
            <v>760-6900-10</v>
          </cell>
          <cell r="H640">
            <v>9870.98</v>
          </cell>
          <cell r="I640" t="str">
            <v>760-6190-10</v>
          </cell>
          <cell r="J640">
            <v>163.82</v>
          </cell>
          <cell r="K640" t="str">
            <v>760-6330-10</v>
          </cell>
          <cell r="L640">
            <v>1512.19</v>
          </cell>
          <cell r="M640" t="str">
            <v>760-6650-10</v>
          </cell>
          <cell r="N640">
            <v>15.94</v>
          </cell>
          <cell r="O640" t="str">
            <v>810-6342-10</v>
          </cell>
          <cell r="P640">
            <v>1584.3</v>
          </cell>
          <cell r="Q640" t="str">
            <v>760-6330-10</v>
          </cell>
          <cell r="R640">
            <v>161.99</v>
          </cell>
          <cell r="S640" t="str">
            <v>800-6220-10</v>
          </cell>
          <cell r="T640">
            <v>392</v>
          </cell>
          <cell r="U640" t="str">
            <v>810-6190-10</v>
          </cell>
          <cell r="V640">
            <v>348.11</v>
          </cell>
          <cell r="W640" t="str">
            <v>710-6250-10</v>
          </cell>
          <cell r="X640">
            <v>10</v>
          </cell>
        </row>
        <row r="641">
          <cell r="A641" t="str">
            <v>810-6330-10</v>
          </cell>
          <cell r="B641">
            <v>145.79</v>
          </cell>
          <cell r="C641" t="str">
            <v>800-6200-10</v>
          </cell>
          <cell r="D641">
            <v>613.08000000000004</v>
          </cell>
          <cell r="E641" t="str">
            <v>800-6700-10</v>
          </cell>
          <cell r="F641">
            <v>95.29</v>
          </cell>
          <cell r="G641" t="str">
            <v>760-6901-10</v>
          </cell>
          <cell r="H641">
            <v>-40855.78</v>
          </cell>
          <cell r="I641" t="str">
            <v>760-6200-10</v>
          </cell>
          <cell r="J641">
            <v>774.94</v>
          </cell>
          <cell r="K641" t="str">
            <v>760-6460-10</v>
          </cell>
          <cell r="L641">
            <v>150</v>
          </cell>
          <cell r="M641" t="str">
            <v>760-6700-10</v>
          </cell>
          <cell r="N641">
            <v>80.84</v>
          </cell>
          <cell r="O641" t="str">
            <v>810-6450-10</v>
          </cell>
          <cell r="P641">
            <v>945</v>
          </cell>
          <cell r="Q641" t="str">
            <v>760-6450-10</v>
          </cell>
          <cell r="R641">
            <v>227</v>
          </cell>
          <cell r="S641" t="str">
            <v>800-6342-10</v>
          </cell>
          <cell r="T641">
            <v>2385.04</v>
          </cell>
          <cell r="U641" t="str">
            <v>810-6200-10</v>
          </cell>
          <cell r="V641">
            <v>246.62</v>
          </cell>
          <cell r="W641" t="str">
            <v>710-6900-10</v>
          </cell>
          <cell r="X641">
            <v>843.53</v>
          </cell>
        </row>
        <row r="642">
          <cell r="A642" t="str">
            <v>810-6342-10</v>
          </cell>
          <cell r="B642">
            <v>1776.45</v>
          </cell>
          <cell r="C642" t="str">
            <v>800-6210-10</v>
          </cell>
          <cell r="D642">
            <v>290.8</v>
          </cell>
          <cell r="E642" t="str">
            <v>810-4730-10</v>
          </cell>
          <cell r="F642">
            <v>-63690.58</v>
          </cell>
          <cell r="G642" t="str">
            <v>760-6902-10</v>
          </cell>
          <cell r="H642">
            <v>-24604.09</v>
          </cell>
          <cell r="I642" t="str">
            <v>760-6210-10</v>
          </cell>
          <cell r="J642">
            <v>347.39</v>
          </cell>
          <cell r="K642" t="str">
            <v>760-6600-10</v>
          </cell>
          <cell r="L642">
            <v>41.61</v>
          </cell>
          <cell r="M642" t="str">
            <v>760-6900-10</v>
          </cell>
          <cell r="N642">
            <v>6220.31</v>
          </cell>
          <cell r="O642" t="str">
            <v>810-6463-10</v>
          </cell>
          <cell r="P642">
            <v>182.7</v>
          </cell>
          <cell r="Q642" t="str">
            <v>760-6460-10</v>
          </cell>
          <cell r="R642">
            <v>140</v>
          </cell>
          <cell r="S642" t="str">
            <v>800-6700-10</v>
          </cell>
          <cell r="T642">
            <v>90.66</v>
          </cell>
          <cell r="U642" t="str">
            <v>810-6210-10</v>
          </cell>
          <cell r="V642">
            <v>126.03</v>
          </cell>
          <cell r="W642" t="str">
            <v>715-6050-10</v>
          </cell>
          <cell r="X642">
            <v>877.5</v>
          </cell>
        </row>
        <row r="643">
          <cell r="A643" t="str">
            <v>810-6450-10</v>
          </cell>
          <cell r="B643">
            <v>972.74</v>
          </cell>
          <cell r="C643" t="str">
            <v>800-6220-10</v>
          </cell>
          <cell r="D643">
            <v>190</v>
          </cell>
          <cell r="E643" t="str">
            <v>810-6020-10</v>
          </cell>
          <cell r="F643">
            <v>29959.74</v>
          </cell>
          <cell r="G643" t="str">
            <v>760-6903-10</v>
          </cell>
          <cell r="H643">
            <v>-18994.84</v>
          </cell>
          <cell r="I643" t="str">
            <v>760-6220-10</v>
          </cell>
          <cell r="J643">
            <v>1063</v>
          </cell>
          <cell r="K643" t="str">
            <v>760-6650-10</v>
          </cell>
          <cell r="L643">
            <v>9.1999999999999993</v>
          </cell>
          <cell r="M643" t="str">
            <v>760-6901-10</v>
          </cell>
          <cell r="N643">
            <v>-10909.93</v>
          </cell>
          <cell r="O643" t="str">
            <v>810-6500-10</v>
          </cell>
          <cell r="P643">
            <v>194.78</v>
          </cell>
          <cell r="Q643" t="str">
            <v>760-6650-10</v>
          </cell>
          <cell r="R643">
            <v>68.17</v>
          </cell>
          <cell r="S643" t="str">
            <v>800-6730-10</v>
          </cell>
          <cell r="T643">
            <v>2911.7</v>
          </cell>
          <cell r="U643" t="str">
            <v>810-6220-10</v>
          </cell>
          <cell r="V643">
            <v>1786</v>
          </cell>
          <cell r="W643" t="str">
            <v>715-6225-10</v>
          </cell>
          <cell r="X643">
            <v>88.01</v>
          </cell>
        </row>
        <row r="644">
          <cell r="A644" t="str">
            <v>810-6463-10</v>
          </cell>
          <cell r="B644">
            <v>182.7</v>
          </cell>
          <cell r="C644" t="str">
            <v>800-6310-10</v>
          </cell>
          <cell r="D644">
            <v>3</v>
          </cell>
          <cell r="E644" t="str">
            <v>810-6030-10</v>
          </cell>
          <cell r="F644">
            <v>2938.38</v>
          </cell>
          <cell r="G644" t="str">
            <v>760-6904-10</v>
          </cell>
          <cell r="H644">
            <v>-13279.56</v>
          </cell>
          <cell r="I644" t="str">
            <v>760-6230-10</v>
          </cell>
          <cell r="J644">
            <v>12.92</v>
          </cell>
          <cell r="K644" t="str">
            <v>760-6700-10</v>
          </cell>
          <cell r="L644">
            <v>93.07</v>
          </cell>
          <cell r="M644" t="str">
            <v>760-6902-10</v>
          </cell>
          <cell r="N644">
            <v>-4538.38</v>
          </cell>
          <cell r="O644" t="str">
            <v>810-6650-10</v>
          </cell>
          <cell r="P644">
            <v>7.76</v>
          </cell>
          <cell r="Q644" t="str">
            <v>760-6700-10</v>
          </cell>
          <cell r="R644">
            <v>107.05</v>
          </cell>
          <cell r="S644" t="str">
            <v>810-4730-10</v>
          </cell>
          <cell r="T644">
            <v>-100188.26</v>
          </cell>
          <cell r="U644" t="str">
            <v>810-6270-10</v>
          </cell>
          <cell r="V644">
            <v>102.04</v>
          </cell>
          <cell r="W644" t="str">
            <v>715-6900-10</v>
          </cell>
          <cell r="X644">
            <v>3647.84</v>
          </cell>
        </row>
        <row r="645">
          <cell r="A645" t="str">
            <v>810-6900-10</v>
          </cell>
          <cell r="B645">
            <v>31901.69</v>
          </cell>
          <cell r="C645" t="str">
            <v>800-6342-10</v>
          </cell>
          <cell r="D645">
            <v>1760.04</v>
          </cell>
          <cell r="E645" t="str">
            <v>810-6070-10</v>
          </cell>
          <cell r="F645">
            <v>1911.88</v>
          </cell>
          <cell r="G645" t="str">
            <v>800-6010-10</v>
          </cell>
          <cell r="H645">
            <v>14453.88</v>
          </cell>
          <cell r="I645" t="str">
            <v>760-6240-10</v>
          </cell>
          <cell r="J645">
            <v>44.97</v>
          </cell>
          <cell r="K645" t="str">
            <v>760-6900-10</v>
          </cell>
          <cell r="L645">
            <v>5989.92</v>
          </cell>
          <cell r="M645" t="str">
            <v>760-6903-10</v>
          </cell>
          <cell r="N645">
            <v>-6767.45</v>
          </cell>
          <cell r="O645" t="str">
            <v>810-6700-10</v>
          </cell>
          <cell r="P645">
            <v>273.11</v>
          </cell>
          <cell r="Q645" t="str">
            <v>760-6900-10</v>
          </cell>
          <cell r="R645">
            <v>8305.7800000000007</v>
          </cell>
          <cell r="S645" t="str">
            <v>810-6020-10</v>
          </cell>
          <cell r="T645">
            <v>39612.480000000003</v>
          </cell>
          <cell r="U645" t="str">
            <v>810-6330-10</v>
          </cell>
          <cell r="V645">
            <v>134.99</v>
          </cell>
          <cell r="W645" t="str">
            <v>715-6910-10</v>
          </cell>
          <cell r="X645">
            <v>12148.46</v>
          </cell>
        </row>
        <row r="646">
          <cell r="A646" t="str">
            <v>810-6901-10</v>
          </cell>
          <cell r="B646">
            <v>-25770.240000000002</v>
          </cell>
          <cell r="C646" t="str">
            <v>800-6500-10</v>
          </cell>
          <cell r="D646">
            <v>207.2</v>
          </cell>
          <cell r="E646" t="str">
            <v>810-6120-10</v>
          </cell>
          <cell r="F646">
            <v>305.3</v>
          </cell>
          <cell r="G646" t="str">
            <v>800-6120-10</v>
          </cell>
          <cell r="H646">
            <v>-237.71</v>
          </cell>
          <cell r="I646" t="str">
            <v>760-6330-10</v>
          </cell>
          <cell r="J646">
            <v>43.49</v>
          </cell>
          <cell r="K646" t="str">
            <v>760-6901-10</v>
          </cell>
          <cell r="L646">
            <v>-8851.9699999999993</v>
          </cell>
          <cell r="M646" t="str">
            <v>760-6904-10</v>
          </cell>
          <cell r="N646">
            <v>-2973.42</v>
          </cell>
          <cell r="O646" t="str">
            <v>810-6900-10</v>
          </cell>
          <cell r="P646">
            <v>39007.160000000003</v>
          </cell>
          <cell r="Q646" t="str">
            <v>760-6901-10</v>
          </cell>
          <cell r="R646">
            <v>-10173.16</v>
          </cell>
          <cell r="S646" t="str">
            <v>810-6030-10</v>
          </cell>
          <cell r="T646">
            <v>2067.9899999999998</v>
          </cell>
          <cell r="U646" t="str">
            <v>810-6342-10</v>
          </cell>
          <cell r="V646">
            <v>192.15</v>
          </cell>
          <cell r="W646" t="str">
            <v>740-4811-10</v>
          </cell>
          <cell r="X646">
            <v>409.81</v>
          </cell>
        </row>
        <row r="647">
          <cell r="A647" t="str">
            <v>820-6010-10</v>
          </cell>
          <cell r="B647">
            <v>14705.02</v>
          </cell>
          <cell r="C647" t="str">
            <v>800-6610-10</v>
          </cell>
          <cell r="D647">
            <v>805</v>
          </cell>
          <cell r="E647" t="str">
            <v>810-6170-10</v>
          </cell>
          <cell r="F647">
            <v>2061.1</v>
          </cell>
          <cell r="G647" t="str">
            <v>800-6170-10</v>
          </cell>
          <cell r="H647">
            <v>713.66</v>
          </cell>
          <cell r="I647" t="str">
            <v>760-6590-10</v>
          </cell>
          <cell r="J647">
            <v>269.62</v>
          </cell>
          <cell r="K647" t="str">
            <v>760-6902-10</v>
          </cell>
          <cell r="L647">
            <v>-4879.83</v>
          </cell>
          <cell r="M647" t="str">
            <v>800-6010-10</v>
          </cell>
          <cell r="N647">
            <v>13961.53</v>
          </cell>
          <cell r="O647" t="str">
            <v>810-6901-10</v>
          </cell>
          <cell r="P647">
            <v>-34874.080000000002</v>
          </cell>
          <cell r="Q647" t="str">
            <v>760-6902-10</v>
          </cell>
          <cell r="R647">
            <v>-3386.02</v>
          </cell>
          <cell r="S647" t="str">
            <v>810-6040-10</v>
          </cell>
          <cell r="T647">
            <v>-238.87</v>
          </cell>
          <cell r="U647" t="str">
            <v>810-6450-10</v>
          </cell>
          <cell r="V647">
            <v>945</v>
          </cell>
          <cell r="W647" t="str">
            <v>740-6020-10</v>
          </cell>
          <cell r="X647">
            <v>8550.7199999999993</v>
          </cell>
        </row>
        <row r="648">
          <cell r="A648" t="str">
            <v>820-6030-10</v>
          </cell>
          <cell r="B648">
            <v>1414.6</v>
          </cell>
          <cell r="C648" t="str">
            <v>800-6700-10</v>
          </cell>
          <cell r="D648">
            <v>92.15</v>
          </cell>
          <cell r="E648" t="str">
            <v>810-6180-10</v>
          </cell>
          <cell r="F648">
            <v>640.71</v>
          </cell>
          <cell r="G648" t="str">
            <v>800-6180-10</v>
          </cell>
          <cell r="H648">
            <v>277.23</v>
          </cell>
          <cell r="I648" t="str">
            <v>760-6610-10</v>
          </cell>
          <cell r="J648">
            <v>250</v>
          </cell>
          <cell r="K648" t="str">
            <v>760-6903-10</v>
          </cell>
          <cell r="L648">
            <v>-7543.82</v>
          </cell>
          <cell r="M648" t="str">
            <v>800-6070-10</v>
          </cell>
          <cell r="N648">
            <v>846.15</v>
          </cell>
          <cell r="O648" t="str">
            <v>810-6902-10</v>
          </cell>
          <cell r="P648">
            <v>-3638.88</v>
          </cell>
          <cell r="Q648" t="str">
            <v>760-6903-10</v>
          </cell>
          <cell r="R648">
            <v>-7141.29</v>
          </cell>
          <cell r="S648" t="str">
            <v>810-6070-10</v>
          </cell>
          <cell r="T648">
            <v>260.69</v>
          </cell>
          <cell r="U648" t="str">
            <v>810-6463-10</v>
          </cell>
          <cell r="V648">
            <v>182.7</v>
          </cell>
          <cell r="W648" t="str">
            <v>740-6030-10</v>
          </cell>
          <cell r="X648">
            <v>4345.63</v>
          </cell>
        </row>
        <row r="649">
          <cell r="A649" t="str">
            <v>820-6070-10</v>
          </cell>
          <cell r="B649">
            <v>645.57000000000005</v>
          </cell>
          <cell r="C649" t="str">
            <v>810-4730-10</v>
          </cell>
          <cell r="D649">
            <v>-33825.730000000003</v>
          </cell>
          <cell r="E649" t="str">
            <v>810-6190-10</v>
          </cell>
          <cell r="F649">
            <v>331.89</v>
          </cell>
          <cell r="G649" t="str">
            <v>800-6190-10</v>
          </cell>
          <cell r="H649">
            <v>143.6</v>
          </cell>
          <cell r="I649" t="str">
            <v>760-6700-10</v>
          </cell>
          <cell r="J649">
            <v>87.3</v>
          </cell>
          <cell r="K649" t="str">
            <v>760-6904-10</v>
          </cell>
          <cell r="L649">
            <v>-4990.87</v>
          </cell>
          <cell r="M649" t="str">
            <v>800-6170-10</v>
          </cell>
          <cell r="N649">
            <v>771.03</v>
          </cell>
          <cell r="O649" t="str">
            <v>810-6903-10</v>
          </cell>
          <cell r="P649">
            <v>0</v>
          </cell>
          <cell r="Q649" t="str">
            <v>760-6904-10</v>
          </cell>
          <cell r="R649">
            <v>-1166.5999999999999</v>
          </cell>
          <cell r="S649" t="str">
            <v>810-6120-10</v>
          </cell>
          <cell r="T649">
            <v>842.42</v>
          </cell>
          <cell r="U649" t="str">
            <v>810-6500-10</v>
          </cell>
          <cell r="V649">
            <v>338.06</v>
          </cell>
          <cell r="W649" t="str">
            <v>740-6050-10</v>
          </cell>
          <cell r="X649">
            <v>20756.560000000001</v>
          </cell>
        </row>
        <row r="650">
          <cell r="A650" t="str">
            <v>820-6122-10</v>
          </cell>
          <cell r="B650">
            <v>337.82</v>
          </cell>
          <cell r="C650" t="str">
            <v>810-6010-10</v>
          </cell>
          <cell r="D650">
            <v>-2318.4</v>
          </cell>
          <cell r="E650" t="str">
            <v>810-6200-10</v>
          </cell>
          <cell r="F650">
            <v>1549.79</v>
          </cell>
          <cell r="G650" t="str">
            <v>800-6200-10</v>
          </cell>
          <cell r="H650">
            <v>674.39</v>
          </cell>
          <cell r="I650" t="str">
            <v>760-6900-10</v>
          </cell>
          <cell r="J650">
            <v>6176.12</v>
          </cell>
          <cell r="K650" t="str">
            <v>800-6010-10</v>
          </cell>
          <cell r="L650">
            <v>14945.95</v>
          </cell>
          <cell r="M650" t="str">
            <v>800-6180-10</v>
          </cell>
          <cell r="N650">
            <v>288.75</v>
          </cell>
          <cell r="O650" t="str">
            <v>820-6010-10</v>
          </cell>
          <cell r="P650">
            <v>21205.24</v>
          </cell>
          <cell r="Q650" t="str">
            <v>800-6010-10</v>
          </cell>
          <cell r="R650">
            <v>5500</v>
          </cell>
          <cell r="S650" t="str">
            <v>810-6122-10</v>
          </cell>
          <cell r="T650">
            <v>568.70000000000005</v>
          </cell>
          <cell r="U650" t="str">
            <v>810-6620-10</v>
          </cell>
          <cell r="V650">
            <v>105.26</v>
          </cell>
          <cell r="W650" t="str">
            <v>740-6070-10</v>
          </cell>
          <cell r="X650">
            <v>1375.2</v>
          </cell>
        </row>
        <row r="651">
          <cell r="A651" t="str">
            <v>820-6145-10</v>
          </cell>
          <cell r="B651">
            <v>192.56</v>
          </cell>
          <cell r="C651" t="str">
            <v>810-6020-10</v>
          </cell>
          <cell r="D651">
            <v>26467.3</v>
          </cell>
          <cell r="E651" t="str">
            <v>810-6210-10</v>
          </cell>
          <cell r="F651">
            <v>703.72</v>
          </cell>
          <cell r="G651" t="str">
            <v>800-6210-10</v>
          </cell>
          <cell r="H651">
            <v>319.88</v>
          </cell>
          <cell r="I651" t="str">
            <v>760-6901-10</v>
          </cell>
          <cell r="J651">
            <v>-12124.18</v>
          </cell>
          <cell r="K651" t="str">
            <v>800-6070-10</v>
          </cell>
          <cell r="L651">
            <v>-4797.21</v>
          </cell>
          <cell r="M651" t="str">
            <v>800-6190-10</v>
          </cell>
          <cell r="N651">
            <v>149.56</v>
          </cell>
          <cell r="O651" t="str">
            <v>820-6030-10</v>
          </cell>
          <cell r="P651">
            <v>493.31</v>
          </cell>
          <cell r="Q651" t="str">
            <v>800-6180-10</v>
          </cell>
          <cell r="R651">
            <v>107.25</v>
          </cell>
          <cell r="S651" t="str">
            <v>810-6170-10</v>
          </cell>
          <cell r="T651">
            <v>2756.24</v>
          </cell>
          <cell r="U651" t="str">
            <v>810-6650-10</v>
          </cell>
          <cell r="V651">
            <v>4.58</v>
          </cell>
          <cell r="W651" t="str">
            <v>740-6170-10</v>
          </cell>
          <cell r="X651">
            <v>501.93</v>
          </cell>
        </row>
        <row r="652">
          <cell r="A652" t="str">
            <v>820-6170-10</v>
          </cell>
          <cell r="B652">
            <v>1251.52</v>
          </cell>
          <cell r="C652" t="str">
            <v>810-6030-10</v>
          </cell>
          <cell r="D652">
            <v>1364.65</v>
          </cell>
          <cell r="E652" t="str">
            <v>810-6220-10</v>
          </cell>
          <cell r="F652">
            <v>1541</v>
          </cell>
          <cell r="G652" t="str">
            <v>800-6220-10</v>
          </cell>
          <cell r="H652">
            <v>423</v>
          </cell>
          <cell r="I652" t="str">
            <v>760-6902-10</v>
          </cell>
          <cell r="J652">
            <v>-6328.11</v>
          </cell>
          <cell r="K652" t="str">
            <v>800-6170-10</v>
          </cell>
          <cell r="L652">
            <v>733.33</v>
          </cell>
          <cell r="M652" t="str">
            <v>800-6200-10</v>
          </cell>
          <cell r="N652">
            <v>703.67</v>
          </cell>
          <cell r="O652" t="str">
            <v>820-6070-10</v>
          </cell>
          <cell r="P652">
            <v>3180.77</v>
          </cell>
          <cell r="Q652" t="str">
            <v>800-6190-10</v>
          </cell>
          <cell r="R652">
            <v>55.55</v>
          </cell>
          <cell r="S652" t="str">
            <v>810-6180-10</v>
          </cell>
          <cell r="T652">
            <v>757.31</v>
          </cell>
          <cell r="U652" t="str">
            <v>810-6700-10</v>
          </cell>
          <cell r="V652">
            <v>185.24</v>
          </cell>
          <cell r="W652" t="str">
            <v>740-6180-10</v>
          </cell>
          <cell r="X652">
            <v>324.55</v>
          </cell>
        </row>
        <row r="653">
          <cell r="A653" t="str">
            <v>820-6180-10</v>
          </cell>
          <cell r="B653">
            <v>328.49</v>
          </cell>
          <cell r="C653" t="str">
            <v>810-6070-10</v>
          </cell>
          <cell r="D653">
            <v>554.78</v>
          </cell>
          <cell r="E653" t="str">
            <v>810-6270-10</v>
          </cell>
          <cell r="F653">
            <v>330.38</v>
          </cell>
          <cell r="G653" t="str">
            <v>800-6310-10</v>
          </cell>
          <cell r="H653">
            <v>45.22</v>
          </cell>
          <cell r="I653" t="str">
            <v>760-6903-10</v>
          </cell>
          <cell r="J653">
            <v>-8000.1</v>
          </cell>
          <cell r="K653" t="str">
            <v>800-6180-10</v>
          </cell>
          <cell r="L653">
            <v>187.9</v>
          </cell>
          <cell r="M653" t="str">
            <v>800-6210-10</v>
          </cell>
          <cell r="N653">
            <v>332.55</v>
          </cell>
          <cell r="O653" t="str">
            <v>820-6170-10</v>
          </cell>
          <cell r="P653">
            <v>1936.51</v>
          </cell>
          <cell r="Q653" t="str">
            <v>800-6200-10</v>
          </cell>
          <cell r="R653">
            <v>19.739999999999998</v>
          </cell>
          <cell r="S653" t="str">
            <v>810-6190-10</v>
          </cell>
          <cell r="T653">
            <v>392.21</v>
          </cell>
          <cell r="U653" t="str">
            <v>810-6900-10</v>
          </cell>
          <cell r="V653">
            <v>37259.82</v>
          </cell>
          <cell r="W653" t="str">
            <v>740-6190-10</v>
          </cell>
          <cell r="X653">
            <v>76.5</v>
          </cell>
        </row>
        <row r="654">
          <cell r="A654" t="str">
            <v>820-6190-10</v>
          </cell>
          <cell r="B654">
            <v>170.14</v>
          </cell>
          <cell r="C654" t="str">
            <v>810-6120-10</v>
          </cell>
          <cell r="D654">
            <v>633.52</v>
          </cell>
          <cell r="E654" t="str">
            <v>810-6310-10</v>
          </cell>
          <cell r="F654">
            <v>220.56</v>
          </cell>
          <cell r="G654" t="str">
            <v>800-6342-10</v>
          </cell>
          <cell r="H654">
            <v>2385.04</v>
          </cell>
          <cell r="I654" t="str">
            <v>760-6904-10</v>
          </cell>
          <cell r="J654">
            <v>-5531.44</v>
          </cell>
          <cell r="K654" t="str">
            <v>800-6190-10</v>
          </cell>
          <cell r="L654">
            <v>102.84</v>
          </cell>
          <cell r="M654" t="str">
            <v>800-6220-10</v>
          </cell>
          <cell r="N654">
            <v>338</v>
          </cell>
          <cell r="O654" t="str">
            <v>820-6180-10</v>
          </cell>
          <cell r="P654">
            <v>514.04999999999995</v>
          </cell>
          <cell r="Q654" t="str">
            <v>800-6210-10</v>
          </cell>
          <cell r="R654">
            <v>-2.1800000000000002</v>
          </cell>
          <cell r="S654" t="str">
            <v>810-6200-10</v>
          </cell>
          <cell r="T654">
            <v>267.43</v>
          </cell>
          <cell r="U654" t="str">
            <v>810-6901-10</v>
          </cell>
          <cell r="V654">
            <v>-35625.64</v>
          </cell>
          <cell r="W654" t="str">
            <v>740-6200-10</v>
          </cell>
          <cell r="X654">
            <v>241.62</v>
          </cell>
        </row>
        <row r="655">
          <cell r="A655" t="str">
            <v>820-6200-10</v>
          </cell>
          <cell r="B655">
            <v>803.79</v>
          </cell>
          <cell r="C655" t="str">
            <v>810-6122-10</v>
          </cell>
          <cell r="D655">
            <v>261</v>
          </cell>
          <cell r="E655" t="str">
            <v>810-6342-10</v>
          </cell>
          <cell r="F655">
            <v>16958.900000000001</v>
          </cell>
          <cell r="G655" t="str">
            <v>800-6600-10</v>
          </cell>
          <cell r="H655">
            <v>461.47</v>
          </cell>
          <cell r="I655" t="str">
            <v>800-6010-10</v>
          </cell>
          <cell r="J655">
            <v>12985.31</v>
          </cell>
          <cell r="K655" t="str">
            <v>800-6200-10</v>
          </cell>
          <cell r="L655">
            <v>428.74</v>
          </cell>
          <cell r="M655" t="str">
            <v>800-6342-10</v>
          </cell>
          <cell r="N655">
            <v>2385.04</v>
          </cell>
          <cell r="O655" t="str">
            <v>820-6190-10</v>
          </cell>
          <cell r="P655">
            <v>266.24</v>
          </cell>
          <cell r="Q655" t="str">
            <v>800-6220-10</v>
          </cell>
          <cell r="R655">
            <v>393</v>
          </cell>
          <cell r="S655" t="str">
            <v>810-6210-10</v>
          </cell>
          <cell r="T655">
            <v>42.63</v>
          </cell>
          <cell r="U655" t="str">
            <v>810-6902-10</v>
          </cell>
          <cell r="V655">
            <v>0</v>
          </cell>
          <cell r="W655" t="str">
            <v>740-6210-10</v>
          </cell>
          <cell r="X655">
            <v>120.91</v>
          </cell>
        </row>
        <row r="656">
          <cell r="A656" t="str">
            <v>820-6210-10</v>
          </cell>
          <cell r="B656">
            <v>360.79</v>
          </cell>
          <cell r="C656" t="str">
            <v>810-6170-10</v>
          </cell>
          <cell r="D656">
            <v>1786.13</v>
          </cell>
          <cell r="E656" t="str">
            <v>810-6450-10</v>
          </cell>
          <cell r="F656">
            <v>11369.55</v>
          </cell>
          <cell r="G656" t="str">
            <v>800-6700-10</v>
          </cell>
          <cell r="H656">
            <v>101.92</v>
          </cell>
          <cell r="I656" t="str">
            <v>800-6070-10</v>
          </cell>
          <cell r="J656">
            <v>13438.75</v>
          </cell>
          <cell r="K656" t="str">
            <v>800-6210-10</v>
          </cell>
          <cell r="L656">
            <v>216.27</v>
          </cell>
          <cell r="M656" t="str">
            <v>800-6700-10</v>
          </cell>
          <cell r="N656">
            <v>84.62</v>
          </cell>
          <cell r="O656" t="str">
            <v>820-6200-10</v>
          </cell>
          <cell r="P656">
            <v>362.3</v>
          </cell>
          <cell r="Q656" t="str">
            <v>800-6342-10</v>
          </cell>
          <cell r="R656">
            <v>2385.04</v>
          </cell>
          <cell r="S656" t="str">
            <v>810-6220-10</v>
          </cell>
          <cell r="T656">
            <v>1175</v>
          </cell>
          <cell r="U656" t="str">
            <v>810-6903-10</v>
          </cell>
          <cell r="V656">
            <v>0</v>
          </cell>
          <cell r="W656" t="str">
            <v>740-6220-10</v>
          </cell>
          <cell r="X656">
            <v>512</v>
          </cell>
        </row>
        <row r="657">
          <cell r="A657" t="str">
            <v>820-6220-10</v>
          </cell>
          <cell r="B657">
            <v>855</v>
          </cell>
          <cell r="C657" t="str">
            <v>810-6180-10</v>
          </cell>
          <cell r="D657">
            <v>544.36</v>
          </cell>
          <cell r="E657" t="str">
            <v>810-6463-10</v>
          </cell>
          <cell r="F657">
            <v>1173.31</v>
          </cell>
          <cell r="G657" t="str">
            <v>810-4730-10</v>
          </cell>
          <cell r="H657">
            <v>-27432.86</v>
          </cell>
          <cell r="I657" t="str">
            <v>800-6170-10</v>
          </cell>
          <cell r="J657">
            <v>979.33</v>
          </cell>
          <cell r="K657" t="str">
            <v>800-6220-10</v>
          </cell>
          <cell r="L657">
            <v>614</v>
          </cell>
          <cell r="M657" t="str">
            <v>810-4730-10</v>
          </cell>
          <cell r="N657">
            <v>-43100.79</v>
          </cell>
          <cell r="O657" t="str">
            <v>820-6210-10</v>
          </cell>
          <cell r="P657">
            <v>163.09</v>
          </cell>
          <cell r="Q657" t="str">
            <v>800-6700-10</v>
          </cell>
          <cell r="R657">
            <v>97.17</v>
          </cell>
          <cell r="S657" t="str">
            <v>810-6270-10</v>
          </cell>
          <cell r="T657">
            <v>171.68</v>
          </cell>
          <cell r="U657" t="str">
            <v>820-6010-10</v>
          </cell>
          <cell r="V657">
            <v>23135.58</v>
          </cell>
          <cell r="W657" t="str">
            <v>740-6240-10</v>
          </cell>
          <cell r="X657">
            <v>181</v>
          </cell>
        </row>
        <row r="658">
          <cell r="A658" t="str">
            <v>830-6010-10</v>
          </cell>
          <cell r="B658">
            <v>10314.33</v>
          </cell>
          <cell r="C658" t="str">
            <v>810-6190-10</v>
          </cell>
          <cell r="D658">
            <v>281.99</v>
          </cell>
          <cell r="E658" t="str">
            <v>810-6540-10</v>
          </cell>
          <cell r="F658">
            <v>8590</v>
          </cell>
          <cell r="G658" t="str">
            <v>810-6020-10</v>
          </cell>
          <cell r="H658">
            <v>29074.92</v>
          </cell>
          <cell r="I658" t="str">
            <v>800-6180-10</v>
          </cell>
          <cell r="J658">
            <v>515.27</v>
          </cell>
          <cell r="K658" t="str">
            <v>800-6342-10</v>
          </cell>
          <cell r="L658">
            <v>2385.04</v>
          </cell>
          <cell r="M658" t="str">
            <v>810-6020-10</v>
          </cell>
          <cell r="N658">
            <v>-14385.95</v>
          </cell>
          <cell r="O658" t="str">
            <v>820-6220-10</v>
          </cell>
          <cell r="P658">
            <v>1217</v>
          </cell>
          <cell r="Q658" t="str">
            <v>810-4730-10</v>
          </cell>
          <cell r="R658">
            <v>-146651.15</v>
          </cell>
          <cell r="S658" t="str">
            <v>810-6310-10</v>
          </cell>
          <cell r="T658">
            <v>267.95</v>
          </cell>
          <cell r="U658" t="str">
            <v>820-6030-10</v>
          </cell>
          <cell r="V658">
            <v>0</v>
          </cell>
          <cell r="W658" t="str">
            <v>740-6270-10</v>
          </cell>
          <cell r="X658">
            <v>786.95</v>
          </cell>
        </row>
        <row r="659">
          <cell r="A659" t="str">
            <v>830-6030-10</v>
          </cell>
          <cell r="B659">
            <v>1414.53</v>
          </cell>
          <cell r="C659" t="str">
            <v>810-6200-10</v>
          </cell>
          <cell r="D659">
            <v>1315.21</v>
          </cell>
          <cell r="E659" t="str">
            <v>810-6580-10</v>
          </cell>
          <cell r="F659">
            <v>15356.7</v>
          </cell>
          <cell r="G659" t="str">
            <v>810-6030-10</v>
          </cell>
          <cell r="H659">
            <v>2784.74</v>
          </cell>
          <cell r="I659" t="str">
            <v>800-6190-10</v>
          </cell>
          <cell r="J659">
            <v>266.89</v>
          </cell>
          <cell r="K659" t="str">
            <v>800-6620-10</v>
          </cell>
          <cell r="L659">
            <v>53.62</v>
          </cell>
          <cell r="M659" t="str">
            <v>810-6030-10</v>
          </cell>
          <cell r="N659">
            <v>3747.74</v>
          </cell>
          <cell r="O659" t="str">
            <v>820-6600-10</v>
          </cell>
          <cell r="P659">
            <v>17.61</v>
          </cell>
          <cell r="Q659" t="str">
            <v>810-6020-10</v>
          </cell>
          <cell r="R659">
            <v>20932.89</v>
          </cell>
          <cell r="S659" t="str">
            <v>810-6342-10</v>
          </cell>
          <cell r="T659">
            <v>384.3</v>
          </cell>
          <cell r="U659" t="str">
            <v>820-6070-10</v>
          </cell>
          <cell r="V659">
            <v>686.77</v>
          </cell>
          <cell r="W659" t="str">
            <v>740-6290-10</v>
          </cell>
          <cell r="X659">
            <v>3309.96</v>
          </cell>
        </row>
        <row r="660">
          <cell r="A660" t="str">
            <v>830-6122-10</v>
          </cell>
          <cell r="B660">
            <v>337.8</v>
          </cell>
          <cell r="C660" t="str">
            <v>810-6210-10</v>
          </cell>
          <cell r="D660">
            <v>597.9</v>
          </cell>
          <cell r="E660" t="str">
            <v>810-6600-10</v>
          </cell>
          <cell r="F660">
            <v>12.77</v>
          </cell>
          <cell r="G660" t="str">
            <v>810-6070-10</v>
          </cell>
          <cell r="H660">
            <v>1375.41</v>
          </cell>
          <cell r="I660" t="str">
            <v>800-6200-10</v>
          </cell>
          <cell r="J660">
            <v>960.84</v>
          </cell>
          <cell r="K660" t="str">
            <v>800-6700-10</v>
          </cell>
          <cell r="L660">
            <v>95.43</v>
          </cell>
          <cell r="M660" t="str">
            <v>810-6040-10</v>
          </cell>
          <cell r="N660">
            <v>5270.63</v>
          </cell>
          <cell r="O660" t="str">
            <v>820-6700-10</v>
          </cell>
          <cell r="P660">
            <v>224.65</v>
          </cell>
          <cell r="Q660" t="str">
            <v>810-6030-10</v>
          </cell>
          <cell r="R660">
            <v>1310.27</v>
          </cell>
          <cell r="S660" t="str">
            <v>810-6450-10</v>
          </cell>
          <cell r="T660">
            <v>-605.45000000000005</v>
          </cell>
          <cell r="U660" t="str">
            <v>820-6120-10</v>
          </cell>
          <cell r="V660">
            <v>338.46</v>
          </cell>
          <cell r="W660" t="str">
            <v>740-6330-10</v>
          </cell>
          <cell r="X660">
            <v>40</v>
          </cell>
        </row>
        <row r="661">
          <cell r="A661" t="str">
            <v>830-6145-10</v>
          </cell>
          <cell r="B661">
            <v>192.56</v>
          </cell>
          <cell r="C661" t="str">
            <v>810-6220-10</v>
          </cell>
          <cell r="D661">
            <v>569</v>
          </cell>
          <cell r="E661" t="str">
            <v>810-6700-10</v>
          </cell>
          <cell r="F661">
            <v>207.91</v>
          </cell>
          <cell r="G661" t="str">
            <v>810-6120-10</v>
          </cell>
          <cell r="H661">
            <v>277.39</v>
          </cell>
          <cell r="I661" t="str">
            <v>800-6210-10</v>
          </cell>
          <cell r="J661">
            <v>379.31</v>
          </cell>
          <cell r="K661" t="str">
            <v>800-6740-10</v>
          </cell>
          <cell r="L661">
            <v>2435.6799999999998</v>
          </cell>
          <cell r="M661" t="str">
            <v>810-6070-10</v>
          </cell>
          <cell r="N661">
            <v>3420.67</v>
          </cell>
          <cell r="O661" t="str">
            <v>820-6901-10</v>
          </cell>
          <cell r="P661">
            <v>-11356.58</v>
          </cell>
          <cell r="Q661" t="str">
            <v>810-6040-10</v>
          </cell>
          <cell r="R661">
            <v>834.83</v>
          </cell>
          <cell r="S661" t="str">
            <v>810-6463-10</v>
          </cell>
          <cell r="T661">
            <v>182.7</v>
          </cell>
          <cell r="U661" t="str">
            <v>820-6170-10</v>
          </cell>
          <cell r="V661">
            <v>1935.68</v>
          </cell>
          <cell r="W661" t="str">
            <v>740-6463-10</v>
          </cell>
          <cell r="X661">
            <v>706.84</v>
          </cell>
        </row>
        <row r="662">
          <cell r="A662" t="str">
            <v>830-6170-10</v>
          </cell>
          <cell r="B662">
            <v>894.53</v>
          </cell>
          <cell r="C662" t="str">
            <v>810-6240-10</v>
          </cell>
          <cell r="D662">
            <v>771.83</v>
          </cell>
          <cell r="E662" t="str">
            <v>810-6900-10</v>
          </cell>
          <cell r="F662">
            <v>36248.44</v>
          </cell>
          <cell r="G662" t="str">
            <v>810-6160-10</v>
          </cell>
          <cell r="H662">
            <v>-3725.47</v>
          </cell>
          <cell r="I662" t="str">
            <v>800-6220-10</v>
          </cell>
          <cell r="J662">
            <v>504</v>
          </cell>
          <cell r="K662" t="str">
            <v>810-4730-10</v>
          </cell>
          <cell r="L662">
            <v>-58948.58</v>
          </cell>
          <cell r="M662" t="str">
            <v>810-6120-10</v>
          </cell>
          <cell r="N662">
            <v>199.34</v>
          </cell>
          <cell r="O662" t="str">
            <v>830-6010-10</v>
          </cell>
          <cell r="P662">
            <v>8790.75</v>
          </cell>
          <cell r="Q662" t="str">
            <v>810-6070-10</v>
          </cell>
          <cell r="R662">
            <v>1822.52</v>
          </cell>
          <cell r="S662" t="str">
            <v>810-6490-10</v>
          </cell>
          <cell r="T662">
            <v>454</v>
          </cell>
          <cell r="U662" t="str">
            <v>820-6180-10</v>
          </cell>
          <cell r="V662">
            <v>471.17</v>
          </cell>
          <cell r="W662" t="str">
            <v>740-6900-10</v>
          </cell>
          <cell r="X662">
            <v>10534.9</v>
          </cell>
        </row>
        <row r="663">
          <cell r="A663" t="str">
            <v>830-6180-10</v>
          </cell>
          <cell r="B663">
            <v>227.63</v>
          </cell>
          <cell r="C663" t="str">
            <v>810-6250-10</v>
          </cell>
          <cell r="D663">
            <v>12.69</v>
          </cell>
          <cell r="E663" t="str">
            <v>810-6901-10</v>
          </cell>
          <cell r="F663">
            <v>57517.41</v>
          </cell>
          <cell r="G663" t="str">
            <v>810-6170-10</v>
          </cell>
          <cell r="H663">
            <v>2208.64</v>
          </cell>
          <cell r="I663" t="str">
            <v>800-6342-10</v>
          </cell>
          <cell r="J663">
            <v>2385.04</v>
          </cell>
          <cell r="K663" t="str">
            <v>810-6020-10</v>
          </cell>
          <cell r="L663">
            <v>28727.01</v>
          </cell>
          <cell r="M663" t="str">
            <v>810-6160-10</v>
          </cell>
          <cell r="N663">
            <v>-3801.5</v>
          </cell>
          <cell r="O663" t="str">
            <v>830-6030-10</v>
          </cell>
          <cell r="P663">
            <v>493.25</v>
          </cell>
          <cell r="Q663" t="str">
            <v>810-6120-10</v>
          </cell>
          <cell r="R663">
            <v>1732.47</v>
          </cell>
          <cell r="S663" t="str">
            <v>810-6500-10</v>
          </cell>
          <cell r="T663">
            <v>389.56</v>
          </cell>
          <cell r="U663" t="str">
            <v>820-6190-10</v>
          </cell>
          <cell r="V663">
            <v>79.64</v>
          </cell>
          <cell r="W663" t="str">
            <v>740-6905-10</v>
          </cell>
          <cell r="X663">
            <v>-402</v>
          </cell>
        </row>
        <row r="664">
          <cell r="A664" t="str">
            <v>830-6190-10</v>
          </cell>
          <cell r="B664">
            <v>117.9</v>
          </cell>
          <cell r="C664" t="str">
            <v>810-6270-10</v>
          </cell>
          <cell r="D664">
            <v>247.57</v>
          </cell>
          <cell r="E664" t="str">
            <v>820-6010-10</v>
          </cell>
          <cell r="F664">
            <v>14730.77</v>
          </cell>
          <cell r="G664" t="str">
            <v>810-6180-10</v>
          </cell>
          <cell r="H664">
            <v>625.98</v>
          </cell>
          <cell r="I664" t="str">
            <v>800-6600-10</v>
          </cell>
          <cell r="J664">
            <v>23.44</v>
          </cell>
          <cell r="K664" t="str">
            <v>810-6030-10</v>
          </cell>
          <cell r="L664">
            <v>2137.33</v>
          </cell>
          <cell r="M664" t="str">
            <v>810-6170-10</v>
          </cell>
          <cell r="N664">
            <v>2324.39</v>
          </cell>
          <cell r="O664" t="str">
            <v>830-6170-10</v>
          </cell>
          <cell r="P664">
            <v>943.14</v>
          </cell>
          <cell r="Q664" t="str">
            <v>810-6122-10</v>
          </cell>
          <cell r="R664">
            <v>555.12</v>
          </cell>
          <cell r="S664" t="str">
            <v>810-6550-10</v>
          </cell>
          <cell r="T664">
            <v>194.78</v>
          </cell>
          <cell r="U664" t="str">
            <v>820-6200-10</v>
          </cell>
          <cell r="V664">
            <v>120.27</v>
          </cell>
          <cell r="W664" t="str">
            <v>760-6020-10</v>
          </cell>
          <cell r="X664">
            <v>10692.49</v>
          </cell>
        </row>
        <row r="665">
          <cell r="A665" t="str">
            <v>830-6200-10</v>
          </cell>
          <cell r="B665">
            <v>557.45000000000005</v>
          </cell>
          <cell r="C665" t="str">
            <v>810-6290-10</v>
          </cell>
          <cell r="D665">
            <v>1009.91</v>
          </cell>
          <cell r="E665" t="str">
            <v>820-6030-10</v>
          </cell>
          <cell r="F665">
            <v>306.02999999999997</v>
          </cell>
          <cell r="G665" t="str">
            <v>810-6190-10</v>
          </cell>
          <cell r="H665">
            <v>324.27</v>
          </cell>
          <cell r="I665" t="str">
            <v>800-6700-10</v>
          </cell>
          <cell r="J665">
            <v>184.45</v>
          </cell>
          <cell r="K665" t="str">
            <v>810-6040-10</v>
          </cell>
          <cell r="L665">
            <v>2754.46</v>
          </cell>
          <cell r="M665" t="str">
            <v>810-6180-10</v>
          </cell>
          <cell r="N665">
            <v>776.91</v>
          </cell>
          <cell r="O665" t="str">
            <v>830-6180-10</v>
          </cell>
          <cell r="P665">
            <v>205.97</v>
          </cell>
          <cell r="Q665" t="str">
            <v>810-6160-10</v>
          </cell>
          <cell r="R665">
            <v>-952.45</v>
          </cell>
          <cell r="S665" t="str">
            <v>810-6700-10</v>
          </cell>
          <cell r="T665">
            <v>251.94</v>
          </cell>
          <cell r="U665" t="str">
            <v>820-6210-10</v>
          </cell>
          <cell r="V665">
            <v>-1.42</v>
          </cell>
          <cell r="W665" t="str">
            <v>760-6030-10</v>
          </cell>
          <cell r="X665">
            <v>5405.01</v>
          </cell>
        </row>
        <row r="666">
          <cell r="A666" t="str">
            <v>830-6210-10</v>
          </cell>
          <cell r="B666">
            <v>250</v>
          </cell>
          <cell r="C666" t="str">
            <v>810-6310-10</v>
          </cell>
          <cell r="D666">
            <v>159.13</v>
          </cell>
          <cell r="E666" t="str">
            <v>820-6070-10</v>
          </cell>
          <cell r="F666">
            <v>9330.2800000000007</v>
          </cell>
          <cell r="G666" t="str">
            <v>810-6200-10</v>
          </cell>
          <cell r="H666">
            <v>1515.73</v>
          </cell>
          <cell r="I666" t="str">
            <v>810-4730-10</v>
          </cell>
          <cell r="J666">
            <v>-28371.88</v>
          </cell>
          <cell r="K666" t="str">
            <v>810-6070-10</v>
          </cell>
          <cell r="L666">
            <v>771.74</v>
          </cell>
          <cell r="M666" t="str">
            <v>810-6190-10</v>
          </cell>
          <cell r="N666">
            <v>402.43</v>
          </cell>
          <cell r="O666" t="str">
            <v>830-6190-10</v>
          </cell>
          <cell r="P666">
            <v>106.68</v>
          </cell>
          <cell r="Q666" t="str">
            <v>810-6170-10</v>
          </cell>
          <cell r="R666">
            <v>2332.6999999999998</v>
          </cell>
          <cell r="S666" t="str">
            <v>810-6900-10</v>
          </cell>
          <cell r="T666">
            <v>33082.94</v>
          </cell>
          <cell r="U666" t="str">
            <v>820-6220-10</v>
          </cell>
          <cell r="V666">
            <v>1708</v>
          </cell>
          <cell r="W666" t="str">
            <v>760-6070-10</v>
          </cell>
          <cell r="X666">
            <v>1701.72</v>
          </cell>
        </row>
        <row r="667">
          <cell r="A667" t="str">
            <v>830-6220-10</v>
          </cell>
          <cell r="B667">
            <v>857</v>
          </cell>
          <cell r="C667" t="str">
            <v>810-6342-10</v>
          </cell>
          <cell r="D667">
            <v>1776.45</v>
          </cell>
          <cell r="E667" t="str">
            <v>820-6120-10</v>
          </cell>
          <cell r="F667">
            <v>886.74</v>
          </cell>
          <cell r="G667" t="str">
            <v>810-6210-10</v>
          </cell>
          <cell r="H667">
            <v>687.55</v>
          </cell>
          <cell r="I667" t="str">
            <v>810-6020-10</v>
          </cell>
          <cell r="J667">
            <v>26601.71</v>
          </cell>
          <cell r="K667" t="str">
            <v>810-6120-10</v>
          </cell>
          <cell r="L667">
            <v>735.67</v>
          </cell>
          <cell r="M667" t="str">
            <v>810-6200-10</v>
          </cell>
          <cell r="N667">
            <v>1199.5899999999999</v>
          </cell>
          <cell r="O667" t="str">
            <v>830-6220-10</v>
          </cell>
          <cell r="P667">
            <v>1221</v>
          </cell>
          <cell r="Q667" t="str">
            <v>810-6180-10</v>
          </cell>
          <cell r="R667">
            <v>639.46</v>
          </cell>
          <cell r="S667" t="str">
            <v>810-6901-10</v>
          </cell>
          <cell r="T667">
            <v>-31638.52</v>
          </cell>
          <cell r="U667" t="str">
            <v>820-6490-10</v>
          </cell>
          <cell r="V667">
            <v>403</v>
          </cell>
          <cell r="W667" t="str">
            <v>760-6170-10</v>
          </cell>
          <cell r="X667">
            <v>1158.0999999999999</v>
          </cell>
        </row>
        <row r="668">
          <cell r="A668" t="str">
            <v>999-4000-10</v>
          </cell>
          <cell r="B668">
            <v>49251989</v>
          </cell>
          <cell r="C668" t="str">
            <v>810-6463-10</v>
          </cell>
          <cell r="D668">
            <v>182.7</v>
          </cell>
          <cell r="E668" t="str">
            <v>820-6170-10</v>
          </cell>
          <cell r="F668">
            <v>1461.84</v>
          </cell>
          <cell r="G668" t="str">
            <v>810-6220-10</v>
          </cell>
          <cell r="H668">
            <v>1268</v>
          </cell>
          <cell r="I668" t="str">
            <v>810-6030-10</v>
          </cell>
          <cell r="J668">
            <v>478.31</v>
          </cell>
          <cell r="K668" t="str">
            <v>810-6122-10</v>
          </cell>
          <cell r="L668">
            <v>110.96</v>
          </cell>
          <cell r="M668" t="str">
            <v>810-6210-10</v>
          </cell>
          <cell r="N668">
            <v>385.23</v>
          </cell>
          <cell r="O668" t="str">
            <v>830-6700-10</v>
          </cell>
          <cell r="P668">
            <v>158.63</v>
          </cell>
          <cell r="Q668" t="str">
            <v>810-6190-10</v>
          </cell>
          <cell r="R668">
            <v>331.23</v>
          </cell>
          <cell r="S668" t="str">
            <v>810-6902-10</v>
          </cell>
          <cell r="T668">
            <v>0</v>
          </cell>
          <cell r="U668" t="str">
            <v>820-6500-10</v>
          </cell>
          <cell r="V668">
            <v>103</v>
          </cell>
          <cell r="W668" t="str">
            <v>760-6180-10</v>
          </cell>
          <cell r="X668">
            <v>381.68</v>
          </cell>
        </row>
        <row r="669">
          <cell r="A669" t="str">
            <v>999-4010-10</v>
          </cell>
          <cell r="B669">
            <v>12082380</v>
          </cell>
          <cell r="C669" t="str">
            <v>810-6700-10</v>
          </cell>
          <cell r="D669">
            <v>259.49</v>
          </cell>
          <cell r="E669" t="str">
            <v>820-6180-10</v>
          </cell>
          <cell r="F669">
            <v>491.31</v>
          </cell>
          <cell r="G669" t="str">
            <v>810-6270-10</v>
          </cell>
          <cell r="H669">
            <v>257.14999999999998</v>
          </cell>
          <cell r="I669" t="str">
            <v>810-6040-10</v>
          </cell>
          <cell r="J669">
            <v>2024.18</v>
          </cell>
          <cell r="K669" t="str">
            <v>810-6160-10</v>
          </cell>
          <cell r="L669">
            <v>-1520.6</v>
          </cell>
          <cell r="M669" t="str">
            <v>810-6220-10</v>
          </cell>
          <cell r="N669">
            <v>1014</v>
          </cell>
          <cell r="O669" t="str">
            <v>999-4000-10</v>
          </cell>
          <cell r="P669">
            <v>47010122</v>
          </cell>
          <cell r="Q669" t="str">
            <v>810-6200-10</v>
          </cell>
          <cell r="R669">
            <v>275.72000000000003</v>
          </cell>
          <cell r="S669" t="str">
            <v>810-6903-10</v>
          </cell>
          <cell r="T669">
            <v>0</v>
          </cell>
          <cell r="U669" t="str">
            <v>820-6530-10</v>
          </cell>
          <cell r="V669">
            <v>14230.25</v>
          </cell>
          <cell r="W669" t="str">
            <v>760-6190-10</v>
          </cell>
          <cell r="X669">
            <v>89.22</v>
          </cell>
        </row>
        <row r="670">
          <cell r="A670" t="str">
            <v>999-4015-10</v>
          </cell>
          <cell r="B670">
            <v>18586495</v>
          </cell>
          <cell r="C670" t="str">
            <v>810-6900-10</v>
          </cell>
          <cell r="D670">
            <v>29959.59</v>
          </cell>
          <cell r="E670" t="str">
            <v>820-6190-10</v>
          </cell>
          <cell r="F670">
            <v>254.45</v>
          </cell>
          <cell r="G670" t="str">
            <v>810-6290-10</v>
          </cell>
          <cell r="H670">
            <v>59.88</v>
          </cell>
          <cell r="I670" t="str">
            <v>810-6070-10</v>
          </cell>
          <cell r="J670">
            <v>754.99</v>
          </cell>
          <cell r="K670" t="str">
            <v>810-6170-10</v>
          </cell>
          <cell r="L670">
            <v>2325.19</v>
          </cell>
          <cell r="M670" t="str">
            <v>810-6225-10</v>
          </cell>
          <cell r="N670">
            <v>12.69</v>
          </cell>
          <cell r="O670" t="str">
            <v>999-4010-10</v>
          </cell>
          <cell r="P670">
            <v>11798448</v>
          </cell>
          <cell r="Q670" t="str">
            <v>810-6210-10</v>
          </cell>
          <cell r="R670">
            <v>129.69999999999999</v>
          </cell>
          <cell r="S670" t="str">
            <v>820-6010-10</v>
          </cell>
          <cell r="T670">
            <v>19545.89</v>
          </cell>
          <cell r="U670" t="str">
            <v>820-6590-10</v>
          </cell>
          <cell r="V670">
            <v>217.08</v>
          </cell>
          <cell r="W670" t="str">
            <v>760-6200-10</v>
          </cell>
          <cell r="X670">
            <v>415.45</v>
          </cell>
        </row>
        <row r="671">
          <cell r="A671" t="str">
            <v>999-4020-10</v>
          </cell>
          <cell r="B671">
            <v>20166151</v>
          </cell>
          <cell r="C671" t="str">
            <v>810-6901-10</v>
          </cell>
          <cell r="D671">
            <v>-31747.17</v>
          </cell>
          <cell r="E671" t="str">
            <v>820-6200-10</v>
          </cell>
          <cell r="F671">
            <v>1202.8399999999999</v>
          </cell>
          <cell r="G671" t="str">
            <v>810-6310-10</v>
          </cell>
          <cell r="H671">
            <v>312.8</v>
          </cell>
          <cell r="I671" t="str">
            <v>810-6120-10</v>
          </cell>
          <cell r="J671">
            <v>1099.1099999999999</v>
          </cell>
          <cell r="K671" t="str">
            <v>810-6180-10</v>
          </cell>
          <cell r="L671">
            <v>673.1</v>
          </cell>
          <cell r="M671" t="str">
            <v>810-6270-10</v>
          </cell>
          <cell r="N671">
            <v>307.39</v>
          </cell>
          <cell r="O671" t="str">
            <v>999-4015-10</v>
          </cell>
          <cell r="P671">
            <v>14294807</v>
          </cell>
          <cell r="Q671" t="str">
            <v>810-6220-10</v>
          </cell>
          <cell r="R671">
            <v>1179</v>
          </cell>
          <cell r="S671" t="str">
            <v>820-6030-10</v>
          </cell>
          <cell r="T671">
            <v>232.96</v>
          </cell>
          <cell r="U671" t="str">
            <v>820-6600-10</v>
          </cell>
          <cell r="V671">
            <v>1805.42</v>
          </cell>
          <cell r="W671" t="str">
            <v>760-6210-10</v>
          </cell>
          <cell r="X671">
            <v>192.43</v>
          </cell>
        </row>
        <row r="672">
          <cell r="A672" t="str">
            <v>999-4100-10</v>
          </cell>
          <cell r="B672">
            <v>7259277</v>
          </cell>
          <cell r="C672" t="str">
            <v>820-6010-10</v>
          </cell>
          <cell r="D672">
            <v>13630.79</v>
          </cell>
          <cell r="E672" t="str">
            <v>820-6210-10</v>
          </cell>
          <cell r="F672">
            <v>539.58000000000004</v>
          </cell>
          <cell r="G672" t="str">
            <v>810-6342-10</v>
          </cell>
          <cell r="H672">
            <v>1776.45</v>
          </cell>
          <cell r="I672" t="str">
            <v>810-6122-10</v>
          </cell>
          <cell r="J672">
            <v>443.82</v>
          </cell>
          <cell r="K672" t="str">
            <v>810-6190-10</v>
          </cell>
          <cell r="L672">
            <v>348.67</v>
          </cell>
          <cell r="M672" t="str">
            <v>810-6342-10</v>
          </cell>
          <cell r="N672">
            <v>431.4</v>
          </cell>
          <cell r="O672" t="str">
            <v>999-4020-10</v>
          </cell>
          <cell r="P672">
            <v>17069880</v>
          </cell>
          <cell r="Q672" t="str">
            <v>810-6270-10</v>
          </cell>
          <cell r="R672">
            <v>69.67</v>
          </cell>
          <cell r="S672" t="str">
            <v>820-6070-10</v>
          </cell>
          <cell r="T672">
            <v>5296.14</v>
          </cell>
          <cell r="U672" t="str">
            <v>820-6620-10</v>
          </cell>
          <cell r="V672">
            <v>13.92</v>
          </cell>
          <cell r="W672" t="str">
            <v>760-6220-10</v>
          </cell>
          <cell r="X672">
            <v>528</v>
          </cell>
        </row>
        <row r="673">
          <cell r="A673" t="str">
            <v>999-4200-10</v>
          </cell>
          <cell r="B673">
            <v>2372405</v>
          </cell>
          <cell r="C673" t="str">
            <v>820-6030-10</v>
          </cell>
          <cell r="D673">
            <v>1140.1199999999999</v>
          </cell>
          <cell r="E673" t="str">
            <v>820-6220-10</v>
          </cell>
          <cell r="F673">
            <v>1474</v>
          </cell>
          <cell r="G673" t="str">
            <v>810-6450-10</v>
          </cell>
          <cell r="H673">
            <v>1920</v>
          </cell>
          <cell r="I673" t="str">
            <v>810-6170-10</v>
          </cell>
          <cell r="J673">
            <v>2217.2600000000002</v>
          </cell>
          <cell r="K673" t="str">
            <v>810-6200-10</v>
          </cell>
          <cell r="L673">
            <v>1620.75</v>
          </cell>
          <cell r="M673" t="str">
            <v>810-6450-10</v>
          </cell>
          <cell r="N673">
            <v>945</v>
          </cell>
          <cell r="O673" t="str">
            <v>999-4100-10</v>
          </cell>
          <cell r="P673">
            <v>7708704</v>
          </cell>
          <cell r="Q673" t="str">
            <v>810-6310-10</v>
          </cell>
          <cell r="R673">
            <v>798.51</v>
          </cell>
          <cell r="S673" t="str">
            <v>820-6120-10</v>
          </cell>
          <cell r="T673">
            <v>-73.08</v>
          </cell>
          <cell r="U673" t="str">
            <v>820-6700-10</v>
          </cell>
          <cell r="V673">
            <v>246.41</v>
          </cell>
          <cell r="W673" t="str">
            <v>760-6260-10</v>
          </cell>
          <cell r="X673">
            <v>157.5</v>
          </cell>
        </row>
        <row r="674">
          <cell r="A674" t="str">
            <v>999-4300-10</v>
          </cell>
          <cell r="B674">
            <v>1146621</v>
          </cell>
          <cell r="C674" t="str">
            <v>820-6070-10</v>
          </cell>
          <cell r="D674">
            <v>2533.56</v>
          </cell>
          <cell r="E674" t="str">
            <v>820-6700-10</v>
          </cell>
          <cell r="F674">
            <v>191.39</v>
          </cell>
          <cell r="G674" t="str">
            <v>810-6463-10</v>
          </cell>
          <cell r="H674">
            <v>182.7</v>
          </cell>
          <cell r="I674" t="str">
            <v>810-6180-10</v>
          </cell>
          <cell r="J674">
            <v>622.89</v>
          </cell>
          <cell r="K674" t="str">
            <v>810-6210-10</v>
          </cell>
          <cell r="L674">
            <v>747.06</v>
          </cell>
          <cell r="M674" t="str">
            <v>810-6463-10</v>
          </cell>
          <cell r="N674">
            <v>182.7</v>
          </cell>
          <cell r="O674" t="str">
            <v>999-4200-10</v>
          </cell>
          <cell r="P674">
            <v>3265025</v>
          </cell>
          <cell r="Q674" t="str">
            <v>810-6330-10</v>
          </cell>
          <cell r="R674">
            <v>180</v>
          </cell>
          <cell r="S674" t="str">
            <v>820-6122-10</v>
          </cell>
          <cell r="T674">
            <v>-73.08</v>
          </cell>
          <cell r="U674" t="str">
            <v>820-6901-10</v>
          </cell>
          <cell r="V674">
            <v>-91.35</v>
          </cell>
          <cell r="W674" t="str">
            <v>760-6450-10</v>
          </cell>
          <cell r="X674">
            <v>110</v>
          </cell>
        </row>
        <row r="675">
          <cell r="A675" t="str">
            <v>999-4400-10</v>
          </cell>
          <cell r="B675">
            <v>250540</v>
          </cell>
          <cell r="C675" t="str">
            <v>820-6170-10</v>
          </cell>
          <cell r="D675">
            <v>1193.42</v>
          </cell>
          <cell r="E675" t="str">
            <v>830-6010-10</v>
          </cell>
          <cell r="F675">
            <v>11538.45</v>
          </cell>
          <cell r="G675" t="str">
            <v>810-6500-10</v>
          </cell>
          <cell r="H675">
            <v>183.06</v>
          </cell>
          <cell r="I675" t="str">
            <v>810-6190-10</v>
          </cell>
          <cell r="J675">
            <v>322.67</v>
          </cell>
          <cell r="K675" t="str">
            <v>810-6220-10</v>
          </cell>
          <cell r="L675">
            <v>1841</v>
          </cell>
          <cell r="M675" t="str">
            <v>810-6700-10</v>
          </cell>
          <cell r="N675">
            <v>280.55</v>
          </cell>
          <cell r="O675" t="str">
            <v>999-4300-10</v>
          </cell>
          <cell r="P675">
            <v>718587</v>
          </cell>
          <cell r="Q675" t="str">
            <v>810-6342-10</v>
          </cell>
          <cell r="R675">
            <v>384.3</v>
          </cell>
          <cell r="S675" t="str">
            <v>820-6170-10</v>
          </cell>
          <cell r="T675">
            <v>1856.15</v>
          </cell>
          <cell r="U675" t="str">
            <v>830-6010-10</v>
          </cell>
          <cell r="V675">
            <v>11759.81</v>
          </cell>
          <cell r="W675" t="str">
            <v>760-6460-10</v>
          </cell>
          <cell r="X675">
            <v>112.5</v>
          </cell>
        </row>
        <row r="676">
          <cell r="A676" t="str">
            <v>999-5000-10</v>
          </cell>
          <cell r="B676">
            <v>113632192</v>
          </cell>
          <cell r="C676" t="str">
            <v>820-6180-10</v>
          </cell>
          <cell r="D676">
            <v>332.5</v>
          </cell>
          <cell r="E676" t="str">
            <v>830-6030-10</v>
          </cell>
          <cell r="F676">
            <v>306.01</v>
          </cell>
          <cell r="G676" t="str">
            <v>810-6600-10</v>
          </cell>
          <cell r="H676">
            <v>12.14</v>
          </cell>
          <cell r="I676" t="str">
            <v>810-6200-10</v>
          </cell>
          <cell r="J676">
            <v>1493.9</v>
          </cell>
          <cell r="K676" t="str">
            <v>810-6240-10</v>
          </cell>
          <cell r="L676">
            <v>221.4</v>
          </cell>
          <cell r="M676" t="str">
            <v>810-6900-10</v>
          </cell>
          <cell r="N676">
            <v>43438.55</v>
          </cell>
          <cell r="O676" t="str">
            <v>999-4400-10</v>
          </cell>
          <cell r="P676">
            <v>243195</v>
          </cell>
          <cell r="Q676" t="str">
            <v>810-6450-10</v>
          </cell>
          <cell r="R676">
            <v>945</v>
          </cell>
          <cell r="S676" t="str">
            <v>820-6180-10</v>
          </cell>
          <cell r="T676">
            <v>478.19</v>
          </cell>
          <cell r="U676" t="str">
            <v>830-6030-10</v>
          </cell>
          <cell r="V676">
            <v>0</v>
          </cell>
          <cell r="W676" t="str">
            <v>760-6490-10</v>
          </cell>
          <cell r="X676">
            <v>166</v>
          </cell>
        </row>
        <row r="677">
          <cell r="A677" t="str">
            <v>999-6000-10</v>
          </cell>
          <cell r="B677">
            <v>1749613</v>
          </cell>
          <cell r="C677" t="str">
            <v>820-6190-10</v>
          </cell>
          <cell r="D677">
            <v>172.21</v>
          </cell>
          <cell r="E677" t="str">
            <v>830-6170-10</v>
          </cell>
          <cell r="F677">
            <v>1069.69</v>
          </cell>
          <cell r="G677" t="str">
            <v>810-6610-10</v>
          </cell>
          <cell r="H677">
            <v>502.82</v>
          </cell>
          <cell r="I677" t="str">
            <v>810-6210-10</v>
          </cell>
          <cell r="J677">
            <v>689.84</v>
          </cell>
          <cell r="K677" t="str">
            <v>810-6270-10</v>
          </cell>
          <cell r="L677">
            <v>321.95999999999998</v>
          </cell>
          <cell r="M677" t="str">
            <v>810-6901-10</v>
          </cell>
          <cell r="N677">
            <v>-40051.43</v>
          </cell>
          <cell r="O677" t="str">
            <v>999-5000-10</v>
          </cell>
          <cell r="P677">
            <v>102009315</v>
          </cell>
          <cell r="Q677" t="str">
            <v>810-6463-10</v>
          </cell>
          <cell r="R677">
            <v>182.7</v>
          </cell>
          <cell r="S677" t="str">
            <v>820-6190-10</v>
          </cell>
          <cell r="T677">
            <v>101.78</v>
          </cell>
          <cell r="U677" t="str">
            <v>830-6170-10</v>
          </cell>
          <cell r="V677">
            <v>942.32</v>
          </cell>
          <cell r="W677" t="str">
            <v>760-6590-10</v>
          </cell>
          <cell r="X677">
            <v>236</v>
          </cell>
        </row>
        <row r="678">
          <cell r="A678" t="str">
            <v>999-6010-10</v>
          </cell>
          <cell r="B678">
            <v>424271</v>
          </cell>
          <cell r="C678" t="str">
            <v>820-6200-10</v>
          </cell>
          <cell r="D678">
            <v>813.65</v>
          </cell>
          <cell r="E678" t="str">
            <v>830-6180-10</v>
          </cell>
          <cell r="F678">
            <v>229.78</v>
          </cell>
          <cell r="G678" t="str">
            <v>810-6700-10</v>
          </cell>
          <cell r="H678">
            <v>242.29</v>
          </cell>
          <cell r="I678" t="str">
            <v>810-6220-10</v>
          </cell>
          <cell r="J678">
            <v>1510</v>
          </cell>
          <cell r="K678" t="str">
            <v>810-6290-10</v>
          </cell>
          <cell r="L678">
            <v>1233.6500000000001</v>
          </cell>
          <cell r="M678" t="str">
            <v>810-6902-10</v>
          </cell>
          <cell r="N678">
            <v>-4110.42</v>
          </cell>
          <cell r="O678" t="str">
            <v>999-6000-10</v>
          </cell>
          <cell r="P678">
            <v>2531613</v>
          </cell>
          <cell r="Q678" t="str">
            <v>810-6650-10</v>
          </cell>
          <cell r="R678">
            <v>30.51</v>
          </cell>
          <cell r="S678" t="str">
            <v>820-6200-10</v>
          </cell>
          <cell r="T678">
            <v>345.83</v>
          </cell>
          <cell r="U678" t="str">
            <v>830-6180-10</v>
          </cell>
          <cell r="V678">
            <v>229.29</v>
          </cell>
          <cell r="W678" t="str">
            <v>760-6700-10</v>
          </cell>
          <cell r="X678">
            <v>56.2</v>
          </cell>
        </row>
        <row r="679">
          <cell r="A679" t="str">
            <v>999-6015-10</v>
          </cell>
          <cell r="B679">
            <v>695859</v>
          </cell>
          <cell r="C679" t="str">
            <v>820-6210-10</v>
          </cell>
          <cell r="D679">
            <v>365.21</v>
          </cell>
          <cell r="E679" t="str">
            <v>830-6190-10</v>
          </cell>
          <cell r="F679">
            <v>119.01</v>
          </cell>
          <cell r="G679" t="str">
            <v>810-6760-10</v>
          </cell>
          <cell r="H679">
            <v>642.75</v>
          </cell>
          <cell r="I679" t="str">
            <v>810-6270-10</v>
          </cell>
          <cell r="J679">
            <v>223.44</v>
          </cell>
          <cell r="K679" t="str">
            <v>810-6310-10</v>
          </cell>
          <cell r="L679">
            <v>433.8</v>
          </cell>
          <cell r="M679" t="str">
            <v>810-6903-10</v>
          </cell>
          <cell r="N679">
            <v>0</v>
          </cell>
          <cell r="O679" t="str">
            <v>999-6010-10</v>
          </cell>
          <cell r="P679">
            <v>629043</v>
          </cell>
          <cell r="Q679" t="str">
            <v>810-6700-10</v>
          </cell>
          <cell r="R679">
            <v>243.49</v>
          </cell>
          <cell r="S679" t="str">
            <v>820-6210-10</v>
          </cell>
          <cell r="T679">
            <v>155.68</v>
          </cell>
          <cell r="U679" t="str">
            <v>830-6190-10</v>
          </cell>
          <cell r="V679">
            <v>2.21</v>
          </cell>
          <cell r="W679" t="str">
            <v>760-6900-10</v>
          </cell>
          <cell r="X679">
            <v>13585.04</v>
          </cell>
        </row>
        <row r="680">
          <cell r="A680" t="str">
            <v>999-6020-10</v>
          </cell>
          <cell r="B680">
            <v>730800</v>
          </cell>
          <cell r="C680" t="str">
            <v>820-6220-10</v>
          </cell>
          <cell r="D680">
            <v>544</v>
          </cell>
          <cell r="E680" t="str">
            <v>830-6200-10</v>
          </cell>
          <cell r="F680">
            <v>561.70000000000005</v>
          </cell>
          <cell r="G680" t="str">
            <v>810-6900-10</v>
          </cell>
          <cell r="H680">
            <v>34277.51</v>
          </cell>
          <cell r="I680" t="str">
            <v>810-6310-10</v>
          </cell>
          <cell r="J680">
            <v>262.82</v>
          </cell>
          <cell r="K680" t="str">
            <v>810-6320-10</v>
          </cell>
          <cell r="L680">
            <v>358.83</v>
          </cell>
          <cell r="M680" t="str">
            <v>820-6010-10</v>
          </cell>
          <cell r="N680">
            <v>18738.849999999999</v>
          </cell>
          <cell r="O680" t="str">
            <v>999-6015-10</v>
          </cell>
          <cell r="P680">
            <v>818887</v>
          </cell>
          <cell r="Q680" t="str">
            <v>810-6900-10</v>
          </cell>
          <cell r="R680">
            <v>30075.21</v>
          </cell>
          <cell r="S680" t="str">
            <v>820-6220-10</v>
          </cell>
          <cell r="T680">
            <v>1124</v>
          </cell>
          <cell r="U680" t="str">
            <v>830-6220-10</v>
          </cell>
          <cell r="V680">
            <v>1707</v>
          </cell>
          <cell r="W680" t="str">
            <v>760-6901-10</v>
          </cell>
          <cell r="X680">
            <v>-15888.82</v>
          </cell>
        </row>
        <row r="681">
          <cell r="A681" t="str">
            <v>999-6100-10</v>
          </cell>
          <cell r="B681">
            <v>256654</v>
          </cell>
          <cell r="C681" t="str">
            <v>820-6700-10</v>
          </cell>
          <cell r="D681">
            <v>145.51</v>
          </cell>
          <cell r="E681" t="str">
            <v>830-6210-10</v>
          </cell>
          <cell r="F681">
            <v>252.38</v>
          </cell>
          <cell r="G681" t="str">
            <v>810-6901-10</v>
          </cell>
          <cell r="H681">
            <v>-118590.15</v>
          </cell>
          <cell r="I681" t="str">
            <v>810-6320-10</v>
          </cell>
          <cell r="J681">
            <v>1315.44</v>
          </cell>
          <cell r="K681" t="str">
            <v>810-6342-10</v>
          </cell>
          <cell r="L681">
            <v>1776.45</v>
          </cell>
          <cell r="M681" t="str">
            <v>820-6030-10</v>
          </cell>
          <cell r="N681">
            <v>1169.28</v>
          </cell>
          <cell r="O681" t="str">
            <v>999-6020-10</v>
          </cell>
          <cell r="P681">
            <v>928547</v>
          </cell>
          <cell r="Q681" t="str">
            <v>810-6901-10</v>
          </cell>
          <cell r="R681">
            <v>-29582.86</v>
          </cell>
          <cell r="S681" t="str">
            <v>820-6240-10</v>
          </cell>
          <cell r="T681">
            <v>331.07</v>
          </cell>
          <cell r="U681" t="str">
            <v>830-6700-10</v>
          </cell>
          <cell r="V681">
            <v>195.97</v>
          </cell>
          <cell r="W681" t="str">
            <v>760-6902-10</v>
          </cell>
          <cell r="X681">
            <v>-8182.23</v>
          </cell>
        </row>
        <row r="682">
          <cell r="A682" t="str">
            <v>999-6200-10</v>
          </cell>
          <cell r="B682">
            <v>81729</v>
          </cell>
          <cell r="C682" t="str">
            <v>830-6010-10</v>
          </cell>
          <cell r="D682">
            <v>9374.39</v>
          </cell>
          <cell r="E682" t="str">
            <v>830-6220-10</v>
          </cell>
          <cell r="F682">
            <v>1474</v>
          </cell>
          <cell r="G682" t="str">
            <v>810-6903-10</v>
          </cell>
          <cell r="H682">
            <v>-269.92</v>
          </cell>
          <cell r="I682" t="str">
            <v>810-6342-10</v>
          </cell>
          <cell r="J682">
            <v>1776.45</v>
          </cell>
          <cell r="K682" t="str">
            <v>810-6450-10</v>
          </cell>
          <cell r="L682">
            <v>7514.55</v>
          </cell>
          <cell r="M682" t="str">
            <v>820-6070-10</v>
          </cell>
          <cell r="N682">
            <v>10299.5</v>
          </cell>
          <cell r="O682" t="str">
            <v>999-6100-10</v>
          </cell>
          <cell r="P682">
            <v>413026</v>
          </cell>
          <cell r="Q682" t="str">
            <v>810-6902-10</v>
          </cell>
          <cell r="R682">
            <v>-362.88</v>
          </cell>
          <cell r="S682" t="str">
            <v>820-6610-10</v>
          </cell>
          <cell r="T682">
            <v>250</v>
          </cell>
          <cell r="U682" t="str">
            <v>999-4000-10</v>
          </cell>
          <cell r="V682">
            <v>37007685</v>
          </cell>
          <cell r="W682" t="str">
            <v>760-6903-10</v>
          </cell>
          <cell r="X682">
            <v>-9523.8799999999992</v>
          </cell>
        </row>
        <row r="683">
          <cell r="A683" t="str">
            <v>999-6300-10</v>
          </cell>
          <cell r="B683">
            <v>40555</v>
          </cell>
          <cell r="C683" t="str">
            <v>830-6030-10</v>
          </cell>
          <cell r="D683">
            <v>1140.0899999999999</v>
          </cell>
          <cell r="E683" t="str">
            <v>830-6700-10</v>
          </cell>
          <cell r="F683">
            <v>102.7</v>
          </cell>
          <cell r="G683" t="str">
            <v>820-6010-10</v>
          </cell>
          <cell r="H683">
            <v>16443.560000000001</v>
          </cell>
          <cell r="I683" t="str">
            <v>810-6450-10</v>
          </cell>
          <cell r="J683">
            <v>1920</v>
          </cell>
          <cell r="K683" t="str">
            <v>810-6463-10</v>
          </cell>
          <cell r="L683">
            <v>182.7</v>
          </cell>
          <cell r="M683" t="str">
            <v>820-6170-10</v>
          </cell>
          <cell r="N683">
            <v>1938.97</v>
          </cell>
          <cell r="O683" t="str">
            <v>999-6200-10</v>
          </cell>
          <cell r="P683">
            <v>169301</v>
          </cell>
          <cell r="Q683" t="str">
            <v>810-6903-10</v>
          </cell>
          <cell r="R683">
            <v>0</v>
          </cell>
          <cell r="S683" t="str">
            <v>820-6700-10</v>
          </cell>
          <cell r="T683">
            <v>302.02999999999997</v>
          </cell>
          <cell r="U683" t="str">
            <v>999-4010-10</v>
          </cell>
          <cell r="V683">
            <v>10571734</v>
          </cell>
          <cell r="W683" t="str">
            <v>760-6904-10</v>
          </cell>
          <cell r="X683">
            <v>-2495.63</v>
          </cell>
        </row>
        <row r="684">
          <cell r="A684" t="str">
            <v>999-6400-10</v>
          </cell>
          <cell r="B684">
            <v>9055</v>
          </cell>
          <cell r="C684" t="str">
            <v>830-6170-10</v>
          </cell>
          <cell r="D684">
            <v>852.46</v>
          </cell>
          <cell r="E684" t="str">
            <v>999-4000-10</v>
          </cell>
          <cell r="F684">
            <v>46640042</v>
          </cell>
          <cell r="G684" t="str">
            <v>820-6030-10</v>
          </cell>
          <cell r="H684">
            <v>36.54</v>
          </cell>
          <cell r="I684" t="str">
            <v>810-6463-10</v>
          </cell>
          <cell r="J684">
            <v>182.7</v>
          </cell>
          <cell r="K684" t="str">
            <v>810-6700-10</v>
          </cell>
          <cell r="L684">
            <v>225.56</v>
          </cell>
          <cell r="M684" t="str">
            <v>820-6180-10</v>
          </cell>
          <cell r="N684">
            <v>587.79</v>
          </cell>
          <cell r="O684" t="str">
            <v>999-6300-10</v>
          </cell>
          <cell r="P684">
            <v>26915</v>
          </cell>
          <cell r="Q684" t="str">
            <v>820-6010-10</v>
          </cell>
          <cell r="R684">
            <v>21156.69</v>
          </cell>
          <cell r="S684" t="str">
            <v>820-6901-10</v>
          </cell>
          <cell r="T684">
            <v>-411.08</v>
          </cell>
          <cell r="U684" t="str">
            <v>999-4015-10</v>
          </cell>
          <cell r="V684">
            <v>12646040</v>
          </cell>
          <cell r="W684" t="str">
            <v>800-6010-10</v>
          </cell>
          <cell r="X684">
            <v>5599.82</v>
          </cell>
        </row>
        <row r="685">
          <cell r="C685" t="str">
            <v>830-6180-10</v>
          </cell>
          <cell r="D685">
            <v>200.08</v>
          </cell>
          <cell r="E685" t="str">
            <v>999-4010-10</v>
          </cell>
          <cell r="F685">
            <v>11918114</v>
          </cell>
          <cell r="G685" t="str">
            <v>820-6070-10</v>
          </cell>
          <cell r="H685">
            <v>-1347.45</v>
          </cell>
          <cell r="I685" t="str">
            <v>810-6700-10</v>
          </cell>
          <cell r="J685">
            <v>210.92</v>
          </cell>
          <cell r="K685" t="str">
            <v>810-6900-10</v>
          </cell>
          <cell r="L685">
            <v>38732.870000000003</v>
          </cell>
          <cell r="M685" t="str">
            <v>820-6190-10</v>
          </cell>
          <cell r="N685">
            <v>304.43</v>
          </cell>
          <cell r="O685" t="str">
            <v>999-6400-10</v>
          </cell>
          <cell r="P685">
            <v>13610</v>
          </cell>
          <cell r="Q685" t="str">
            <v>820-6030-10</v>
          </cell>
          <cell r="R685">
            <v>415.63</v>
          </cell>
          <cell r="S685" t="str">
            <v>830-6010-10</v>
          </cell>
          <cell r="T685">
            <v>10223.44</v>
          </cell>
          <cell r="U685" t="str">
            <v>999-4020-10</v>
          </cell>
          <cell r="V685">
            <v>16078064</v>
          </cell>
          <cell r="W685" t="str">
            <v>800-6070-10</v>
          </cell>
          <cell r="X685">
            <v>673.26</v>
          </cell>
        </row>
        <row r="686">
          <cell r="C686" t="str">
            <v>830-6190-10</v>
          </cell>
          <cell r="D686">
            <v>103.64</v>
          </cell>
          <cell r="E686" t="str">
            <v>999-4015-10</v>
          </cell>
          <cell r="F686">
            <v>16586922</v>
          </cell>
          <cell r="G686" t="str">
            <v>820-6130-10</v>
          </cell>
          <cell r="H686">
            <v>105.98</v>
          </cell>
          <cell r="I686" t="str">
            <v>810-6900-10</v>
          </cell>
          <cell r="J686">
            <v>34523.24</v>
          </cell>
          <cell r="K686" t="str">
            <v>810-6901-10</v>
          </cell>
          <cell r="L686">
            <v>-34870.14</v>
          </cell>
          <cell r="M686" t="str">
            <v>820-6200-10</v>
          </cell>
          <cell r="N686">
            <v>305.43</v>
          </cell>
          <cell r="Q686" t="str">
            <v>820-6070-10</v>
          </cell>
          <cell r="R686">
            <v>3592.71</v>
          </cell>
          <cell r="S686" t="str">
            <v>830-6020-10</v>
          </cell>
          <cell r="T686">
            <v>68.400000000000006</v>
          </cell>
          <cell r="U686" t="str">
            <v>999-4100-10</v>
          </cell>
          <cell r="V686">
            <v>6877419</v>
          </cell>
          <cell r="W686" t="str">
            <v>800-6170-10</v>
          </cell>
          <cell r="X686">
            <v>572.9</v>
          </cell>
        </row>
        <row r="687">
          <cell r="C687" t="str">
            <v>830-6200-10</v>
          </cell>
          <cell r="D687">
            <v>490.33</v>
          </cell>
          <cell r="E687" t="str">
            <v>999-4020-10</v>
          </cell>
          <cell r="F687">
            <v>18144990</v>
          </cell>
          <cell r="G687" t="str">
            <v>820-6170-10</v>
          </cell>
          <cell r="H687">
            <v>1309.49</v>
          </cell>
          <cell r="I687" t="str">
            <v>810-6901-10</v>
          </cell>
          <cell r="J687">
            <v>-39602.9</v>
          </cell>
          <cell r="K687" t="str">
            <v>810-6902-10</v>
          </cell>
          <cell r="L687">
            <v>-2395.1799999999998</v>
          </cell>
          <cell r="M687" t="str">
            <v>820-6210-10</v>
          </cell>
          <cell r="N687">
            <v>143.71</v>
          </cell>
          <cell r="Q687" t="str">
            <v>820-6120-10</v>
          </cell>
          <cell r="R687">
            <v>255.77</v>
          </cell>
          <cell r="S687" t="str">
            <v>830-6030-10</v>
          </cell>
          <cell r="T687">
            <v>232.92</v>
          </cell>
          <cell r="U687" t="str">
            <v>999-4200-10</v>
          </cell>
          <cell r="V687">
            <v>2899992</v>
          </cell>
          <cell r="W687" t="str">
            <v>800-6180-10</v>
          </cell>
          <cell r="X687">
            <v>122.32</v>
          </cell>
        </row>
        <row r="688">
          <cell r="C688" t="str">
            <v>830-6210-10</v>
          </cell>
          <cell r="D688">
            <v>219.75</v>
          </cell>
          <cell r="E688" t="str">
            <v>999-4100-10</v>
          </cell>
          <cell r="F688">
            <v>6484678</v>
          </cell>
          <cell r="G688" t="str">
            <v>820-6180-10</v>
          </cell>
          <cell r="H688">
            <v>295.67</v>
          </cell>
          <cell r="I688" t="str">
            <v>810-6902-10</v>
          </cell>
          <cell r="J688">
            <v>-1734.6</v>
          </cell>
          <cell r="K688" t="str">
            <v>810-6903-10</v>
          </cell>
          <cell r="L688">
            <v>-308.48</v>
          </cell>
          <cell r="M688" t="str">
            <v>820-6220-10</v>
          </cell>
          <cell r="N688">
            <v>970</v>
          </cell>
          <cell r="Q688" t="str">
            <v>820-6122-10</v>
          </cell>
          <cell r="R688">
            <v>255.77</v>
          </cell>
          <cell r="S688" t="str">
            <v>830-6122-10</v>
          </cell>
          <cell r="T688">
            <v>-73.08</v>
          </cell>
          <cell r="U688" t="str">
            <v>999-4300-10</v>
          </cell>
          <cell r="V688">
            <v>1020262</v>
          </cell>
          <cell r="W688" t="str">
            <v>800-6190-10</v>
          </cell>
          <cell r="X688">
            <v>63.89</v>
          </cell>
        </row>
        <row r="689">
          <cell r="C689" t="str">
            <v>830-6220-10</v>
          </cell>
          <cell r="D689">
            <v>546</v>
          </cell>
          <cell r="E689" t="str">
            <v>999-4200-10</v>
          </cell>
          <cell r="F689">
            <v>2209899</v>
          </cell>
          <cell r="G689" t="str">
            <v>820-6190-10</v>
          </cell>
          <cell r="H689">
            <v>153.11000000000001</v>
          </cell>
          <cell r="I689" t="str">
            <v>810-6903-10</v>
          </cell>
          <cell r="J689">
            <v>0</v>
          </cell>
          <cell r="K689" t="str">
            <v>820-6010-10</v>
          </cell>
          <cell r="L689">
            <v>23180.240000000002</v>
          </cell>
          <cell r="M689" t="str">
            <v>820-6700-10</v>
          </cell>
          <cell r="N689">
            <v>286.16000000000003</v>
          </cell>
          <cell r="Q689" t="str">
            <v>820-6170-10</v>
          </cell>
          <cell r="R689">
            <v>1936.49</v>
          </cell>
          <cell r="S689" t="str">
            <v>830-6170-10</v>
          </cell>
          <cell r="T689">
            <v>907.93</v>
          </cell>
          <cell r="U689" t="str">
            <v>999-4400-10</v>
          </cell>
          <cell r="V689">
            <v>241829</v>
          </cell>
          <cell r="W689" t="str">
            <v>800-6200-10</v>
          </cell>
          <cell r="X689">
            <v>126.61</v>
          </cell>
        </row>
        <row r="690">
          <cell r="C690" t="str">
            <v>830-6700-10</v>
          </cell>
          <cell r="D690">
            <v>145.52000000000001</v>
          </cell>
          <cell r="E690" t="str">
            <v>999-4300-10</v>
          </cell>
          <cell r="F690">
            <v>943001</v>
          </cell>
          <cell r="G690" t="str">
            <v>820-6200-10</v>
          </cell>
          <cell r="H690">
            <v>721.69</v>
          </cell>
          <cell r="I690" t="str">
            <v>820-6010-10</v>
          </cell>
          <cell r="J690">
            <v>21109.19</v>
          </cell>
          <cell r="K690" t="str">
            <v>820-6030-10</v>
          </cell>
          <cell r="L690">
            <v>1521.01</v>
          </cell>
          <cell r="M690" t="str">
            <v>820-6901-10</v>
          </cell>
          <cell r="N690">
            <v>4032.9</v>
          </cell>
          <cell r="Q690" t="str">
            <v>820-6180-10</v>
          </cell>
          <cell r="R690">
            <v>527.77</v>
          </cell>
          <cell r="S690" t="str">
            <v>830-6180-10</v>
          </cell>
          <cell r="T690">
            <v>203.8</v>
          </cell>
          <cell r="U690" t="str">
            <v>999-5000-10</v>
          </cell>
          <cell r="V690">
            <v>94697453</v>
          </cell>
          <cell r="W690" t="str">
            <v>800-6210-10</v>
          </cell>
          <cell r="X690">
            <v>59.8</v>
          </cell>
        </row>
        <row r="691">
          <cell r="C691" t="str">
            <v>999-4000-10</v>
          </cell>
          <cell r="D691">
            <v>50827635</v>
          </cell>
          <cell r="E691" t="str">
            <v>999-4400-10</v>
          </cell>
          <cell r="F691">
            <v>252572</v>
          </cell>
          <cell r="G691" t="str">
            <v>820-6210-10</v>
          </cell>
          <cell r="H691">
            <v>324.72000000000003</v>
          </cell>
          <cell r="I691" t="str">
            <v>820-6030-10</v>
          </cell>
          <cell r="J691">
            <v>164.44</v>
          </cell>
          <cell r="K691" t="str">
            <v>820-6070-10</v>
          </cell>
          <cell r="L691">
            <v>1063.83</v>
          </cell>
          <cell r="M691" t="str">
            <v>820-6902-10</v>
          </cell>
          <cell r="N691">
            <v>11626.98</v>
          </cell>
          <cell r="Q691" t="str">
            <v>820-6190-10</v>
          </cell>
          <cell r="R691">
            <v>228.21</v>
          </cell>
          <cell r="S691" t="str">
            <v>830-6190-10</v>
          </cell>
          <cell r="T691">
            <v>32.18</v>
          </cell>
          <cell r="U691" t="str">
            <v>999-6000-10</v>
          </cell>
          <cell r="V691">
            <v>1167469</v>
          </cell>
          <cell r="W691" t="str">
            <v>800-6220-10</v>
          </cell>
          <cell r="X691">
            <v>250</v>
          </cell>
        </row>
        <row r="692">
          <cell r="C692" t="str">
            <v>999-4010-10</v>
          </cell>
          <cell r="D692">
            <v>13761037</v>
          </cell>
          <cell r="E692" t="str">
            <v>999-5000-10</v>
          </cell>
          <cell r="F692">
            <v>95037115</v>
          </cell>
          <cell r="G692" t="str">
            <v>820-6220-10</v>
          </cell>
          <cell r="H692">
            <v>1212</v>
          </cell>
          <cell r="I692" t="str">
            <v>820-6070-10</v>
          </cell>
          <cell r="J692">
            <v>906.92</v>
          </cell>
          <cell r="K692" t="str">
            <v>820-6170-10</v>
          </cell>
          <cell r="L692">
            <v>2023.49</v>
          </cell>
          <cell r="M692" t="str">
            <v>820-6903-10</v>
          </cell>
          <cell r="N692">
            <v>699.32</v>
          </cell>
          <cell r="Q692" t="str">
            <v>820-6200-10</v>
          </cell>
          <cell r="R692">
            <v>362.29</v>
          </cell>
          <cell r="S692" t="str">
            <v>830-6220-10</v>
          </cell>
          <cell r="T692">
            <v>1124</v>
          </cell>
          <cell r="U692" t="str">
            <v>999-6010-10</v>
          </cell>
          <cell r="V692">
            <v>332593</v>
          </cell>
          <cell r="W692" t="str">
            <v>800-6342-10</v>
          </cell>
          <cell r="X692">
            <v>2385.04</v>
          </cell>
        </row>
        <row r="693">
          <cell r="C693" t="str">
            <v>999-4015-10</v>
          </cell>
          <cell r="D693">
            <v>15301893</v>
          </cell>
          <cell r="E693" t="str">
            <v>999-6000-10</v>
          </cell>
          <cell r="F693">
            <v>1706942</v>
          </cell>
          <cell r="G693" t="str">
            <v>820-6700-10</v>
          </cell>
          <cell r="H693">
            <v>115.87</v>
          </cell>
          <cell r="I693" t="str">
            <v>820-6120-10</v>
          </cell>
          <cell r="J693">
            <v>365.38</v>
          </cell>
          <cell r="K693" t="str">
            <v>820-6180-10</v>
          </cell>
          <cell r="L693">
            <v>483.75</v>
          </cell>
          <cell r="M693" t="str">
            <v>820-6904-10</v>
          </cell>
          <cell r="N693">
            <v>573.44000000000005</v>
          </cell>
          <cell r="Q693" t="str">
            <v>820-6210-10</v>
          </cell>
          <cell r="R693">
            <v>163.08000000000001</v>
          </cell>
          <cell r="S693" t="str">
            <v>830-6700-10</v>
          </cell>
          <cell r="T693">
            <v>235.62</v>
          </cell>
          <cell r="U693" t="str">
            <v>999-6015-10</v>
          </cell>
          <cell r="V693">
            <v>394420</v>
          </cell>
          <cell r="W693" t="str">
            <v>800-6620-10</v>
          </cell>
          <cell r="X693">
            <v>232.12</v>
          </cell>
        </row>
        <row r="694">
          <cell r="C694" t="str">
            <v>999-4020-10</v>
          </cell>
          <cell r="D694">
            <v>19288917</v>
          </cell>
          <cell r="E694" t="str">
            <v>999-6010-10</v>
          </cell>
          <cell r="F694">
            <v>438105</v>
          </cell>
          <cell r="G694" t="str">
            <v>820-6901-10</v>
          </cell>
          <cell r="H694">
            <v>-182.68</v>
          </cell>
          <cell r="I694" t="str">
            <v>820-6130-10</v>
          </cell>
          <cell r="J694">
            <v>-35.33</v>
          </cell>
          <cell r="K694" t="str">
            <v>820-6190-10</v>
          </cell>
          <cell r="L694">
            <v>260.33</v>
          </cell>
          <cell r="M694" t="str">
            <v>830-6010-10</v>
          </cell>
          <cell r="N694">
            <v>8505.75</v>
          </cell>
          <cell r="Q694" t="str">
            <v>820-6220-10</v>
          </cell>
          <cell r="R694">
            <v>1127</v>
          </cell>
          <cell r="S694" t="str">
            <v>999-4000-10</v>
          </cell>
          <cell r="T694">
            <v>39974644</v>
          </cell>
          <cell r="U694" t="str">
            <v>999-6020-10</v>
          </cell>
          <cell r="V694">
            <v>489702</v>
          </cell>
          <cell r="W694" t="str">
            <v>800-6700-10</v>
          </cell>
          <cell r="X694">
            <v>91.25</v>
          </cell>
        </row>
        <row r="695">
          <cell r="C695" t="str">
            <v>999-4100-10</v>
          </cell>
          <cell r="D695">
            <v>7099567</v>
          </cell>
          <cell r="E695" t="str">
            <v>999-6015-10</v>
          </cell>
          <cell r="F695">
            <v>600821</v>
          </cell>
          <cell r="G695" t="str">
            <v>820-6902-10</v>
          </cell>
          <cell r="H695">
            <v>-5601.6</v>
          </cell>
          <cell r="I695" t="str">
            <v>820-6170-10</v>
          </cell>
          <cell r="J695">
            <v>1731.79</v>
          </cell>
          <cell r="K695" t="str">
            <v>820-6200-10</v>
          </cell>
          <cell r="L695">
            <v>607.65</v>
          </cell>
          <cell r="M695" t="str">
            <v>830-6030-10</v>
          </cell>
          <cell r="N695">
            <v>1169.21</v>
          </cell>
          <cell r="Q695" t="str">
            <v>820-6700-10</v>
          </cell>
          <cell r="R695">
            <v>283.75</v>
          </cell>
          <cell r="S695" t="str">
            <v>999-4010-10</v>
          </cell>
          <cell r="T695">
            <v>11025234</v>
          </cell>
          <cell r="U695" t="str">
            <v>999-6100-10</v>
          </cell>
          <cell r="V695">
            <v>208510</v>
          </cell>
          <cell r="W695" t="str">
            <v>800-6730-10</v>
          </cell>
          <cell r="X695">
            <v>291.13</v>
          </cell>
        </row>
        <row r="696">
          <cell r="C696" t="str">
            <v>999-4200-10</v>
          </cell>
          <cell r="D696">
            <v>2540594</v>
          </cell>
          <cell r="E696" t="str">
            <v>999-6020-10</v>
          </cell>
          <cell r="F696">
            <v>659276</v>
          </cell>
          <cell r="G696" t="str">
            <v>830-6010-10</v>
          </cell>
          <cell r="H696">
            <v>11761.53</v>
          </cell>
          <cell r="I696" t="str">
            <v>820-6180-10</v>
          </cell>
          <cell r="J696">
            <v>435.77</v>
          </cell>
          <cell r="K696" t="str">
            <v>820-6210-10</v>
          </cell>
          <cell r="L696">
            <v>127.37</v>
          </cell>
          <cell r="M696" t="str">
            <v>830-6170-10</v>
          </cell>
          <cell r="N696">
            <v>945.6</v>
          </cell>
          <cell r="Q696" t="str">
            <v>820-6901-10</v>
          </cell>
          <cell r="R696">
            <v>-913.52</v>
          </cell>
          <cell r="S696" t="str">
            <v>999-4015-10</v>
          </cell>
          <cell r="T696">
            <v>12167610</v>
          </cell>
          <cell r="U696" t="str">
            <v>999-6200-10</v>
          </cell>
          <cell r="V696">
            <v>85898</v>
          </cell>
          <cell r="W696" t="str">
            <v>810-4730-10</v>
          </cell>
          <cell r="X696">
            <v>-52251.4</v>
          </cell>
        </row>
        <row r="697">
          <cell r="C697" t="str">
            <v>999-4300-10</v>
          </cell>
          <cell r="D697">
            <v>1133068</v>
          </cell>
          <cell r="E697" t="str">
            <v>999-6100-10</v>
          </cell>
          <cell r="F697">
            <v>236800</v>
          </cell>
          <cell r="G697" t="str">
            <v>830-6030-10</v>
          </cell>
          <cell r="H697">
            <v>36.53</v>
          </cell>
          <cell r="I697" t="str">
            <v>820-6190-10</v>
          </cell>
          <cell r="J697">
            <v>225.67</v>
          </cell>
          <cell r="K697" t="str">
            <v>820-6220-10</v>
          </cell>
          <cell r="L697">
            <v>1760</v>
          </cell>
          <cell r="M697" t="str">
            <v>830-6180-10</v>
          </cell>
          <cell r="N697">
            <v>189.36</v>
          </cell>
          <cell r="Q697" t="str">
            <v>830-6010-10</v>
          </cell>
          <cell r="R697">
            <v>9614.81</v>
          </cell>
          <cell r="S697" t="str">
            <v>999-4020-10</v>
          </cell>
          <cell r="T697">
            <v>16104083</v>
          </cell>
          <cell r="U697" t="str">
            <v>999-6300-10</v>
          </cell>
          <cell r="V697">
            <v>27168</v>
          </cell>
          <cell r="W697" t="str">
            <v>810-6020-10</v>
          </cell>
          <cell r="X697">
            <v>35136.68</v>
          </cell>
        </row>
        <row r="698">
          <cell r="C698" t="str">
            <v>999-4400-10</v>
          </cell>
          <cell r="D698">
            <v>265274</v>
          </cell>
          <cell r="E698" t="str">
            <v>999-6200-10</v>
          </cell>
          <cell r="F698">
            <v>77762</v>
          </cell>
          <cell r="G698" t="str">
            <v>830-6130-10</v>
          </cell>
          <cell r="H698">
            <v>105.98</v>
          </cell>
          <cell r="I698" t="str">
            <v>820-6200-10</v>
          </cell>
          <cell r="J698">
            <v>1064.8800000000001</v>
          </cell>
          <cell r="K698" t="str">
            <v>820-6590-10</v>
          </cell>
          <cell r="L698">
            <v>124.95</v>
          </cell>
          <cell r="M698" t="str">
            <v>830-6190-10</v>
          </cell>
          <cell r="N698">
            <v>98.08</v>
          </cell>
          <cell r="Q698" t="str">
            <v>830-6030-10</v>
          </cell>
          <cell r="R698">
            <v>415.63</v>
          </cell>
          <cell r="S698" t="str">
            <v>999-4100-10</v>
          </cell>
          <cell r="T698">
            <v>7007634</v>
          </cell>
          <cell r="U698" t="str">
            <v>999-6400-10</v>
          </cell>
          <cell r="V698">
            <v>7408</v>
          </cell>
          <cell r="W698" t="str">
            <v>810-6030-10</v>
          </cell>
          <cell r="X698">
            <v>646.6</v>
          </cell>
        </row>
        <row r="699">
          <cell r="C699" t="str">
            <v>999-5000-10</v>
          </cell>
          <cell r="D699">
            <v>99668992</v>
          </cell>
          <cell r="E699" t="str">
            <v>999-6300-10</v>
          </cell>
          <cell r="F699">
            <v>32915</v>
          </cell>
          <cell r="G699" t="str">
            <v>830-6170-10</v>
          </cell>
          <cell r="H699">
            <v>934.39</v>
          </cell>
          <cell r="I699" t="str">
            <v>820-6210-10</v>
          </cell>
          <cell r="J699">
            <v>478.57</v>
          </cell>
          <cell r="K699" t="str">
            <v>820-6600-10</v>
          </cell>
          <cell r="L699">
            <v>95.34</v>
          </cell>
          <cell r="M699" t="str">
            <v>830-6200-10</v>
          </cell>
          <cell r="N699">
            <v>-34.78</v>
          </cell>
          <cell r="Q699" t="str">
            <v>830-6122-10</v>
          </cell>
          <cell r="R699">
            <v>255.77</v>
          </cell>
          <cell r="S699" t="str">
            <v>999-4200-10</v>
          </cell>
          <cell r="T699">
            <v>3366935</v>
          </cell>
          <cell r="W699" t="str">
            <v>810-6070-10</v>
          </cell>
          <cell r="X699">
            <v>-910.4</v>
          </cell>
        </row>
        <row r="700">
          <cell r="C700" t="str">
            <v>999-6000-10</v>
          </cell>
          <cell r="D700">
            <v>1897259</v>
          </cell>
          <cell r="E700" t="str">
            <v>999-6400-10</v>
          </cell>
          <cell r="F700">
            <v>9242</v>
          </cell>
          <cell r="G700" t="str">
            <v>830-6180-10</v>
          </cell>
          <cell r="H700">
            <v>230.6</v>
          </cell>
          <cell r="I700" t="str">
            <v>820-6220-10</v>
          </cell>
          <cell r="J700">
            <v>1444</v>
          </cell>
          <cell r="K700" t="str">
            <v>820-6700-10</v>
          </cell>
          <cell r="L700">
            <v>355.94</v>
          </cell>
          <cell r="M700" t="str">
            <v>830-6210-10</v>
          </cell>
          <cell r="N700">
            <v>-12.92</v>
          </cell>
          <cell r="Q700" t="str">
            <v>830-6170-10</v>
          </cell>
          <cell r="R700">
            <v>943.14</v>
          </cell>
          <cell r="S700" t="str">
            <v>999-4300-10</v>
          </cell>
          <cell r="T700">
            <v>879932</v>
          </cell>
          <cell r="W700" t="str">
            <v>810-6120-10</v>
          </cell>
          <cell r="X700">
            <v>1604.63</v>
          </cell>
        </row>
        <row r="701">
          <cell r="C701" t="str">
            <v>999-6010-10</v>
          </cell>
          <cell r="D701">
            <v>513545</v>
          </cell>
          <cell r="G701" t="str">
            <v>830-6190-10</v>
          </cell>
          <cell r="H701">
            <v>119.43</v>
          </cell>
          <cell r="I701" t="str">
            <v>820-6610-10</v>
          </cell>
          <cell r="J701">
            <v>125</v>
          </cell>
          <cell r="K701" t="str">
            <v>820-6901-10</v>
          </cell>
          <cell r="L701">
            <v>-7701.04</v>
          </cell>
          <cell r="M701" t="str">
            <v>830-6220-10</v>
          </cell>
          <cell r="N701">
            <v>969</v>
          </cell>
          <cell r="Q701" t="str">
            <v>830-6180-10</v>
          </cell>
          <cell r="R701">
            <v>200.56</v>
          </cell>
          <cell r="S701" t="str">
            <v>999-4400-10</v>
          </cell>
          <cell r="T701">
            <v>241549</v>
          </cell>
          <cell r="W701" t="str">
            <v>810-6170-10</v>
          </cell>
          <cell r="X701">
            <v>3067.48</v>
          </cell>
        </row>
        <row r="702">
          <cell r="C702" t="str">
            <v>999-6015-10</v>
          </cell>
          <cell r="D702">
            <v>581051</v>
          </cell>
          <cell r="G702" t="str">
            <v>830-6200-10</v>
          </cell>
          <cell r="H702">
            <v>563.41</v>
          </cell>
          <cell r="I702" t="str">
            <v>820-6700-10</v>
          </cell>
          <cell r="J702">
            <v>139.81</v>
          </cell>
          <cell r="K702" t="str">
            <v>820-6902-10</v>
          </cell>
          <cell r="L702">
            <v>-6362.06</v>
          </cell>
          <cell r="M702" t="str">
            <v>830-6700-10</v>
          </cell>
          <cell r="N702">
            <v>171.08</v>
          </cell>
          <cell r="Q702" t="str">
            <v>830-6190-10</v>
          </cell>
          <cell r="R702">
            <v>59.81</v>
          </cell>
          <cell r="S702" t="str">
            <v>999-5000-10</v>
          </cell>
          <cell r="T702">
            <v>84523269</v>
          </cell>
          <cell r="W702" t="str">
            <v>810-6180-10</v>
          </cell>
          <cell r="X702">
            <v>761.55</v>
          </cell>
        </row>
        <row r="703">
          <cell r="C703" t="str">
            <v>999-6020-10</v>
          </cell>
          <cell r="D703">
            <v>731701</v>
          </cell>
          <cell r="G703" t="str">
            <v>830-6210-10</v>
          </cell>
          <cell r="H703">
            <v>253.25</v>
          </cell>
          <cell r="I703" t="str">
            <v>820-6901-10</v>
          </cell>
          <cell r="J703">
            <v>2846</v>
          </cell>
          <cell r="K703" t="str">
            <v>820-6903-10</v>
          </cell>
          <cell r="L703">
            <v>-699.32</v>
          </cell>
          <cell r="M703" t="str">
            <v>999-4000-10</v>
          </cell>
          <cell r="N703">
            <v>38019748</v>
          </cell>
          <cell r="Q703" t="str">
            <v>830-6220-10</v>
          </cell>
          <cell r="R703">
            <v>1126</v>
          </cell>
          <cell r="S703" t="str">
            <v>999-6000-10</v>
          </cell>
          <cell r="T703">
            <v>1476940</v>
          </cell>
          <cell r="W703" t="str">
            <v>810-6190-10</v>
          </cell>
          <cell r="X703">
            <v>253.7</v>
          </cell>
        </row>
        <row r="704">
          <cell r="C704" t="str">
            <v>999-6100-10</v>
          </cell>
          <cell r="D704">
            <v>269306</v>
          </cell>
          <cell r="G704" t="str">
            <v>830-6220-10</v>
          </cell>
          <cell r="H704">
            <v>1212</v>
          </cell>
          <cell r="I704" t="str">
            <v>820-6902-10</v>
          </cell>
          <cell r="J704">
            <v>336.68</v>
          </cell>
          <cell r="K704" t="str">
            <v>820-6904-10</v>
          </cell>
          <cell r="L704">
            <v>-573.44000000000005</v>
          </cell>
          <cell r="M704" t="str">
            <v>999-4010-10</v>
          </cell>
          <cell r="N704">
            <v>11085090</v>
          </cell>
          <cell r="Q704" t="str">
            <v>830-6700-10</v>
          </cell>
          <cell r="R704">
            <v>214.33</v>
          </cell>
          <cell r="S704" t="str">
            <v>999-6010-10</v>
          </cell>
          <cell r="T704">
            <v>412692</v>
          </cell>
          <cell r="W704" t="str">
            <v>810-6200-10</v>
          </cell>
          <cell r="X704">
            <v>954.25</v>
          </cell>
        </row>
        <row r="705">
          <cell r="C705" t="str">
            <v>999-6200-10</v>
          </cell>
          <cell r="D705">
            <v>92912</v>
          </cell>
          <cell r="G705" t="str">
            <v>830-6700-10</v>
          </cell>
          <cell r="H705">
            <v>115.85</v>
          </cell>
          <cell r="I705" t="str">
            <v>830-6010-10</v>
          </cell>
          <cell r="J705">
            <v>10590.76</v>
          </cell>
          <cell r="K705" t="str">
            <v>830-6010-10</v>
          </cell>
          <cell r="L705">
            <v>10925</v>
          </cell>
          <cell r="M705" t="str">
            <v>999-4015-10</v>
          </cell>
          <cell r="N705">
            <v>13199397</v>
          </cell>
          <cell r="Q705" t="str">
            <v>999-4000-10</v>
          </cell>
          <cell r="R705">
            <v>46963909</v>
          </cell>
          <cell r="S705" t="str">
            <v>999-6015-10</v>
          </cell>
          <cell r="T705">
            <v>416526</v>
          </cell>
          <cell r="W705" t="str">
            <v>810-6210-10</v>
          </cell>
          <cell r="X705">
            <v>447.58</v>
          </cell>
        </row>
        <row r="706">
          <cell r="C706" t="str">
            <v>999-6300-10</v>
          </cell>
          <cell r="D706">
            <v>42718</v>
          </cell>
          <cell r="G706" t="str">
            <v>999-4000-10</v>
          </cell>
          <cell r="H706">
            <v>40119019</v>
          </cell>
          <cell r="I706" t="str">
            <v>830-6030-10</v>
          </cell>
          <cell r="J706">
            <v>164.41</v>
          </cell>
          <cell r="K706" t="str">
            <v>830-6030-10</v>
          </cell>
          <cell r="L706">
            <v>1520.85</v>
          </cell>
          <cell r="M706" t="str">
            <v>999-4020-10</v>
          </cell>
          <cell r="N706">
            <v>16111943</v>
          </cell>
          <cell r="Q706" t="str">
            <v>999-4010-10</v>
          </cell>
          <cell r="R706">
            <v>12300083</v>
          </cell>
          <cell r="S706" t="str">
            <v>999-6020-10</v>
          </cell>
          <cell r="T706">
            <v>556246</v>
          </cell>
          <cell r="W706" t="str">
            <v>810-6220-10</v>
          </cell>
          <cell r="X706">
            <v>750</v>
          </cell>
        </row>
        <row r="707">
          <cell r="C707" t="str">
            <v>999-6400-10</v>
          </cell>
          <cell r="D707">
            <v>10401</v>
          </cell>
          <cell r="G707" t="str">
            <v>999-4010-10</v>
          </cell>
          <cell r="H707">
            <v>11486888</v>
          </cell>
          <cell r="I707" t="str">
            <v>830-6130-10</v>
          </cell>
          <cell r="J707">
            <v>-35.33</v>
          </cell>
          <cell r="K707" t="str">
            <v>830-6170-10</v>
          </cell>
          <cell r="L707">
            <v>1012.06</v>
          </cell>
          <cell r="M707" t="str">
            <v>999-4100-10</v>
          </cell>
          <cell r="N707">
            <v>7148941</v>
          </cell>
          <cell r="Q707" t="str">
            <v>999-4015-10</v>
          </cell>
          <cell r="R707">
            <v>13339610</v>
          </cell>
          <cell r="S707" t="str">
            <v>999-6100-10</v>
          </cell>
          <cell r="T707">
            <v>240349</v>
          </cell>
          <cell r="W707" t="str">
            <v>810-6270-10</v>
          </cell>
          <cell r="X707">
            <v>131.44999999999999</v>
          </cell>
        </row>
        <row r="708">
          <cell r="G708" t="str">
            <v>999-4015-10</v>
          </cell>
          <cell r="H708">
            <v>13460817</v>
          </cell>
          <cell r="I708" t="str">
            <v>830-6170-10</v>
          </cell>
          <cell r="J708">
            <v>896.84</v>
          </cell>
          <cell r="K708" t="str">
            <v>830-6180-10</v>
          </cell>
          <cell r="L708">
            <v>217.79</v>
          </cell>
          <cell r="M708" t="str">
            <v>999-4200-10</v>
          </cell>
          <cell r="N708">
            <v>2776215</v>
          </cell>
          <cell r="Q708" t="str">
            <v>999-4020-10</v>
          </cell>
          <cell r="R708">
            <v>16969290</v>
          </cell>
          <cell r="S708" t="str">
            <v>999-6200-10</v>
          </cell>
          <cell r="T708">
            <v>113644</v>
          </cell>
          <cell r="W708" t="str">
            <v>810-6290-10</v>
          </cell>
          <cell r="X708">
            <v>622.1</v>
          </cell>
        </row>
        <row r="709">
          <cell r="G709" t="str">
            <v>999-4020-10</v>
          </cell>
          <cell r="H709">
            <v>17374669</v>
          </cell>
          <cell r="I709" t="str">
            <v>830-6180-10</v>
          </cell>
          <cell r="J709">
            <v>205.81</v>
          </cell>
          <cell r="K709" t="str">
            <v>830-6190-10</v>
          </cell>
          <cell r="L709">
            <v>120.01</v>
          </cell>
          <cell r="M709" t="str">
            <v>999-4300-10</v>
          </cell>
          <cell r="N709">
            <v>678510</v>
          </cell>
          <cell r="Q709" t="str">
            <v>999-4100-10</v>
          </cell>
          <cell r="R709">
            <v>7761021</v>
          </cell>
          <cell r="S709" t="str">
            <v>999-6300-10</v>
          </cell>
          <cell r="T709">
            <v>24510</v>
          </cell>
          <cell r="W709" t="str">
            <v>810-6310-10</v>
          </cell>
          <cell r="X709">
            <v>263.99</v>
          </cell>
        </row>
        <row r="710">
          <cell r="G710" t="str">
            <v>999-4100-10</v>
          </cell>
          <cell r="H710">
            <v>7013816</v>
          </cell>
          <cell r="I710" t="str">
            <v>830-6190-10</v>
          </cell>
          <cell r="J710">
            <v>106.61</v>
          </cell>
          <cell r="K710" t="str">
            <v>830-6200-10</v>
          </cell>
          <cell r="L710">
            <v>184.31</v>
          </cell>
          <cell r="M710" t="str">
            <v>999-4400-10</v>
          </cell>
          <cell r="N710">
            <v>243893</v>
          </cell>
          <cell r="Q710" t="str">
            <v>999-4200-10</v>
          </cell>
          <cell r="R710">
            <v>3321935</v>
          </cell>
          <cell r="S710" t="str">
            <v>999-6400-10</v>
          </cell>
          <cell r="T710">
            <v>8505</v>
          </cell>
          <cell r="W710" t="str">
            <v>810-6320-10</v>
          </cell>
          <cell r="X710">
            <v>524</v>
          </cell>
        </row>
        <row r="711">
          <cell r="G711" t="str">
            <v>999-4200-10</v>
          </cell>
          <cell r="H711">
            <v>2724480</v>
          </cell>
          <cell r="I711" t="str">
            <v>830-6200-10</v>
          </cell>
          <cell r="J711">
            <v>502.71</v>
          </cell>
          <cell r="K711" t="str">
            <v>830-6210-10</v>
          </cell>
          <cell r="L711">
            <v>-14.02</v>
          </cell>
          <cell r="M711" t="str">
            <v>999-5000-10</v>
          </cell>
          <cell r="N711">
            <v>107578100</v>
          </cell>
          <cell r="Q711" t="str">
            <v>999-4300-10</v>
          </cell>
          <cell r="R711">
            <v>810191</v>
          </cell>
          <cell r="W711" t="str">
            <v>810-6330-10</v>
          </cell>
          <cell r="X711">
            <v>152.99</v>
          </cell>
        </row>
        <row r="712">
          <cell r="G712" t="str">
            <v>999-4300-10</v>
          </cell>
          <cell r="H712">
            <v>956608</v>
          </cell>
          <cell r="I712" t="str">
            <v>830-6210-10</v>
          </cell>
          <cell r="J712">
            <v>226.04</v>
          </cell>
          <cell r="K712" t="str">
            <v>830-6220-10</v>
          </cell>
          <cell r="L712">
            <v>1761</v>
          </cell>
          <cell r="M712" t="str">
            <v>999-6000-10</v>
          </cell>
          <cell r="N712">
            <v>1661148</v>
          </cell>
          <cell r="Q712" t="str">
            <v>999-4400-10</v>
          </cell>
          <cell r="R712">
            <v>243160</v>
          </cell>
          <cell r="W712" t="str">
            <v>810-6342-10</v>
          </cell>
          <cell r="X712">
            <v>326.08</v>
          </cell>
        </row>
        <row r="713">
          <cell r="G713" t="str">
            <v>999-4400-10</v>
          </cell>
          <cell r="H713">
            <v>243823</v>
          </cell>
          <cell r="I713" t="str">
            <v>830-6220-10</v>
          </cell>
          <cell r="J713">
            <v>1445</v>
          </cell>
          <cell r="K713" t="str">
            <v>830-6700-10</v>
          </cell>
          <cell r="L713">
            <v>212.66</v>
          </cell>
          <cell r="M713" t="str">
            <v>999-6010-10</v>
          </cell>
          <cell r="N713">
            <v>481385</v>
          </cell>
          <cell r="Q713" t="str">
            <v>999-5000-10</v>
          </cell>
          <cell r="R713">
            <v>83405569</v>
          </cell>
          <cell r="W713" t="str">
            <v>810-6450-10</v>
          </cell>
          <cell r="X713">
            <v>945</v>
          </cell>
        </row>
        <row r="714">
          <cell r="G714" t="str">
            <v>999-5000-10</v>
          </cell>
          <cell r="H714">
            <v>80712885</v>
          </cell>
          <cell r="I714" t="str">
            <v>830-6700-10</v>
          </cell>
          <cell r="J714">
            <v>107.45</v>
          </cell>
          <cell r="K714" t="str">
            <v>999-4000-10</v>
          </cell>
          <cell r="L714">
            <v>33396921</v>
          </cell>
          <cell r="M714" t="str">
            <v>999-6015-10</v>
          </cell>
          <cell r="N714">
            <v>578418</v>
          </cell>
          <cell r="Q714" t="str">
            <v>999-6000-10</v>
          </cell>
          <cell r="R714">
            <v>2381714</v>
          </cell>
          <cell r="W714" t="str">
            <v>810-6463-10</v>
          </cell>
          <cell r="X714">
            <v>182.68</v>
          </cell>
        </row>
        <row r="715">
          <cell r="G715" t="str">
            <v>999-6000-10</v>
          </cell>
          <cell r="H715">
            <v>1213618</v>
          </cell>
          <cell r="I715" t="str">
            <v>999-4000-10</v>
          </cell>
          <cell r="J715">
            <v>35081280</v>
          </cell>
          <cell r="K715" t="str">
            <v>999-4010-10</v>
          </cell>
          <cell r="L715">
            <v>10253167</v>
          </cell>
          <cell r="M715" t="str">
            <v>999-6020-10</v>
          </cell>
          <cell r="N715">
            <v>676106</v>
          </cell>
          <cell r="Q715" t="str">
            <v>999-6010-10</v>
          </cell>
          <cell r="R715">
            <v>634751</v>
          </cell>
          <cell r="W715" t="str">
            <v>810-6490-10</v>
          </cell>
          <cell r="X715">
            <v>717</v>
          </cell>
        </row>
        <row r="716">
          <cell r="G716" t="str">
            <v>999-6010-10</v>
          </cell>
          <cell r="H716">
            <v>355098</v>
          </cell>
          <cell r="I716" t="str">
            <v>999-4010-10</v>
          </cell>
          <cell r="J716">
            <v>10685703</v>
          </cell>
          <cell r="K716" t="str">
            <v>999-4015-10</v>
          </cell>
          <cell r="L716">
            <v>12709000</v>
          </cell>
          <cell r="M716" t="str">
            <v>999-6100-10</v>
          </cell>
          <cell r="N716">
            <v>296487</v>
          </cell>
          <cell r="Q716" t="str">
            <v>999-6015-10</v>
          </cell>
          <cell r="R716">
            <v>620571</v>
          </cell>
          <cell r="W716" t="str">
            <v>810-6500-10</v>
          </cell>
          <cell r="X716">
            <v>144.03</v>
          </cell>
        </row>
        <row r="717">
          <cell r="G717" t="str">
            <v>999-6015-10</v>
          </cell>
          <cell r="H717">
            <v>370441</v>
          </cell>
          <cell r="I717" t="str">
            <v>999-4015-10</v>
          </cell>
          <cell r="J717">
            <v>11895141</v>
          </cell>
          <cell r="K717" t="str">
            <v>999-4020-10</v>
          </cell>
          <cell r="L717">
            <v>15857999</v>
          </cell>
          <cell r="M717" t="str">
            <v>999-6200-10</v>
          </cell>
          <cell r="N717">
            <v>113195</v>
          </cell>
          <cell r="Q717" t="str">
            <v>999-6020-10</v>
          </cell>
          <cell r="R717">
            <v>788957</v>
          </cell>
          <cell r="W717" t="str">
            <v>810-6700-10</v>
          </cell>
          <cell r="X717">
            <v>83.85</v>
          </cell>
        </row>
        <row r="718">
          <cell r="G718" t="str">
            <v>999-6020-10</v>
          </cell>
          <cell r="H718">
            <v>498151</v>
          </cell>
          <cell r="I718" t="str">
            <v>999-4020-10</v>
          </cell>
          <cell r="J718">
            <v>14757533</v>
          </cell>
          <cell r="K718" t="str">
            <v>999-4100-10</v>
          </cell>
          <cell r="L718">
            <v>6966696</v>
          </cell>
          <cell r="M718" t="str">
            <v>999-6300-10</v>
          </cell>
          <cell r="N718">
            <v>23476</v>
          </cell>
          <cell r="Q718" t="str">
            <v>999-6100-10</v>
          </cell>
          <cell r="R718">
            <v>359036</v>
          </cell>
          <cell r="W718" t="str">
            <v>810-6900-10</v>
          </cell>
          <cell r="X718">
            <v>53436.73</v>
          </cell>
        </row>
        <row r="719">
          <cell r="G719" t="str">
            <v>999-6100-10</v>
          </cell>
          <cell r="H719">
            <v>202560</v>
          </cell>
          <cell r="I719" t="str">
            <v>999-4100-10</v>
          </cell>
          <cell r="J719">
            <v>6710932</v>
          </cell>
          <cell r="K719" t="str">
            <v>999-4200-10</v>
          </cell>
          <cell r="L719">
            <v>2804104</v>
          </cell>
          <cell r="M719" t="str">
            <v>999-6400-10</v>
          </cell>
          <cell r="N719">
            <v>10309</v>
          </cell>
          <cell r="Q719" t="str">
            <v>999-6200-10</v>
          </cell>
          <cell r="R719">
            <v>147956</v>
          </cell>
          <cell r="W719" t="str">
            <v>810-6901-10</v>
          </cell>
          <cell r="X719">
            <v>-51191.93</v>
          </cell>
        </row>
        <row r="720">
          <cell r="G720" t="str">
            <v>999-6200-10</v>
          </cell>
          <cell r="H720">
            <v>75964</v>
          </cell>
          <cell r="I720" t="str">
            <v>999-4200-10</v>
          </cell>
          <cell r="J720">
            <v>2759226</v>
          </cell>
          <cell r="K720" t="str">
            <v>999-4300-10</v>
          </cell>
          <cell r="L720">
            <v>753259</v>
          </cell>
          <cell r="Q720" t="str">
            <v>999-6300-10</v>
          </cell>
          <cell r="R720">
            <v>29607</v>
          </cell>
          <cell r="W720" t="str">
            <v>810-6902-10</v>
          </cell>
          <cell r="X720">
            <v>0</v>
          </cell>
        </row>
        <row r="721">
          <cell r="G721" t="str">
            <v>999-6300-10</v>
          </cell>
          <cell r="H721">
            <v>25031</v>
          </cell>
          <cell r="I721" t="str">
            <v>999-4300-10</v>
          </cell>
          <cell r="J721">
            <v>820429</v>
          </cell>
          <cell r="K721" t="str">
            <v>999-4400-10</v>
          </cell>
          <cell r="L721">
            <v>243763</v>
          </cell>
          <cell r="Q721" t="str">
            <v>999-6400-10</v>
          </cell>
          <cell r="R721">
            <v>11716</v>
          </cell>
          <cell r="W721" t="str">
            <v>810-6903-10</v>
          </cell>
          <cell r="X721">
            <v>-355.68</v>
          </cell>
        </row>
        <row r="722">
          <cell r="G722" t="str">
            <v>999-6400-10</v>
          </cell>
          <cell r="H722">
            <v>7057</v>
          </cell>
          <cell r="I722" t="str">
            <v>999-4400-10</v>
          </cell>
          <cell r="J722">
            <v>258029</v>
          </cell>
          <cell r="K722" t="str">
            <v>999-5000-10</v>
          </cell>
          <cell r="L722">
            <v>88847092</v>
          </cell>
          <cell r="W722" t="str">
            <v>820-6010-10</v>
          </cell>
          <cell r="X722">
            <v>22863.54</v>
          </cell>
        </row>
        <row r="723">
          <cell r="I723" t="str">
            <v>999-5000-10</v>
          </cell>
          <cell r="J723">
            <v>87104462</v>
          </cell>
          <cell r="K723" t="str">
            <v>999-6000-10</v>
          </cell>
          <cell r="L723">
            <v>1292609</v>
          </cell>
          <cell r="W723" t="str">
            <v>820-6030-10</v>
          </cell>
          <cell r="X723">
            <v>433.92</v>
          </cell>
        </row>
        <row r="724">
          <cell r="I724" t="str">
            <v>999-6000-10</v>
          </cell>
          <cell r="J724">
            <v>1076008</v>
          </cell>
          <cell r="K724" t="str">
            <v>999-6010-10</v>
          </cell>
          <cell r="L724">
            <v>389954</v>
          </cell>
          <cell r="W724" t="str">
            <v>820-6070-10</v>
          </cell>
          <cell r="X724">
            <v>5253.03</v>
          </cell>
        </row>
        <row r="725">
          <cell r="I725" t="str">
            <v>999-6010-10</v>
          </cell>
          <cell r="J725">
            <v>320804</v>
          </cell>
          <cell r="K725" t="str">
            <v>999-6015-10</v>
          </cell>
          <cell r="L725">
            <v>531790</v>
          </cell>
          <cell r="W725" t="str">
            <v>820-6170-10</v>
          </cell>
          <cell r="X725">
            <v>2164.85</v>
          </cell>
        </row>
        <row r="726">
          <cell r="I726" t="str">
            <v>999-6015-10</v>
          </cell>
          <cell r="J726">
            <v>411374</v>
          </cell>
          <cell r="K726" t="str">
            <v>999-6020-10</v>
          </cell>
          <cell r="L726">
            <v>642848</v>
          </cell>
          <cell r="W726" t="str">
            <v>820-6180-10</v>
          </cell>
          <cell r="X726">
            <v>595.67999999999995</v>
          </cell>
        </row>
        <row r="727">
          <cell r="I727" t="str">
            <v>999-6020-10</v>
          </cell>
          <cell r="J727">
            <v>478877</v>
          </cell>
          <cell r="K727" t="str">
            <v>999-6100-10</v>
          </cell>
          <cell r="L727">
            <v>281104</v>
          </cell>
          <cell r="W727" t="str">
            <v>820-6190-10</v>
          </cell>
          <cell r="X727">
            <v>172.39</v>
          </cell>
        </row>
        <row r="728">
          <cell r="I728" t="str">
            <v>999-6100-10</v>
          </cell>
          <cell r="J728">
            <v>213262</v>
          </cell>
          <cell r="K728" t="str">
            <v>999-6200-10</v>
          </cell>
          <cell r="L728">
            <v>108721</v>
          </cell>
          <cell r="W728" t="str">
            <v>820-6200-10</v>
          </cell>
          <cell r="X728">
            <v>571.76</v>
          </cell>
        </row>
        <row r="729">
          <cell r="I729" t="str">
            <v>999-6200-10</v>
          </cell>
          <cell r="J729">
            <v>85227</v>
          </cell>
          <cell r="K729" t="str">
            <v>999-6300-10</v>
          </cell>
          <cell r="L729">
            <v>24810</v>
          </cell>
          <cell r="W729" t="str">
            <v>820-6210-10</v>
          </cell>
          <cell r="X729">
            <v>273.77999999999997</v>
          </cell>
        </row>
        <row r="730">
          <cell r="I730" t="str">
            <v>999-6300-10</v>
          </cell>
          <cell r="J730">
            <v>23364</v>
          </cell>
          <cell r="K730" t="str">
            <v>999-6400-10</v>
          </cell>
          <cell r="L730">
            <v>10032</v>
          </cell>
          <cell r="W730" t="str">
            <v>820-6220-10</v>
          </cell>
          <cell r="X730">
            <v>717</v>
          </cell>
        </row>
        <row r="731">
          <cell r="I731" t="str">
            <v>999-6400-10</v>
          </cell>
          <cell r="J731">
            <v>8237</v>
          </cell>
          <cell r="W731" t="str">
            <v>820-6590-10</v>
          </cell>
          <cell r="X731">
            <v>236</v>
          </cell>
        </row>
        <row r="732">
          <cell r="W732" t="str">
            <v>820-6620-10</v>
          </cell>
          <cell r="X732">
            <v>19.8</v>
          </cell>
        </row>
        <row r="733">
          <cell r="W733" t="str">
            <v>820-6700-10</v>
          </cell>
          <cell r="X733">
            <v>177.08</v>
          </cell>
        </row>
        <row r="734">
          <cell r="W734" t="str">
            <v>820-6901-10</v>
          </cell>
          <cell r="X734">
            <v>-456.75</v>
          </cell>
        </row>
        <row r="735">
          <cell r="W735" t="str">
            <v>830-6010-10</v>
          </cell>
          <cell r="X735">
            <v>10015.36</v>
          </cell>
        </row>
        <row r="736">
          <cell r="W736" t="str">
            <v>830-6020-10</v>
          </cell>
          <cell r="X736">
            <v>196.58</v>
          </cell>
        </row>
        <row r="737">
          <cell r="W737" t="str">
            <v>830-6030-10</v>
          </cell>
          <cell r="X737">
            <v>433.88</v>
          </cell>
        </row>
        <row r="738">
          <cell r="W738" t="str">
            <v>830-6170-10</v>
          </cell>
          <cell r="X738">
            <v>1072.1300000000001</v>
          </cell>
        </row>
        <row r="739">
          <cell r="W739" t="str">
            <v>830-6180-10</v>
          </cell>
          <cell r="X739">
            <v>243.2</v>
          </cell>
        </row>
        <row r="740">
          <cell r="W740" t="str">
            <v>830-6190-10</v>
          </cell>
          <cell r="X740">
            <v>48.59</v>
          </cell>
        </row>
        <row r="741">
          <cell r="W741" t="str">
            <v>830-6200-10</v>
          </cell>
          <cell r="X741">
            <v>225.12</v>
          </cell>
        </row>
        <row r="742">
          <cell r="W742" t="str">
            <v>830-6210-10</v>
          </cell>
          <cell r="X742">
            <v>104.79</v>
          </cell>
        </row>
        <row r="743">
          <cell r="W743" t="str">
            <v>830-6220-10</v>
          </cell>
          <cell r="X743">
            <v>715</v>
          </cell>
        </row>
        <row r="744">
          <cell r="W744" t="str">
            <v>830-6700-10</v>
          </cell>
          <cell r="X744">
            <v>107.05</v>
          </cell>
        </row>
        <row r="745">
          <cell r="W745" t="str">
            <v>999-4000-10</v>
          </cell>
          <cell r="X745">
            <v>35912642</v>
          </cell>
        </row>
        <row r="746">
          <cell r="W746" t="str">
            <v>999-4010-10</v>
          </cell>
          <cell r="X746">
            <v>10697989</v>
          </cell>
        </row>
        <row r="747">
          <cell r="W747" t="str">
            <v>999-4015-10</v>
          </cell>
          <cell r="X747">
            <v>13331251</v>
          </cell>
        </row>
        <row r="748">
          <cell r="W748" t="str">
            <v>999-4020-10</v>
          </cell>
          <cell r="X748">
            <v>16891084</v>
          </cell>
        </row>
        <row r="749">
          <cell r="W749" t="str">
            <v>999-4100-10</v>
          </cell>
          <cell r="X749">
            <v>6678589</v>
          </cell>
        </row>
        <row r="750">
          <cell r="W750" t="str">
            <v>999-4200-10</v>
          </cell>
          <cell r="X750">
            <v>2846293</v>
          </cell>
        </row>
        <row r="751">
          <cell r="W751" t="str">
            <v>999-4300-10</v>
          </cell>
          <cell r="X751">
            <v>1075276</v>
          </cell>
        </row>
        <row r="752">
          <cell r="W752" t="str">
            <v>999-4400-10</v>
          </cell>
          <cell r="X752">
            <v>241799</v>
          </cell>
        </row>
        <row r="753">
          <cell r="W753" t="str">
            <v>999-6000-10</v>
          </cell>
          <cell r="X753">
            <v>1171306</v>
          </cell>
        </row>
        <row r="754">
          <cell r="W754" t="str">
            <v>999-6010-10</v>
          </cell>
          <cell r="X754">
            <v>346985</v>
          </cell>
        </row>
        <row r="755">
          <cell r="W755" t="str">
            <v>999-6015-10</v>
          </cell>
          <cell r="X755">
            <v>435255</v>
          </cell>
        </row>
        <row r="756">
          <cell r="W756" t="str">
            <v>999-6020-10</v>
          </cell>
          <cell r="X756">
            <v>548997</v>
          </cell>
        </row>
        <row r="757">
          <cell r="W757" t="str">
            <v>999-6100-10</v>
          </cell>
          <cell r="X757">
            <v>217380</v>
          </cell>
        </row>
        <row r="758">
          <cell r="W758" t="str">
            <v>999-6200-10</v>
          </cell>
          <cell r="X758">
            <v>91728</v>
          </cell>
        </row>
        <row r="759">
          <cell r="W759" t="str">
            <v>999-6300-10</v>
          </cell>
          <cell r="X759">
            <v>33022</v>
          </cell>
        </row>
        <row r="760">
          <cell r="W760" t="str">
            <v>999-6400-10</v>
          </cell>
          <cell r="X760">
            <v>7929</v>
          </cell>
        </row>
        <row r="761">
          <cell r="W761" t="str">
            <v>820-6590-10</v>
          </cell>
          <cell r="X761">
            <v>236</v>
          </cell>
        </row>
        <row r="762">
          <cell r="W762" t="str">
            <v>820-6620-10</v>
          </cell>
          <cell r="X762">
            <v>19.8</v>
          </cell>
        </row>
        <row r="763">
          <cell r="W763" t="str">
            <v>820-6700-10</v>
          </cell>
          <cell r="X763">
            <v>177.08</v>
          </cell>
        </row>
        <row r="764">
          <cell r="W764" t="str">
            <v>820-6901-10</v>
          </cell>
          <cell r="X764">
            <v>-456.75</v>
          </cell>
        </row>
        <row r="765">
          <cell r="W765" t="str">
            <v>830-6010-10</v>
          </cell>
          <cell r="X765">
            <v>10015.36</v>
          </cell>
        </row>
        <row r="766">
          <cell r="W766" t="str">
            <v>830-6020-10</v>
          </cell>
          <cell r="X766">
            <v>196.58</v>
          </cell>
        </row>
        <row r="767">
          <cell r="W767" t="str">
            <v>830-6030-10</v>
          </cell>
          <cell r="X767">
            <v>433.88</v>
          </cell>
        </row>
        <row r="768">
          <cell r="W768" t="str">
            <v>830-6070-10</v>
          </cell>
          <cell r="X768">
            <v>-2180.7600000000002</v>
          </cell>
        </row>
        <row r="769">
          <cell r="W769" t="str">
            <v>830-6170-10</v>
          </cell>
          <cell r="X769">
            <v>1072.1300000000001</v>
          </cell>
        </row>
        <row r="770">
          <cell r="W770" t="str">
            <v>830-6180-10</v>
          </cell>
          <cell r="X770">
            <v>243.2</v>
          </cell>
        </row>
        <row r="771">
          <cell r="W771" t="str">
            <v>830-6190-10</v>
          </cell>
          <cell r="X771">
            <v>48.59</v>
          </cell>
        </row>
        <row r="772">
          <cell r="W772" t="str">
            <v>830-6200-10</v>
          </cell>
          <cell r="X772">
            <v>225.12</v>
          </cell>
        </row>
        <row r="773">
          <cell r="W773" t="str">
            <v>830-6210-10</v>
          </cell>
          <cell r="X773">
            <v>104.79</v>
          </cell>
        </row>
        <row r="774">
          <cell r="W774" t="str">
            <v>830-6220-10</v>
          </cell>
          <cell r="X774">
            <v>715</v>
          </cell>
        </row>
        <row r="775">
          <cell r="W775" t="str">
            <v>830-6700-10</v>
          </cell>
          <cell r="X775">
            <v>107.05</v>
          </cell>
        </row>
        <row r="776">
          <cell r="W776" t="str">
            <v>999-4000-10</v>
          </cell>
          <cell r="X776">
            <v>35912642</v>
          </cell>
        </row>
        <row r="777">
          <cell r="W777" t="str">
            <v>999-4010-10</v>
          </cell>
          <cell r="X777">
            <v>10697989</v>
          </cell>
        </row>
        <row r="778">
          <cell r="W778" t="str">
            <v>999-4015-10</v>
          </cell>
          <cell r="X778">
            <v>13331251</v>
          </cell>
        </row>
        <row r="779">
          <cell r="W779" t="str">
            <v>999-4020-10</v>
          </cell>
          <cell r="X779">
            <v>16891084</v>
          </cell>
        </row>
        <row r="780">
          <cell r="W780" t="str">
            <v>999-4100-10</v>
          </cell>
          <cell r="X780">
            <v>6678589</v>
          </cell>
        </row>
        <row r="781">
          <cell r="W781" t="str">
            <v>999-4200-10</v>
          </cell>
          <cell r="X781">
            <v>2846293</v>
          </cell>
        </row>
        <row r="782">
          <cell r="W782" t="str">
            <v>999-4300-10</v>
          </cell>
          <cell r="X782">
            <v>1075276</v>
          </cell>
        </row>
        <row r="783">
          <cell r="W783" t="str">
            <v>999-4400-10</v>
          </cell>
          <cell r="X783">
            <v>241799</v>
          </cell>
        </row>
        <row r="784">
          <cell r="W784" t="str">
            <v>999-4500-10</v>
          </cell>
          <cell r="X784">
            <v>16909</v>
          </cell>
        </row>
        <row r="785">
          <cell r="W785" t="str">
            <v>999-5000-10</v>
          </cell>
          <cell r="X785">
            <v>110457800</v>
          </cell>
        </row>
        <row r="786">
          <cell r="W786" t="str">
            <v>999-6000-10</v>
          </cell>
          <cell r="X786">
            <v>1171306</v>
          </cell>
        </row>
        <row r="787">
          <cell r="W787" t="str">
            <v>999-6010-10</v>
          </cell>
          <cell r="X787">
            <v>346985</v>
          </cell>
        </row>
        <row r="788">
          <cell r="W788" t="str">
            <v>999-6015-10</v>
          </cell>
          <cell r="X788">
            <v>435255</v>
          </cell>
        </row>
        <row r="789">
          <cell r="W789" t="str">
            <v>999-6020-10</v>
          </cell>
          <cell r="X789">
            <v>548997</v>
          </cell>
        </row>
        <row r="790">
          <cell r="W790" t="str">
            <v>999-6100-10</v>
          </cell>
          <cell r="X790">
            <v>217380</v>
          </cell>
        </row>
        <row r="791">
          <cell r="W791" t="str">
            <v>999-6200-10</v>
          </cell>
          <cell r="X791">
            <v>91728</v>
          </cell>
        </row>
        <row r="792">
          <cell r="W792" t="str">
            <v>999-6300-10</v>
          </cell>
          <cell r="X792">
            <v>33022</v>
          </cell>
        </row>
        <row r="793">
          <cell r="W793" t="str">
            <v>999-6400-10</v>
          </cell>
          <cell r="X793">
            <v>7929</v>
          </cell>
        </row>
        <row r="794">
          <cell r="W794" t="str">
            <v>999-6500-10</v>
          </cell>
          <cell r="X794">
            <v>704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Hidden_CAPEX"/>
      <sheetName val="App.2-AC_Customer Engagement"/>
      <sheetName val="App.2-B_Acctg Instructions"/>
      <sheetName val="App.2-BA_Fixed Asset Cont"/>
      <sheetName val="Appendix 2-BB Service Life  "/>
      <sheetName val="App.2-C_DepExp"/>
      <sheetName val="App.2-D_Overhead"/>
      <sheetName val="App.2-EA_Account 1575 (2015)"/>
      <sheetName val="App.2-EB_Account 1576 (2012)"/>
      <sheetName val="App.2-EC_Account 1576 (2013)"/>
      <sheetName val="Hidden_REG Invest."/>
      <sheetName val="Hidden_REG Improvement"/>
      <sheetName val="Hidden_REG Expansion"/>
      <sheetName val="App.2-FA Proposed REG Invest."/>
      <sheetName val="App.2-FB Calc of REG Improvemnt"/>
      <sheetName val="App.2-FC Calc of REG Expansion"/>
      <sheetName val="App.2-G SQI"/>
      <sheetName val="App.2-H_Other_Oper_Rev"/>
      <sheetName val="Hidden_Other Revenue"/>
      <sheetName val="App_2-I LF_CDM"/>
      <sheetName val="lists"/>
      <sheetName val="App.2-IA_Load_Forecast_Instrct"/>
      <sheetName val="App.2-IB_Load_Forecast_Analysis"/>
      <sheetName val="App.2-JA_OM&amp;A_Summary_Analys"/>
      <sheetName val="Hidden_OM&amp;A Summary"/>
      <sheetName val="App.2-JB_OM&amp;A_Cost _Drivers"/>
      <sheetName val="App.2-JC_OMA Programs"/>
      <sheetName val="App.2-K_Employee Costs"/>
      <sheetName val="Hidden_Employee Costs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Za_2020 Com. Exp. Forecast"/>
      <sheetName val="App.2Zb_Cost of Power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>
        <row r="24">
          <cell r="E24">
            <v>2021</v>
          </cell>
        </row>
        <row r="26">
          <cell r="E26">
            <v>2020</v>
          </cell>
        </row>
        <row r="28">
          <cell r="E28">
            <v>2015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55 Dec31 JE's"/>
      <sheetName val="1255"/>
      <sheetName val="GL Recon"/>
      <sheetName val="Pivot Combined 1255 F2013"/>
      <sheetName val="1255 Rec Mar2013"/>
      <sheetName val="remaining 2012 FA accrual-cost"/>
      <sheetName val="remaining 2012 FA accrual-contr"/>
      <sheetName val="1257 Reconciliation to GL"/>
      <sheetName val="1258 Reconcilation to GL"/>
      <sheetName val="1250"/>
      <sheetName val="all accts"/>
      <sheetName val="all data"/>
      <sheetName val="Pivot 1258"/>
      <sheetName val="Pivot 1250"/>
      <sheetName val="Revised Open Jobs List 2013"/>
      <sheetName val="CapRptSumDec2013"/>
    </sheetNames>
    <sheetDataSet>
      <sheetData sheetId="0"/>
      <sheetData sheetId="1">
        <row r="5">
          <cell r="A5" t="str">
            <v>C04-101D</v>
          </cell>
          <cell r="B5" t="str">
            <v>UG Maxwell Village Ph#6</v>
          </cell>
        </row>
        <row r="6">
          <cell r="A6" t="str">
            <v>C04-105D</v>
          </cell>
          <cell r="B6" t="str">
            <v>U/G Falcon Ridge Ph5 Subd</v>
          </cell>
        </row>
        <row r="7">
          <cell r="A7" t="str">
            <v>C05-117A</v>
          </cell>
          <cell r="B7" t="str">
            <v>Dusty Dawn Ph1-Subd-Digins</v>
          </cell>
        </row>
        <row r="8">
          <cell r="A8" t="str">
            <v>C05-120D</v>
          </cell>
          <cell r="B8" t="str">
            <v>Southfield Subdivision Airport</v>
          </cell>
        </row>
        <row r="9">
          <cell r="A9" t="str">
            <v>C06-101A</v>
          </cell>
          <cell r="B9" t="str">
            <v>Dusty Dawn Ph#2 Subd DigIns</v>
          </cell>
        </row>
        <row r="10">
          <cell r="A10" t="str">
            <v>C06-103A</v>
          </cell>
          <cell r="B10" t="str">
            <v>Springridge Ph#1 Subd-Meters</v>
          </cell>
        </row>
        <row r="11">
          <cell r="A11" t="str">
            <v>C06-204</v>
          </cell>
          <cell r="B11" t="str">
            <v>O/HRelocHarmony/Olive/Rossland</v>
          </cell>
        </row>
        <row r="12">
          <cell r="A12" t="str">
            <v>C07-753</v>
          </cell>
          <cell r="B12" t="str">
            <v>MVA S/E CRNR BLOOR/SIMCOE</v>
          </cell>
        </row>
        <row r="13">
          <cell r="A13" t="str">
            <v>C09-754</v>
          </cell>
          <cell r="B13" t="str">
            <v>MVA-NE Crnr Adelaide&amp;Simcoe</v>
          </cell>
        </row>
        <row r="14">
          <cell r="A14" t="str">
            <v>C09-756</v>
          </cell>
          <cell r="B14" t="str">
            <v>MVA 263 WAVERLY ST. S.</v>
          </cell>
        </row>
        <row r="15">
          <cell r="A15" t="str">
            <v>C10-106</v>
          </cell>
          <cell r="B15" t="str">
            <v>Capreol Crt Extension(11 Lots)</v>
          </cell>
        </row>
        <row r="16">
          <cell r="A16" t="str">
            <v>C10-106D</v>
          </cell>
          <cell r="B16" t="str">
            <v>CAPREOL CRT - OLD DIG IN COSTS</v>
          </cell>
        </row>
        <row r="17">
          <cell r="A17" t="str">
            <v>C10-365</v>
          </cell>
          <cell r="B17" t="str">
            <v>Genosha - 70 King St E upgrade</v>
          </cell>
        </row>
        <row r="18">
          <cell r="A18" t="str">
            <v>C10-369</v>
          </cell>
          <cell r="B18" t="str">
            <v>451 Wentworth St.W.</v>
          </cell>
        </row>
        <row r="19">
          <cell r="A19" t="str">
            <v>C10-380</v>
          </cell>
          <cell r="B19" t="str">
            <v>Install100kVa srvs78 CentreStN</v>
          </cell>
        </row>
        <row r="20">
          <cell r="A20" t="str">
            <v>C10-757</v>
          </cell>
          <cell r="B20" t="str">
            <v>Hit Cable 974 Roundlay Dr</v>
          </cell>
        </row>
        <row r="21">
          <cell r="A21" t="str">
            <v>C10-759</v>
          </cell>
          <cell r="B21" t="str">
            <v>Cable hit 961 Roundelay Dr</v>
          </cell>
        </row>
        <row r="22">
          <cell r="A22" t="str">
            <v>C10-760</v>
          </cell>
          <cell r="B22" t="str">
            <v>MVA SE Crnr Rossland/Wilson</v>
          </cell>
        </row>
        <row r="23">
          <cell r="A23" t="str">
            <v>C10-762</v>
          </cell>
          <cell r="B23" t="str">
            <v>Hit Secondarysrvs832 Roundelay</v>
          </cell>
        </row>
        <row r="24">
          <cell r="A24" t="str">
            <v>C10-763</v>
          </cell>
          <cell r="B24" t="str">
            <v>MVA-492 Raglan Rd W</v>
          </cell>
        </row>
        <row r="25">
          <cell r="A25" t="str">
            <v>C10-764</v>
          </cell>
          <cell r="B25" t="str">
            <v>Hit Secondary Srvs836 Roundlay</v>
          </cell>
        </row>
        <row r="26">
          <cell r="A26" t="str">
            <v>C10-765</v>
          </cell>
          <cell r="B26" t="str">
            <v>Hit Secondarysrvs322 Elite Crt</v>
          </cell>
        </row>
        <row r="27">
          <cell r="A27" t="str">
            <v>C10-767</v>
          </cell>
          <cell r="B27" t="str">
            <v>191Bloor St.E.-dmged transform</v>
          </cell>
        </row>
        <row r="28">
          <cell r="A28" t="str">
            <v>C10-769</v>
          </cell>
          <cell r="B28" t="str">
            <v>Damaged cable 270 Overbank Dr</v>
          </cell>
        </row>
        <row r="29">
          <cell r="A29" t="str">
            <v>C10-770</v>
          </cell>
          <cell r="B29" t="str">
            <v>MVA 731 Brasswinds Tr</v>
          </cell>
        </row>
        <row r="30">
          <cell r="A30" t="str">
            <v>C10-771</v>
          </cell>
          <cell r="B30" t="str">
            <v>MVA 1338 Simcoe St.S</v>
          </cell>
        </row>
        <row r="31">
          <cell r="A31" t="str">
            <v>C10-774</v>
          </cell>
          <cell r="B31" t="str">
            <v>Hit Sec.Srvs @ 30 Overbank Dr</v>
          </cell>
        </row>
        <row r="32">
          <cell r="A32" t="str">
            <v>C10-776</v>
          </cell>
          <cell r="B32" t="str">
            <v>MVA @ John St. W</v>
          </cell>
        </row>
        <row r="33">
          <cell r="A33" t="str">
            <v>C10-777</v>
          </cell>
          <cell r="B33" t="str">
            <v>Hit Sec.Srvs@ 89 Overbank Dr</v>
          </cell>
        </row>
        <row r="34">
          <cell r="A34" t="str">
            <v>C10-778</v>
          </cell>
          <cell r="B34" t="str">
            <v>RepairingVaultDmg@ 33 King StE</v>
          </cell>
        </row>
        <row r="35">
          <cell r="A35" t="str">
            <v>C11-101</v>
          </cell>
          <cell r="B35" t="str">
            <v>Forrest Hills Ph4B</v>
          </cell>
        </row>
        <row r="36">
          <cell r="A36" t="str">
            <v>C11-101D</v>
          </cell>
          <cell r="B36" t="str">
            <v>FORREST HILLS4B  DIG IN COSTS</v>
          </cell>
        </row>
        <row r="37">
          <cell r="A37" t="str">
            <v>C11-103</v>
          </cell>
          <cell r="B37" t="str">
            <v>Parkridge Ph2-4 Subdivision</v>
          </cell>
        </row>
        <row r="38">
          <cell r="A38" t="str">
            <v>C11-103D</v>
          </cell>
          <cell r="B38" t="str">
            <v>Parkridge Ph2-4 Subdivision</v>
          </cell>
        </row>
        <row r="39">
          <cell r="A39" t="str">
            <v>C11-104</v>
          </cell>
          <cell r="B39" t="str">
            <v>Silwell Dvlpmnts II Subd</v>
          </cell>
        </row>
        <row r="40">
          <cell r="A40" t="str">
            <v>C11-105</v>
          </cell>
          <cell r="B40" t="str">
            <v>Dusty Dawn Devlpmnts Ph#5</v>
          </cell>
        </row>
        <row r="41">
          <cell r="A41" t="str">
            <v>C11-106</v>
          </cell>
          <cell r="B41" t="str">
            <v>Dusty Dawn Ph#6-Subdivision</v>
          </cell>
        </row>
        <row r="42">
          <cell r="A42" t="str">
            <v>C11-106D</v>
          </cell>
          <cell r="B42" t="str">
            <v>DUSTY DAWN PH$6 - DIG IN'S</v>
          </cell>
        </row>
        <row r="43">
          <cell r="A43" t="str">
            <v>C11-107</v>
          </cell>
          <cell r="B43" t="str">
            <v>New UG Subdv Kettering Dr</v>
          </cell>
        </row>
        <row r="44">
          <cell r="A44" t="str">
            <v>C11-107D</v>
          </cell>
          <cell r="B44" t="str">
            <v>KETTERING DR-DIG IN'S</v>
          </cell>
        </row>
        <row r="45">
          <cell r="A45" t="str">
            <v>C11-751</v>
          </cell>
          <cell r="B45" t="str">
            <v>MVA-1188 Simcoe St S</v>
          </cell>
        </row>
        <row r="46">
          <cell r="A46" t="str">
            <v>C11-752</v>
          </cell>
          <cell r="B46" t="str">
            <v>MVA Simcoe South of Conlin</v>
          </cell>
        </row>
        <row r="47">
          <cell r="A47" t="str">
            <v>C11-765</v>
          </cell>
          <cell r="B47" t="str">
            <v>MVA @ 339 Conlin Rd W</v>
          </cell>
        </row>
        <row r="48">
          <cell r="A48" t="str">
            <v>C11-768</v>
          </cell>
          <cell r="B48" t="str">
            <v>MVA @ 3555 Simcoe St. N</v>
          </cell>
        </row>
        <row r="49">
          <cell r="A49" t="str">
            <v>C12-100D</v>
          </cell>
          <cell r="B49" t="str">
            <v>Falcon Ridge Ph#6-Subd</v>
          </cell>
        </row>
        <row r="50">
          <cell r="A50" t="str">
            <v>C12-103</v>
          </cell>
          <cell r="B50" t="str">
            <v>Springridge Ph#3 Subd</v>
          </cell>
        </row>
        <row r="51">
          <cell r="A51" t="str">
            <v>C12-104</v>
          </cell>
          <cell r="B51" t="str">
            <v>SPRINGRIDGE PH#4 SUBDIVISION</v>
          </cell>
        </row>
        <row r="52">
          <cell r="A52" t="str">
            <v>C12-104D</v>
          </cell>
          <cell r="B52" t="str">
            <v>SPRINGRIDGE PH#4-DIG IN'S</v>
          </cell>
        </row>
        <row r="53">
          <cell r="A53" t="str">
            <v>C12-105</v>
          </cell>
          <cell r="B53" t="str">
            <v>FALCONRIDGE PHASE 7-13 LOTS</v>
          </cell>
        </row>
        <row r="54">
          <cell r="A54" t="str">
            <v>C12-105D</v>
          </cell>
          <cell r="B54" t="str">
            <v>FALCONRIDGE PH#7-DIG IN'S</v>
          </cell>
        </row>
        <row r="55">
          <cell r="A55" t="str">
            <v>C12-107</v>
          </cell>
          <cell r="B55" t="str">
            <v>Hinterland Court-15 lots</v>
          </cell>
        </row>
        <row r="56">
          <cell r="A56" t="str">
            <v>C12-107D</v>
          </cell>
          <cell r="B56" t="str">
            <v>Hinterland Court-15 lots</v>
          </cell>
        </row>
        <row r="57">
          <cell r="A57" t="str">
            <v>C12-108</v>
          </cell>
          <cell r="B57" t="str">
            <v>Parkridge Townhomes-49 units</v>
          </cell>
        </row>
        <row r="58">
          <cell r="A58" t="str">
            <v>C12-109</v>
          </cell>
          <cell r="B58" t="str">
            <v>New UG Subd-KetteringDr,Ph#2</v>
          </cell>
        </row>
        <row r="59">
          <cell r="A59" t="str">
            <v>C12-109D</v>
          </cell>
          <cell r="B59" t="str">
            <v>New UG Subd-Kettering Dr.Ph#2</v>
          </cell>
        </row>
        <row r="60">
          <cell r="A60" t="str">
            <v>C12-110</v>
          </cell>
          <cell r="B60" t="str">
            <v>Country Gate Homes Ltd. Subd</v>
          </cell>
        </row>
        <row r="61">
          <cell r="A61" t="str">
            <v>C12-111</v>
          </cell>
          <cell r="B61" t="str">
            <v>U/G DISTRIB EXPAN@TRICK AVE</v>
          </cell>
        </row>
        <row r="62">
          <cell r="A62" t="str">
            <v>C12-112</v>
          </cell>
          <cell r="B62" t="str">
            <v>Kingmeadow Subdivision Ph#1</v>
          </cell>
        </row>
        <row r="63">
          <cell r="A63" t="str">
            <v>C12-112D</v>
          </cell>
          <cell r="B63" t="str">
            <v>Kingmeadow Sub Ph#1 Dig Ins</v>
          </cell>
        </row>
        <row r="64">
          <cell r="A64" t="str">
            <v>C12-209</v>
          </cell>
          <cell r="B64" t="str">
            <v>OH Rebld Harmony-ConlinLegends</v>
          </cell>
        </row>
        <row r="65">
          <cell r="A65" t="str">
            <v>C12-284</v>
          </cell>
          <cell r="B65" t="str">
            <v>Adelaide St Pole Reloc Costco</v>
          </cell>
        </row>
        <row r="66">
          <cell r="A66" t="str">
            <v>C12-501</v>
          </cell>
          <cell r="B66" t="str">
            <v>New UG PrimSrvs@1812 SimcoeStN</v>
          </cell>
        </row>
        <row r="67">
          <cell r="A67" t="str">
            <v>C12-509</v>
          </cell>
          <cell r="B67" t="str">
            <v>1260 WILSON RD N 3 PH UG SEC.</v>
          </cell>
        </row>
        <row r="68">
          <cell r="A68" t="str">
            <v>C12-511</v>
          </cell>
          <cell r="B68" t="str">
            <v>Tx Dep-1805 SimcoeStN.AptBldg</v>
          </cell>
        </row>
        <row r="69">
          <cell r="A69" t="str">
            <v>C12-514</v>
          </cell>
          <cell r="B69" t="str">
            <v>New srvs @1417 Harmny RdN</v>
          </cell>
        </row>
        <row r="70">
          <cell r="A70" t="str">
            <v>C12-522</v>
          </cell>
          <cell r="B70" t="str">
            <v>460 Wilson RdS,Pub School Rbld</v>
          </cell>
        </row>
        <row r="71">
          <cell r="A71" t="str">
            <v>C12-523</v>
          </cell>
          <cell r="B71" t="str">
            <v>570 SHAKESPEARE-TEMP SERVICE</v>
          </cell>
        </row>
        <row r="72">
          <cell r="A72" t="str">
            <v>C12-527</v>
          </cell>
          <cell r="B72" t="str">
            <v>1915 Queensbury Dr</v>
          </cell>
        </row>
        <row r="73">
          <cell r="A73" t="str">
            <v>C12-528</v>
          </cell>
          <cell r="B73" t="str">
            <v>720 Elderberry Dr (Prim Srvs)</v>
          </cell>
        </row>
        <row r="74">
          <cell r="A74" t="str">
            <v>C12-530</v>
          </cell>
          <cell r="B74" t="str">
            <v>NewUGPrimSrvs@43&amp;53 ConlinRdE</v>
          </cell>
        </row>
        <row r="75">
          <cell r="A75" t="str">
            <v>C12-542</v>
          </cell>
          <cell r="B75" t="str">
            <v>New3PhsPrimSrvs@1160KeithRossD</v>
          </cell>
        </row>
        <row r="76">
          <cell r="A76" t="str">
            <v>C12-755</v>
          </cell>
          <cell r="B76" t="str">
            <v>MVA Simcoe St N&amp;Westmoreland</v>
          </cell>
        </row>
        <row r="77">
          <cell r="A77" t="str">
            <v>C12-768</v>
          </cell>
          <cell r="B77" t="str">
            <v>MVA Park Rd &amp; Bond St</v>
          </cell>
        </row>
        <row r="78">
          <cell r="A78" t="str">
            <v>C12-772</v>
          </cell>
          <cell r="B78" t="str">
            <v>MVA @ 305 Columbus Rd W</v>
          </cell>
        </row>
        <row r="79">
          <cell r="A79" t="str">
            <v>C12-807</v>
          </cell>
          <cell r="B79" t="str">
            <v>DRP(Disaster Recovery Plan)</v>
          </cell>
        </row>
        <row r="80">
          <cell r="A80" t="str">
            <v>C13-100</v>
          </cell>
          <cell r="B80" t="str">
            <v>Hills of Harrowsmith Subd-</v>
          </cell>
        </row>
        <row r="81">
          <cell r="A81" t="str">
            <v>C13-101</v>
          </cell>
          <cell r="B81" t="str">
            <v>Parkridge Subd 2-Ph#5</v>
          </cell>
        </row>
        <row r="82">
          <cell r="A82" t="str">
            <v>C13-101D</v>
          </cell>
          <cell r="B82" t="str">
            <v>PARKRDIGE2,PH#5 SUBD DIG INS</v>
          </cell>
        </row>
        <row r="83">
          <cell r="A83" t="str">
            <v>C13-102</v>
          </cell>
          <cell r="B83" t="str">
            <v>FalconRidge Ph#8</v>
          </cell>
        </row>
        <row r="84">
          <cell r="A84" t="str">
            <v>C13-103</v>
          </cell>
          <cell r="B84" t="str">
            <v>FKT PH#5 Design Deposit</v>
          </cell>
        </row>
        <row r="85">
          <cell r="A85" t="str">
            <v>C13-105</v>
          </cell>
          <cell r="B85" t="str">
            <v>Kingmeadow-PH2 Design Dep</v>
          </cell>
        </row>
        <row r="86">
          <cell r="A86" t="str">
            <v>C13-106</v>
          </cell>
          <cell r="B86" t="str">
            <v>PARKRIDGE PH#3</v>
          </cell>
        </row>
        <row r="87">
          <cell r="A87" t="str">
            <v>C13-107</v>
          </cell>
          <cell r="B87" t="str">
            <v>DANTONBURY PH#1A</v>
          </cell>
        </row>
        <row r="88">
          <cell r="A88" t="str">
            <v>C13-108</v>
          </cell>
          <cell r="B88" t="str">
            <v>CentreTown Ph#2 Subd</v>
          </cell>
        </row>
        <row r="89">
          <cell r="A89" t="str">
            <v>C13-110</v>
          </cell>
          <cell r="B89" t="str">
            <v>FOLEY-1848 Townline Rd N</v>
          </cell>
        </row>
        <row r="90">
          <cell r="A90" t="str">
            <v>C13-201</v>
          </cell>
          <cell r="B90" t="str">
            <v>Rebuild Vault-17 Athol</v>
          </cell>
        </row>
        <row r="91">
          <cell r="A91" t="str">
            <v>C13-202</v>
          </cell>
          <cell r="B91" t="str">
            <v>Rebuild Londonderry,Castlebar,</v>
          </cell>
        </row>
        <row r="92">
          <cell r="A92" t="str">
            <v>C13-204</v>
          </cell>
          <cell r="B92" t="str">
            <v>Rebld Tipperary,Shamrock,Derry</v>
          </cell>
        </row>
        <row r="93">
          <cell r="A93" t="str">
            <v>C13-205</v>
          </cell>
          <cell r="B93" t="str">
            <v>RebldGrandview,Downview,Norman</v>
          </cell>
        </row>
        <row r="94">
          <cell r="A94" t="str">
            <v>C13-206</v>
          </cell>
          <cell r="B94" t="str">
            <v>Rebld 777 Oxford Townhomes</v>
          </cell>
        </row>
        <row r="95">
          <cell r="A95" t="str">
            <v>C13-207</v>
          </cell>
          <cell r="B95" t="str">
            <v>Replace Lead Cable-King St.W.</v>
          </cell>
        </row>
        <row r="96">
          <cell r="A96" t="str">
            <v>C13-211</v>
          </cell>
          <cell r="B96" t="str">
            <v>Reloc Pole Townline/Woodstream</v>
          </cell>
        </row>
        <row r="97">
          <cell r="A97" t="str">
            <v>C13-230</v>
          </cell>
          <cell r="B97" t="str">
            <v>REPLACE OH TRANSFORMERS</v>
          </cell>
        </row>
        <row r="98">
          <cell r="A98" t="str">
            <v>C13-235</v>
          </cell>
          <cell r="B98" t="str">
            <v>REPLACE PADMOUNT TX</v>
          </cell>
        </row>
        <row r="99">
          <cell r="A99" t="str">
            <v>C13-240</v>
          </cell>
          <cell r="B99" t="str">
            <v>Distrib'n Component Changeout</v>
          </cell>
        </row>
        <row r="100">
          <cell r="A100" t="str">
            <v>C13-241</v>
          </cell>
          <cell r="B100" t="str">
            <v>SUBSTAT'N COMPONENT CHANGEOUTS</v>
          </cell>
        </row>
        <row r="101">
          <cell r="A101" t="str">
            <v>C13-242</v>
          </cell>
          <cell r="B101" t="str">
            <v>OVERHEAD UNPLANNED REPLACEMENT</v>
          </cell>
        </row>
        <row r="102">
          <cell r="A102" t="str">
            <v>C13-243</v>
          </cell>
          <cell r="B102" t="str">
            <v>UGSEC CABLE UNPLAN'D REPLACEMT</v>
          </cell>
        </row>
        <row r="103">
          <cell r="A103" t="str">
            <v>C13-244</v>
          </cell>
          <cell r="B103" t="str">
            <v>UG PRIM CABLE UNPLAN'D REPLCMT</v>
          </cell>
        </row>
        <row r="104">
          <cell r="A104" t="str">
            <v>C13-245</v>
          </cell>
          <cell r="B104" t="str">
            <v>CAPITAL POLE REMOVAL&amp;RESTORA'N</v>
          </cell>
        </row>
        <row r="105">
          <cell r="A105" t="str">
            <v>C13-250</v>
          </cell>
          <cell r="B105" t="str">
            <v>DELTA/WYE CONVERSION</v>
          </cell>
        </row>
        <row r="106">
          <cell r="A106" t="str">
            <v>C13-253</v>
          </cell>
          <cell r="B106" t="str">
            <v>407 THRNTON/WNCHSTER-TEMP RELO</v>
          </cell>
        </row>
        <row r="107">
          <cell r="A107" t="str">
            <v>C13-254</v>
          </cell>
          <cell r="B107" t="str">
            <v>407-SIMCOE-TEMPORARY RELOCATE</v>
          </cell>
        </row>
        <row r="108">
          <cell r="A108" t="str">
            <v>C13-255</v>
          </cell>
          <cell r="B108" t="str">
            <v>Thornton/Conlin Rnd-about Relo</v>
          </cell>
        </row>
        <row r="109">
          <cell r="A109" t="str">
            <v>C13-256</v>
          </cell>
          <cell r="B109" t="str">
            <v>Install Padmount TX-77 KingStE</v>
          </cell>
        </row>
        <row r="110">
          <cell r="A110" t="str">
            <v>C13-257</v>
          </cell>
          <cell r="B110" t="str">
            <v>44KV Abandon Ln Remove</v>
          </cell>
        </row>
        <row r="111">
          <cell r="A111" t="str">
            <v>C13-270</v>
          </cell>
          <cell r="B111" t="str">
            <v>MS13 Upgrade</v>
          </cell>
        </row>
        <row r="112">
          <cell r="A112" t="str">
            <v>C13-271</v>
          </cell>
          <cell r="B112" t="str">
            <v>MS-13 Replace Transformer</v>
          </cell>
        </row>
        <row r="113">
          <cell r="A113" t="str">
            <v>C13-273</v>
          </cell>
          <cell r="B113" t="str">
            <v>RebldSimcoeStN-Rosslnd/William</v>
          </cell>
        </row>
        <row r="114">
          <cell r="A114" t="str">
            <v>C13-274</v>
          </cell>
          <cell r="B114" t="str">
            <v>OHRebld DianeDr,Susan&amp;BrendaCt</v>
          </cell>
        </row>
        <row r="115">
          <cell r="A115" t="str">
            <v>C13-275</v>
          </cell>
          <cell r="B115" t="str">
            <v>OH Rebld Keewatin,Denise,Karen</v>
          </cell>
        </row>
        <row r="116">
          <cell r="A116" t="str">
            <v>C13-276</v>
          </cell>
          <cell r="B116" t="str">
            <v>OHRebld-Olive,Florell-Grndview</v>
          </cell>
        </row>
        <row r="117">
          <cell r="A117" t="str">
            <v>C13-277</v>
          </cell>
          <cell r="B117" t="str">
            <v>OHRebld Ronlea&amp;Carolyn Ave</v>
          </cell>
        </row>
        <row r="118">
          <cell r="A118" t="str">
            <v>C13-278</v>
          </cell>
          <cell r="B118" t="str">
            <v>15F1 Ext, Harmony &amp; Conlin</v>
          </cell>
        </row>
        <row r="119">
          <cell r="A119" t="str">
            <v>C13-281</v>
          </cell>
          <cell r="B119" t="str">
            <v>Thornton TS - System Capacity</v>
          </cell>
        </row>
        <row r="120">
          <cell r="A120" t="str">
            <v>C13-282</v>
          </cell>
          <cell r="B120" t="str">
            <v>UOIT - Second Feeder</v>
          </cell>
        </row>
        <row r="121">
          <cell r="A121" t="str">
            <v>C13-283</v>
          </cell>
          <cell r="B121" t="str">
            <v>Porcelain Switch Replcmt Progr</v>
          </cell>
        </row>
        <row r="122">
          <cell r="A122" t="str">
            <v>C13-284</v>
          </cell>
          <cell r="B122" t="str">
            <v>Porcelain Insul Replcmnt Progr</v>
          </cell>
        </row>
        <row r="123">
          <cell r="A123" t="str">
            <v>C13-285</v>
          </cell>
          <cell r="B123" t="str">
            <v>Install'n of Auto Reclosers</v>
          </cell>
        </row>
        <row r="124">
          <cell r="A124" t="str">
            <v>C13-286</v>
          </cell>
          <cell r="B124" t="str">
            <v>407 Extens'n RelocPlant Design</v>
          </cell>
        </row>
        <row r="125">
          <cell r="A125" t="str">
            <v>C13-287</v>
          </cell>
          <cell r="B125" t="str">
            <v>Region Rebld-SimcoeSt N&amp;Conlin</v>
          </cell>
        </row>
        <row r="126">
          <cell r="A126" t="str">
            <v>C13-288</v>
          </cell>
          <cell r="B126" t="str">
            <v>Substation Breaker Replacement</v>
          </cell>
        </row>
        <row r="127">
          <cell r="A127" t="str">
            <v>C13-300</v>
          </cell>
          <cell r="B127" t="str">
            <v>Install O/H SRVS CONNECTIONS</v>
          </cell>
        </row>
        <row r="128">
          <cell r="A128" t="str">
            <v>C13-305</v>
          </cell>
          <cell r="B128" t="str">
            <v>Install UG Srvs Connections</v>
          </cell>
        </row>
        <row r="129">
          <cell r="A129" t="str">
            <v>C13-344</v>
          </cell>
          <cell r="B129" t="str">
            <v>NewUGSecSrvs@1351 ChippewaSt</v>
          </cell>
        </row>
        <row r="130">
          <cell r="A130" t="str">
            <v>C13-345</v>
          </cell>
          <cell r="B130" t="str">
            <v>NewUGSecSrvs@1357 Chippewa St.</v>
          </cell>
        </row>
        <row r="131">
          <cell r="A131" t="str">
            <v>C13-355</v>
          </cell>
          <cell r="B131" t="str">
            <v>OH SecSrvs@257 Sinclair Ave</v>
          </cell>
        </row>
        <row r="132">
          <cell r="A132" t="str">
            <v>C13-506</v>
          </cell>
          <cell r="B132" t="str">
            <v>Tx Dep.,1300&amp;1320 Benson St</v>
          </cell>
        </row>
        <row r="133">
          <cell r="A133" t="str">
            <v>C13-507</v>
          </cell>
          <cell r="B133" t="str">
            <v>1300 KING E-NEW UG PRIM SERV</v>
          </cell>
        </row>
        <row r="134">
          <cell r="A134" t="str">
            <v>C13-514</v>
          </cell>
          <cell r="B134" t="str">
            <v>2375 RITSON RD-NEW PRIM. SRVS</v>
          </cell>
        </row>
        <row r="135">
          <cell r="A135" t="str">
            <v>C13-517</v>
          </cell>
          <cell r="B135" t="str">
            <v>200 Winchester Rd. W</v>
          </cell>
        </row>
        <row r="136">
          <cell r="A136" t="str">
            <v>C13-519</v>
          </cell>
          <cell r="B136" t="str">
            <v>1661 Harmony Rd. N</v>
          </cell>
        </row>
        <row r="137">
          <cell r="A137" t="str">
            <v>C13-522</v>
          </cell>
          <cell r="B137" t="str">
            <v>Upgrd/Reloc TX-815 King St. W-</v>
          </cell>
        </row>
        <row r="138">
          <cell r="A138" t="str">
            <v>C13-523</v>
          </cell>
          <cell r="B138" t="str">
            <v>New Srvs@610 Taylor Ave</v>
          </cell>
        </row>
        <row r="139">
          <cell r="A139" t="str">
            <v>C13-525</v>
          </cell>
          <cell r="B139" t="str">
            <v>New UG Prim Conn@1335 BensonSt</v>
          </cell>
        </row>
        <row r="140">
          <cell r="A140" t="str">
            <v>C13-526</v>
          </cell>
          <cell r="B140" t="str">
            <v>611 KING W-NEW UG 3PH PRIM SRV</v>
          </cell>
        </row>
        <row r="141">
          <cell r="A141" t="str">
            <v>C13-527</v>
          </cell>
          <cell r="B141" t="str">
            <v>Commercal Dvlpmt-200 RitsonRdN</v>
          </cell>
        </row>
        <row r="142">
          <cell r="A142" t="str">
            <v>C13-528</v>
          </cell>
          <cell r="B142" t="str">
            <v>New S/L Conn@Winchester Rd</v>
          </cell>
        </row>
        <row r="143">
          <cell r="A143" t="str">
            <v>C13-534</v>
          </cell>
          <cell r="B143" t="str">
            <v>New UGSecSrvs@200WinchesterRdW</v>
          </cell>
        </row>
        <row r="144">
          <cell r="A144" t="str">
            <v>C13-535</v>
          </cell>
          <cell r="B144" t="str">
            <v>New Apt. Bldgs@2 Taylorwood Rd</v>
          </cell>
        </row>
        <row r="145">
          <cell r="A145" t="str">
            <v>C13-538</v>
          </cell>
          <cell r="B145" t="str">
            <v>193 King St.E New OH Sec Svce</v>
          </cell>
        </row>
        <row r="146">
          <cell r="A146" t="str">
            <v>C13-539</v>
          </cell>
          <cell r="B146" t="str">
            <v>New UG Prim Svce-855 Taunton</v>
          </cell>
        </row>
        <row r="147">
          <cell r="A147" t="str">
            <v>C13-544</v>
          </cell>
          <cell r="B147" t="str">
            <v>Traffic Signal@QESchool</v>
          </cell>
        </row>
        <row r="148">
          <cell r="A148" t="str">
            <v>C13-546</v>
          </cell>
          <cell r="B148" t="str">
            <v>New UG Prim Srvs@725 BloorStW</v>
          </cell>
        </row>
        <row r="149">
          <cell r="A149" t="str">
            <v>C13-549</v>
          </cell>
          <cell r="B149" t="str">
            <v>New UG Sec.Conn@Hillcroft/Mary</v>
          </cell>
        </row>
        <row r="150">
          <cell r="A150" t="str">
            <v>C13-600</v>
          </cell>
          <cell r="B150" t="str">
            <v>Single Phase Meter Purch&amp;Insta</v>
          </cell>
        </row>
        <row r="151">
          <cell r="A151" t="str">
            <v>C13-605</v>
          </cell>
          <cell r="B151" t="str">
            <v>Polyphase Meter Purch &amp; Instal</v>
          </cell>
        </row>
        <row r="152">
          <cell r="A152" t="str">
            <v>C13-610</v>
          </cell>
          <cell r="B152" t="str">
            <v>Interval Meter Purchase &amp; Inst</v>
          </cell>
        </row>
        <row r="153">
          <cell r="A153" t="str">
            <v>C13-750</v>
          </cell>
          <cell r="B153" t="str">
            <v>Storm Damage Jan 20/13</v>
          </cell>
        </row>
        <row r="154">
          <cell r="A154" t="str">
            <v>C13-753</v>
          </cell>
          <cell r="B154" t="str">
            <v>MVA 328 Bloor St. E.</v>
          </cell>
        </row>
        <row r="155">
          <cell r="A155" t="str">
            <v>C13-762</v>
          </cell>
          <cell r="B155" t="str">
            <v>7262 GRANDVIEW-SECONDARYS HIT</v>
          </cell>
        </row>
        <row r="156">
          <cell r="A156" t="str">
            <v>C13-765</v>
          </cell>
          <cell r="B156" t="str">
            <v>MVA accident 134 Harmony RdS</v>
          </cell>
        </row>
        <row r="157">
          <cell r="A157" t="str">
            <v>C13-766</v>
          </cell>
          <cell r="B157" t="str">
            <v>MVA 774 Simcoe Street South</v>
          </cell>
        </row>
        <row r="158">
          <cell r="A158" t="str">
            <v>C13-767</v>
          </cell>
          <cell r="B158" t="str">
            <v>MVA 123 WIlson Rd North</v>
          </cell>
        </row>
        <row r="159">
          <cell r="A159" t="str">
            <v>C13-768</v>
          </cell>
          <cell r="B159" t="str">
            <v>Sub-Terrain hit primary cable</v>
          </cell>
        </row>
        <row r="160">
          <cell r="A160" t="str">
            <v>C13-769</v>
          </cell>
          <cell r="B160" t="str">
            <v>Dug into Sec Cable Expercom</v>
          </cell>
        </row>
        <row r="161">
          <cell r="A161" t="str">
            <v>C13-770</v>
          </cell>
          <cell r="B161" t="str">
            <v>MVA Acc. Ritson S of EULALIE</v>
          </cell>
        </row>
        <row r="162">
          <cell r="A162" t="str">
            <v>C13-771</v>
          </cell>
          <cell r="B162" t="str">
            <v>MVA@5151 SimcoeStN.Dec15/13</v>
          </cell>
        </row>
        <row r="163">
          <cell r="A163" t="str">
            <v>C13-772</v>
          </cell>
          <cell r="B163" t="str">
            <v>Storm Damage Dec.20-21.2013</v>
          </cell>
        </row>
        <row r="164">
          <cell r="A164" t="str">
            <v>C13-801</v>
          </cell>
          <cell r="B164" t="str">
            <v>EA-MS Reloc os OSHAWA PUCN</v>
          </cell>
        </row>
        <row r="165">
          <cell r="A165" t="str">
            <v>C13-802</v>
          </cell>
          <cell r="B165" t="str">
            <v>DRP IMPLEMENTATION</v>
          </cell>
        </row>
        <row r="166">
          <cell r="A166" t="str">
            <v>C13-803</v>
          </cell>
          <cell r="B166" t="str">
            <v>IT SYSTEM UPGRADES</v>
          </cell>
        </row>
        <row r="167">
          <cell r="A167" t="str">
            <v>C13-804</v>
          </cell>
          <cell r="B167" t="str">
            <v>SAN UPGRADE CAPACITY UPGRADE</v>
          </cell>
        </row>
        <row r="168">
          <cell r="A168" t="str">
            <v>C13-805</v>
          </cell>
          <cell r="B168" t="str">
            <v>MAS/ODA Enhancements/Upgrades</v>
          </cell>
        </row>
        <row r="169">
          <cell r="A169" t="str">
            <v>C13-806</v>
          </cell>
          <cell r="B169" t="str">
            <v>OUTAGE MGMT SYSTEM(OMS)</v>
          </cell>
        </row>
        <row r="170">
          <cell r="A170" t="str">
            <v>C13-807</v>
          </cell>
          <cell r="B170" t="str">
            <v>GIS ENHANCEMENTS/UPGRADES</v>
          </cell>
        </row>
        <row r="171">
          <cell r="A171" t="str">
            <v>C13-808</v>
          </cell>
          <cell r="B171" t="str">
            <v>Meter Reverification 2013</v>
          </cell>
        </row>
        <row r="172">
          <cell r="A172" t="str">
            <v>C13-811</v>
          </cell>
          <cell r="B172" t="str">
            <v>Dist'n Grid  UG Vaults</v>
          </cell>
        </row>
        <row r="173">
          <cell r="A173" t="str">
            <v>C13-814</v>
          </cell>
          <cell r="B173" t="str">
            <v>ITSecurity&amp;Infrastructures</v>
          </cell>
        </row>
        <row r="174">
          <cell r="A174" t="str">
            <v>C14-205</v>
          </cell>
          <cell r="B174" t="str">
            <v>LTLT-COLUMBUS/NORTHonTownline</v>
          </cell>
        </row>
        <row r="175">
          <cell r="A175" t="str">
            <v>C14-207</v>
          </cell>
          <cell r="B175" t="str">
            <v>LoadTrnsfr-WilsonTS-ThorntonTS</v>
          </cell>
        </row>
        <row r="176">
          <cell r="A176" t="str">
            <v>C14-208</v>
          </cell>
          <cell r="B176" t="str">
            <v>407-Thornton/Winchester Permnt</v>
          </cell>
        </row>
        <row r="177">
          <cell r="A177" t="str">
            <v>C14-209</v>
          </cell>
          <cell r="B177" t="str">
            <v>407-Simcoe-Permanent</v>
          </cell>
        </row>
        <row r="178">
          <cell r="A178" t="str">
            <v>C14-211</v>
          </cell>
          <cell r="B178" t="str">
            <v>407-RITSON ROAD</v>
          </cell>
        </row>
        <row r="179">
          <cell r="A179" t="str">
            <v>C14-212</v>
          </cell>
          <cell r="B179" t="str">
            <v>407-WILSON RD</v>
          </cell>
        </row>
        <row r="180">
          <cell r="A180" t="str">
            <v>C14-225</v>
          </cell>
          <cell r="B180" t="str">
            <v>REBLDSorrento,Homestead,Cooper</v>
          </cell>
        </row>
        <row r="181">
          <cell r="A181" t="str">
            <v>C14-226</v>
          </cell>
          <cell r="B181" t="str">
            <v>REPLACE UG CABLE-100 Rideau</v>
          </cell>
        </row>
        <row r="182">
          <cell r="A182" t="str">
            <v>C14-228</v>
          </cell>
          <cell r="B182" t="str">
            <v>UG CABLE REPLC-SOUTHGATE,ETC</v>
          </cell>
        </row>
        <row r="183">
          <cell r="A183" t="str">
            <v>C14-241</v>
          </cell>
          <cell r="B183" t="str">
            <v>SUBSTATION COMPONENT CHANGEOUT</v>
          </cell>
        </row>
        <row r="184">
          <cell r="A184" t="str">
            <v>F11-110</v>
          </cell>
          <cell r="B184" t="str">
            <v>Microfit connect'n@467RimosaCr</v>
          </cell>
        </row>
        <row r="185">
          <cell r="A185" t="str">
            <v>F11-111</v>
          </cell>
          <cell r="B185" t="str">
            <v>Microfit @ 795 Glencairn St</v>
          </cell>
        </row>
        <row r="186">
          <cell r="A186" t="str">
            <v>F11-112</v>
          </cell>
          <cell r="B186" t="str">
            <v>MicrofitConnect1811 EdenwoodDr</v>
          </cell>
        </row>
        <row r="187">
          <cell r="A187" t="str">
            <v>F11-123</v>
          </cell>
          <cell r="B187" t="str">
            <v>Microfit Connection,829 Masson</v>
          </cell>
        </row>
        <row r="188">
          <cell r="A188" t="str">
            <v>F11-500</v>
          </cell>
          <cell r="B188" t="str">
            <v>FIT Connection,1700 Simcoe StN</v>
          </cell>
        </row>
        <row r="189">
          <cell r="A189" t="str">
            <v>F12-156</v>
          </cell>
          <cell r="B189" t="str">
            <v>Microfit Conn @878 Sylvia St</v>
          </cell>
        </row>
        <row r="190">
          <cell r="A190" t="str">
            <v>F12-162</v>
          </cell>
          <cell r="B190" t="str">
            <v>MicrofitConn'n@506HartgroveAve</v>
          </cell>
        </row>
        <row r="191">
          <cell r="A191" t="str">
            <v>F12-165</v>
          </cell>
          <cell r="B191" t="str">
            <v>MicroFit 1234 Middlebury Ave</v>
          </cell>
        </row>
        <row r="192">
          <cell r="A192" t="str">
            <v>F12-168</v>
          </cell>
          <cell r="B192" t="str">
            <v>Microfit Conn'n@355 Raike Dr</v>
          </cell>
        </row>
        <row r="193">
          <cell r="A193" t="str">
            <v>F12-169</v>
          </cell>
          <cell r="B193" t="str">
            <v>Microfit Conn'n@96 Russett Ave</v>
          </cell>
        </row>
        <row r="194">
          <cell r="A194" t="str">
            <v>F12-170</v>
          </cell>
          <cell r="B194" t="str">
            <v>MFITConn10.0kW@1025 GrandviewN</v>
          </cell>
        </row>
        <row r="195">
          <cell r="A195" t="str">
            <v>F12-178</v>
          </cell>
          <cell r="B195" t="str">
            <v>Microfit Conn'n@183 ArthurSt</v>
          </cell>
        </row>
        <row r="196">
          <cell r="A196" t="str">
            <v>F12-184</v>
          </cell>
          <cell r="B196" t="str">
            <v>MFit Conn'n@1 Hospital Crt</v>
          </cell>
        </row>
        <row r="197">
          <cell r="A197" t="str">
            <v>F12-204</v>
          </cell>
          <cell r="B197" t="str">
            <v>MFIT Conn'n@ 4420 GrandviewStN</v>
          </cell>
        </row>
        <row r="198">
          <cell r="A198" t="str">
            <v>F12-205</v>
          </cell>
          <cell r="B198" t="str">
            <v>MFIT Conn'n,@891 Pinecrest Rd</v>
          </cell>
        </row>
        <row r="199">
          <cell r="A199" t="str">
            <v>F12-215</v>
          </cell>
          <cell r="B199" t="str">
            <v>MFit Conn'n @515 Flagstone Crt</v>
          </cell>
        </row>
        <row r="200">
          <cell r="A200" t="str">
            <v>F12-218</v>
          </cell>
          <cell r="B200" t="str">
            <v>MFit Conn'n 1787 GrandviewStN</v>
          </cell>
        </row>
        <row r="201">
          <cell r="A201" t="str">
            <v>F12-502</v>
          </cell>
          <cell r="B201" t="str">
            <v>FITConn'n @CivicComplex Solar</v>
          </cell>
        </row>
        <row r="202">
          <cell r="A202" t="str">
            <v>F12-503</v>
          </cell>
          <cell r="B202" t="str">
            <v>FitConn'n @171 HarmonyRdS</v>
          </cell>
        </row>
        <row r="203">
          <cell r="A203" t="str">
            <v>F12-504</v>
          </cell>
          <cell r="B203" t="str">
            <v>Fit Connection@99AtholStE</v>
          </cell>
        </row>
        <row r="204">
          <cell r="A204" t="str">
            <v>F13-100</v>
          </cell>
          <cell r="B204" t="str">
            <v>MICROFIT CONN@923 CATSKILL DR.</v>
          </cell>
        </row>
        <row r="205">
          <cell r="A205" t="str">
            <v>F13-101</v>
          </cell>
          <cell r="B205" t="str">
            <v>MFIT Conn'n@1200 Cloverdale St</v>
          </cell>
        </row>
        <row r="206">
          <cell r="A206" t="str">
            <v>F13-102</v>
          </cell>
          <cell r="B206" t="str">
            <v>MICROFIT CONN@948 THIMBLEBERRY</v>
          </cell>
        </row>
        <row r="207">
          <cell r="A207" t="str">
            <v>F13-103</v>
          </cell>
          <cell r="B207" t="str">
            <v>MICROFIT CONN@1248 LANGLEY CRL</v>
          </cell>
        </row>
        <row r="208">
          <cell r="A208" t="str">
            <v>F13-105</v>
          </cell>
          <cell r="B208" t="str">
            <v>MFIT Conn'n @717 Greenbriar Dr</v>
          </cell>
        </row>
        <row r="209">
          <cell r="A209" t="str">
            <v>F13-106</v>
          </cell>
          <cell r="B209" t="str">
            <v>MFit Conn'n@820 Eagle RidgeDr</v>
          </cell>
        </row>
        <row r="210">
          <cell r="A210" t="str">
            <v>F13-107</v>
          </cell>
          <cell r="B210" t="str">
            <v>MFit Conn'n@506 Charrington Av</v>
          </cell>
        </row>
        <row r="211">
          <cell r="A211" t="str">
            <v>F13-108</v>
          </cell>
          <cell r="B211" t="str">
            <v>MICROFIT CONN @441 MARION AVE.</v>
          </cell>
        </row>
        <row r="212">
          <cell r="A212" t="str">
            <v>F13-110</v>
          </cell>
          <cell r="B212" t="str">
            <v>MICROFIT CONN @ 876 REGENT DR.</v>
          </cell>
        </row>
        <row r="213">
          <cell r="A213" t="str">
            <v>F13-112</v>
          </cell>
          <cell r="B213" t="str">
            <v>MFIT Conn'n @580 Prestwick Dr</v>
          </cell>
        </row>
        <row r="214">
          <cell r="A214" t="str">
            <v>F13-113</v>
          </cell>
          <cell r="B214" t="str">
            <v>MFIT Conn'n@832 Barbados St</v>
          </cell>
        </row>
        <row r="215">
          <cell r="A215" t="str">
            <v>F13-114</v>
          </cell>
          <cell r="B215" t="str">
            <v>MICROFIT CONN@1569 DOCKING CRT</v>
          </cell>
        </row>
        <row r="216">
          <cell r="A216" t="str">
            <v>F13-115</v>
          </cell>
          <cell r="B216" t="str">
            <v>MICROFIT CONN@228 BRUCE STREET</v>
          </cell>
        </row>
        <row r="217">
          <cell r="A217" t="str">
            <v>F13-116</v>
          </cell>
          <cell r="B217" t="str">
            <v>MFIT Conn@155 KingStreet E</v>
          </cell>
        </row>
        <row r="218">
          <cell r="A218" t="str">
            <v>F13-117</v>
          </cell>
          <cell r="B218" t="str">
            <v>MFIT Conn'n 9.36kW439 DeanAve</v>
          </cell>
        </row>
        <row r="219">
          <cell r="A219" t="str">
            <v>F13-118</v>
          </cell>
          <cell r="B219" t="str">
            <v>MicroFIT Connection 8.0kW</v>
          </cell>
        </row>
        <row r="220">
          <cell r="A220" t="str">
            <v>F13-120</v>
          </cell>
          <cell r="B220" t="str">
            <v>MFIT Conn'n @ 828 Barbados St</v>
          </cell>
        </row>
        <row r="221">
          <cell r="A221" t="str">
            <v>F13-121</v>
          </cell>
          <cell r="B221" t="str">
            <v>MFit Conn'n @915 Coldstream Dr</v>
          </cell>
        </row>
        <row r="222">
          <cell r="A222" t="str">
            <v>F13-122</v>
          </cell>
          <cell r="B222" t="str">
            <v>MFit Conn'n@1726 EsterbrookDr</v>
          </cell>
        </row>
        <row r="223">
          <cell r="A223" t="str">
            <v>F13-123</v>
          </cell>
          <cell r="B223" t="str">
            <v>MFit Conn'n@311 Chadburn Crt</v>
          </cell>
        </row>
        <row r="224">
          <cell r="A224" t="str">
            <v>F13-124</v>
          </cell>
          <cell r="B224" t="str">
            <v>MFit Conn'n@1554 Rorison St.</v>
          </cell>
        </row>
        <row r="225">
          <cell r="A225" t="str">
            <v>F13-125</v>
          </cell>
          <cell r="B225" t="str">
            <v>MICROFIT CONN @ 549 COBBLEHILL</v>
          </cell>
        </row>
        <row r="226">
          <cell r="A226" t="str">
            <v>F13-127</v>
          </cell>
          <cell r="B226" t="str">
            <v>MICROFIT CONN@392 LAMBETH CRT</v>
          </cell>
        </row>
        <row r="227">
          <cell r="A227" t="str">
            <v>F13-128</v>
          </cell>
          <cell r="B227" t="str">
            <v>MFIT Conn'n@1566Rockaway St</v>
          </cell>
        </row>
        <row r="228">
          <cell r="A228" t="str">
            <v>F13-129</v>
          </cell>
          <cell r="B228" t="str">
            <v>MFIT CONN'N@1544 Coldstream Dr</v>
          </cell>
        </row>
        <row r="229">
          <cell r="A229" t="str">
            <v>F13-130</v>
          </cell>
          <cell r="B229" t="str">
            <v>MFIT Conn'n@605 Roselawn Ave</v>
          </cell>
        </row>
        <row r="230">
          <cell r="A230" t="str">
            <v>F13-131</v>
          </cell>
          <cell r="B230" t="str">
            <v>MICROFIT CONN@331 CONLIN RD W.</v>
          </cell>
        </row>
        <row r="231">
          <cell r="A231" t="str">
            <v>F13-132</v>
          </cell>
          <cell r="B231" t="str">
            <v>MICROFIT CONN@1177 TALL PINE</v>
          </cell>
        </row>
        <row r="232">
          <cell r="A232" t="str">
            <v>F13-133</v>
          </cell>
          <cell r="B232" t="str">
            <v>Mfit Conn'n@700 Ritson RdN</v>
          </cell>
        </row>
        <row r="233">
          <cell r="A233" t="str">
            <v>F13-135</v>
          </cell>
          <cell r="B233" t="str">
            <v>MicroFIT Connection, 3.0kW</v>
          </cell>
        </row>
        <row r="234">
          <cell r="A234" t="str">
            <v>F13-136</v>
          </cell>
          <cell r="B234" t="str">
            <v>MFIT Conn'n@2170 ThorntonRdN</v>
          </cell>
        </row>
        <row r="235">
          <cell r="A235" t="str">
            <v>F13-137</v>
          </cell>
          <cell r="B235" t="str">
            <v>MicroFIT Connection 3.0kW</v>
          </cell>
        </row>
        <row r="236">
          <cell r="A236" t="str">
            <v>F13-138</v>
          </cell>
          <cell r="B236" t="str">
            <v>MicroFIT Connection, 4.2kW</v>
          </cell>
        </row>
        <row r="237">
          <cell r="A237" t="str">
            <v>F13-139</v>
          </cell>
          <cell r="B237" t="str">
            <v>MicroFIT Connection, 3.0kW</v>
          </cell>
        </row>
        <row r="238">
          <cell r="A238" t="str">
            <v>F13-140</v>
          </cell>
          <cell r="B238" t="str">
            <v>MicroFIT Connection, 4.2kW</v>
          </cell>
        </row>
        <row r="239">
          <cell r="A239" t="str">
            <v>F13-141</v>
          </cell>
          <cell r="B239" t="str">
            <v>MICROFIT CONN@1795 WHITESTONE</v>
          </cell>
        </row>
        <row r="240">
          <cell r="A240" t="str">
            <v>F13-143</v>
          </cell>
          <cell r="B240" t="str">
            <v>MicroFIT Connection, 4.2kW</v>
          </cell>
        </row>
        <row r="241">
          <cell r="A241" t="str">
            <v>F13-144</v>
          </cell>
          <cell r="B241" t="str">
            <v>MFIT Conn @ 925 Deer Valley Dr</v>
          </cell>
        </row>
        <row r="242">
          <cell r="A242" t="str">
            <v>F13-146</v>
          </cell>
          <cell r="B242" t="str">
            <v>MicroFIT Connectiion, 5.375kW</v>
          </cell>
        </row>
        <row r="243">
          <cell r="A243" t="str">
            <v>F13-147</v>
          </cell>
          <cell r="B243" t="str">
            <v>MicroFIT Connection, 6.020kW</v>
          </cell>
        </row>
        <row r="244">
          <cell r="A244" t="str">
            <v>F13-148</v>
          </cell>
          <cell r="B244" t="str">
            <v>MFIT Conn'n@979 Glenbourne Crt</v>
          </cell>
        </row>
        <row r="245">
          <cell r="A245" t="str">
            <v>F13-149</v>
          </cell>
          <cell r="B245" t="str">
            <v>MicroFIT Connection, 4.945kW</v>
          </cell>
        </row>
        <row r="246">
          <cell r="A246" t="str">
            <v>F13-151</v>
          </cell>
          <cell r="B246" t="str">
            <v>MICROFIT CONN@1245 GLENRIDGE</v>
          </cell>
        </row>
        <row r="247">
          <cell r="A247" t="str">
            <v>F13-152</v>
          </cell>
          <cell r="B247" t="str">
            <v>MICROFIT CONN@1632 ROCKAWAY ST</v>
          </cell>
        </row>
        <row r="248">
          <cell r="A248" t="str">
            <v>F13-155</v>
          </cell>
          <cell r="B248" t="str">
            <v>MICROFIT CONN@1457 LYNCROFT</v>
          </cell>
        </row>
        <row r="249">
          <cell r="A249" t="str">
            <v>F13-156</v>
          </cell>
          <cell r="B249" t="str">
            <v>Mfit Conn'n@618 Annandale St</v>
          </cell>
        </row>
        <row r="250">
          <cell r="A250" t="str">
            <v>F13-158</v>
          </cell>
          <cell r="B250" t="str">
            <v>MICROFIT CONN@1549 PENNEL DR.</v>
          </cell>
        </row>
        <row r="251">
          <cell r="A251" t="str">
            <v>F13-159</v>
          </cell>
          <cell r="B251" t="str">
            <v>MicroFIT Conn, 245 Fourth Ave</v>
          </cell>
        </row>
        <row r="252">
          <cell r="A252" t="str">
            <v>F13-161</v>
          </cell>
          <cell r="B252" t="str">
            <v>MFIT Conn@816 SimcoeStN</v>
          </cell>
        </row>
        <row r="253">
          <cell r="A253" t="str">
            <v>F13-500</v>
          </cell>
          <cell r="B253" t="str">
            <v>1661 HarmonRdN-MFit Conn</v>
          </cell>
        </row>
        <row r="254">
          <cell r="A254" t="str">
            <v>H13-404</v>
          </cell>
          <cell r="B254" t="str">
            <v>S/L TNFRS SMCE N,RSSLND-WLLIAM</v>
          </cell>
        </row>
        <row r="255">
          <cell r="A255" t="str">
            <v>H13-409</v>
          </cell>
          <cell r="B255" t="str">
            <v>51 S/LTransfers Olive Ave Rbld</v>
          </cell>
        </row>
        <row r="256">
          <cell r="A256" t="str">
            <v>S09-510</v>
          </cell>
          <cell r="B256" t="str">
            <v>TempUG Sec Srvs 70 King St.E</v>
          </cell>
        </row>
        <row r="257">
          <cell r="A257" t="str">
            <v>S13-503</v>
          </cell>
          <cell r="B257" t="str">
            <v>OH Temp Srvs ConlinRdE</v>
          </cell>
        </row>
        <row r="258">
          <cell r="A258" t="str">
            <v>S13-504</v>
          </cell>
          <cell r="B258" t="str">
            <v>1852 Arborwood - Temp service</v>
          </cell>
        </row>
        <row r="259">
          <cell r="A259" t="str">
            <v>S13-511</v>
          </cell>
          <cell r="B259" t="str">
            <v>2 Taylorwood Rd O/H Temp sec.</v>
          </cell>
        </row>
        <row r="260">
          <cell r="A260" t="str">
            <v>S13-531</v>
          </cell>
          <cell r="B260" t="str">
            <v>OutdoorMtrEnc@1955RitsonRdN</v>
          </cell>
        </row>
        <row r="261">
          <cell r="A261" t="str">
            <v>S13-533</v>
          </cell>
          <cell r="B261" t="str">
            <v>OH Temp. Sec. Svce-2361 Simcoe</v>
          </cell>
        </row>
        <row r="262">
          <cell r="A262" t="str">
            <v>S13-536</v>
          </cell>
          <cell r="B262" t="str">
            <v>Royal St. OH Temp Sec. Svce.</v>
          </cell>
        </row>
        <row r="263">
          <cell r="A263" t="str">
            <v>V-044-00</v>
          </cell>
          <cell r="B263" t="str">
            <v>UG - Special Services Vehicle</v>
          </cell>
        </row>
        <row r="264">
          <cell r="A264" t="str">
            <v>V-525-00</v>
          </cell>
          <cell r="B264" t="str">
            <v>LANDSCAPE TRAILER</v>
          </cell>
        </row>
        <row r="265">
          <cell r="A265" t="str">
            <v>V-602-00</v>
          </cell>
          <cell r="B265" t="str">
            <v>GENERATOR</v>
          </cell>
        </row>
        <row r="421">
          <cell r="A421" t="str">
            <v>12-UG-MATL</v>
          </cell>
        </row>
        <row r="422">
          <cell r="A422" t="str">
            <v>C04-101D</v>
          </cell>
        </row>
        <row r="423">
          <cell r="A423" t="str">
            <v>C04-105D</v>
          </cell>
        </row>
        <row r="424">
          <cell r="A424" t="str">
            <v>C05-113</v>
          </cell>
        </row>
        <row r="425">
          <cell r="A425" t="str">
            <v>C05-114</v>
          </cell>
        </row>
        <row r="426">
          <cell r="A426" t="str">
            <v>C05-116</v>
          </cell>
        </row>
        <row r="427">
          <cell r="A427" t="str">
            <v>C05-120</v>
          </cell>
        </row>
        <row r="428">
          <cell r="A428" t="str">
            <v>C06-103A</v>
          </cell>
        </row>
        <row r="429">
          <cell r="A429" t="str">
            <v>C06-108</v>
          </cell>
        </row>
        <row r="430">
          <cell r="A430" t="str">
            <v>C06-112</v>
          </cell>
        </row>
        <row r="431">
          <cell r="A431" t="str">
            <v>C06-204</v>
          </cell>
        </row>
        <row r="432">
          <cell r="A432" t="str">
            <v>C07-753</v>
          </cell>
        </row>
        <row r="433">
          <cell r="A433" t="str">
            <v>C08-101</v>
          </cell>
        </row>
        <row r="434">
          <cell r="A434" t="str">
            <v>C09-754</v>
          </cell>
        </row>
        <row r="435">
          <cell r="A435" t="str">
            <v>C09-756</v>
          </cell>
        </row>
        <row r="436">
          <cell r="A436" t="str">
            <v>C10-100</v>
          </cell>
        </row>
        <row r="437">
          <cell r="A437" t="str">
            <v>C10-106</v>
          </cell>
        </row>
        <row r="438">
          <cell r="A438" t="str">
            <v>C10-108</v>
          </cell>
        </row>
        <row r="439">
          <cell r="A439" t="str">
            <v>C10-213</v>
          </cell>
        </row>
        <row r="440">
          <cell r="A440" t="str">
            <v>C10-291</v>
          </cell>
        </row>
        <row r="441">
          <cell r="A441" t="str">
            <v>C10-365</v>
          </cell>
        </row>
        <row r="442">
          <cell r="A442" t="str">
            <v>C10-369</v>
          </cell>
        </row>
        <row r="443">
          <cell r="A443" t="str">
            <v>C10-380</v>
          </cell>
        </row>
        <row r="444">
          <cell r="A444" t="str">
            <v>C10-385</v>
          </cell>
        </row>
        <row r="445">
          <cell r="A445" t="str">
            <v>C10-393</v>
          </cell>
          <cell r="K445" t="str">
            <v>C13-235</v>
          </cell>
          <cell r="M445">
            <v>8206.02</v>
          </cell>
        </row>
        <row r="446">
          <cell r="A446" t="str">
            <v>C10-399</v>
          </cell>
          <cell r="K446" t="str">
            <v>C13-255</v>
          </cell>
          <cell r="M446">
            <v>8206.02</v>
          </cell>
        </row>
        <row r="447">
          <cell r="A447" t="str">
            <v>C10-757</v>
          </cell>
          <cell r="K447" t="str">
            <v>C04-105D</v>
          </cell>
          <cell r="M447">
            <v>-438.46</v>
          </cell>
        </row>
        <row r="448">
          <cell r="A448" t="str">
            <v>C10-759</v>
          </cell>
          <cell r="K448" t="str">
            <v>C05-117A</v>
          </cell>
          <cell r="M448">
            <v>-3829.85</v>
          </cell>
        </row>
        <row r="449">
          <cell r="A449" t="str">
            <v>C10-760</v>
          </cell>
          <cell r="K449" t="str">
            <v>C05-120D</v>
          </cell>
          <cell r="M449">
            <v>-697.79</v>
          </cell>
        </row>
        <row r="450">
          <cell r="A450" t="str">
            <v>C10-762</v>
          </cell>
          <cell r="K450" t="str">
            <v>C06-101A</v>
          </cell>
          <cell r="M450">
            <v>-603.22</v>
          </cell>
        </row>
        <row r="451">
          <cell r="A451" t="str">
            <v>C10-763</v>
          </cell>
          <cell r="K451" t="str">
            <v>C06-103A</v>
          </cell>
          <cell r="M451">
            <v>-384.67</v>
          </cell>
        </row>
        <row r="452">
          <cell r="A452" t="str">
            <v>C10-764</v>
          </cell>
          <cell r="K452" t="str">
            <v>C10-106D</v>
          </cell>
          <cell r="M452">
            <v>-1307.3399999999999</v>
          </cell>
        </row>
        <row r="453">
          <cell r="A453" t="str">
            <v>C10-765</v>
          </cell>
          <cell r="K453" t="str">
            <v>C11-101</v>
          </cell>
          <cell r="M453">
            <v>-23435.29</v>
          </cell>
        </row>
        <row r="454">
          <cell r="A454" t="str">
            <v>C10-767</v>
          </cell>
          <cell r="K454" t="str">
            <v>C11-101D</v>
          </cell>
          <cell r="M454">
            <v>-11076.8</v>
          </cell>
        </row>
        <row r="455">
          <cell r="A455" t="str">
            <v>C10-769</v>
          </cell>
          <cell r="K455" t="str">
            <v>C11-103</v>
          </cell>
          <cell r="M455">
            <v>-73517.929999999993</v>
          </cell>
        </row>
        <row r="456">
          <cell r="A456" t="str">
            <v>C10-770</v>
          </cell>
          <cell r="K456" t="str">
            <v>C11-103D</v>
          </cell>
          <cell r="M456">
            <v>-17155.669999999998</v>
          </cell>
        </row>
        <row r="457">
          <cell r="A457" t="str">
            <v>C10-771</v>
          </cell>
          <cell r="K457" t="str">
            <v>C11-106</v>
          </cell>
          <cell r="M457">
            <v>-35476.870000000003</v>
          </cell>
        </row>
        <row r="458">
          <cell r="A458" t="str">
            <v>C10-774</v>
          </cell>
          <cell r="K458" t="str">
            <v>C11-106D</v>
          </cell>
          <cell r="M458">
            <v>-379.7</v>
          </cell>
        </row>
        <row r="459">
          <cell r="A459" t="str">
            <v>C10-776</v>
          </cell>
          <cell r="K459" t="str">
            <v>C11-107</v>
          </cell>
          <cell r="M459">
            <v>-817.6</v>
          </cell>
        </row>
        <row r="460">
          <cell r="A460" t="str">
            <v>C10-777</v>
          </cell>
          <cell r="K460" t="str">
            <v>C11-107D</v>
          </cell>
          <cell r="M460">
            <v>-3066.15</v>
          </cell>
        </row>
        <row r="461">
          <cell r="A461" t="str">
            <v>C10-778</v>
          </cell>
          <cell r="K461" t="str">
            <v>C12-100D</v>
          </cell>
          <cell r="M461">
            <v>-15151.64</v>
          </cell>
        </row>
        <row r="462">
          <cell r="A462" t="str">
            <v>C10-825</v>
          </cell>
          <cell r="K462" t="str">
            <v>C12-103</v>
          </cell>
          <cell r="M462">
            <v>-95982.3</v>
          </cell>
        </row>
        <row r="463">
          <cell r="A463" t="str">
            <v>C10-828</v>
          </cell>
          <cell r="K463" t="str">
            <v>C12-104</v>
          </cell>
          <cell r="M463">
            <v>-17241.04</v>
          </cell>
        </row>
        <row r="464">
          <cell r="A464" t="str">
            <v>C11-101</v>
          </cell>
          <cell r="K464" t="str">
            <v>C12-104D</v>
          </cell>
          <cell r="M464">
            <v>-8050.27</v>
          </cell>
        </row>
        <row r="465">
          <cell r="A465" t="str">
            <v>C11-103</v>
          </cell>
          <cell r="K465" t="str">
            <v>C12-105</v>
          </cell>
          <cell r="M465">
            <v>-40565.410000000003</v>
          </cell>
        </row>
        <row r="466">
          <cell r="A466" t="str">
            <v>C11-104</v>
          </cell>
          <cell r="K466" t="str">
            <v>C12-105D</v>
          </cell>
          <cell r="M466">
            <v>-1005.8</v>
          </cell>
        </row>
        <row r="467">
          <cell r="A467" t="str">
            <v>C11-105</v>
          </cell>
          <cell r="K467" t="str">
            <v>C12-107</v>
          </cell>
          <cell r="M467">
            <v>-72346.8</v>
          </cell>
        </row>
        <row r="468">
          <cell r="A468" t="str">
            <v>C11-106</v>
          </cell>
          <cell r="K468" t="str">
            <v>C12-107D</v>
          </cell>
          <cell r="M468">
            <v>-2526.16</v>
          </cell>
        </row>
        <row r="469">
          <cell r="A469" t="str">
            <v>C11-107</v>
          </cell>
          <cell r="K469" t="str">
            <v>C12-108</v>
          </cell>
          <cell r="M469">
            <v>-40542.71</v>
          </cell>
        </row>
        <row r="470">
          <cell r="A470" t="str">
            <v>C11-212A</v>
          </cell>
          <cell r="K470" t="str">
            <v>C12-109</v>
          </cell>
          <cell r="M470">
            <v>-106226.11</v>
          </cell>
        </row>
        <row r="471">
          <cell r="A471" t="str">
            <v>C11-279</v>
          </cell>
          <cell r="K471" t="str">
            <v>C12-109D</v>
          </cell>
          <cell r="M471">
            <v>-4162.57</v>
          </cell>
        </row>
        <row r="472">
          <cell r="A472" t="str">
            <v>C11-502</v>
          </cell>
          <cell r="K472" t="str">
            <v>C12-110</v>
          </cell>
          <cell r="M472">
            <v>-16139.19</v>
          </cell>
        </row>
        <row r="473">
          <cell r="A473" t="str">
            <v>C11-503</v>
          </cell>
          <cell r="K473" t="str">
            <v>C12-209</v>
          </cell>
          <cell r="M473">
            <v>-449699.72</v>
          </cell>
        </row>
        <row r="474">
          <cell r="A474" t="str">
            <v>C11-511</v>
          </cell>
          <cell r="K474" t="str">
            <v>C12-284</v>
          </cell>
          <cell r="M474">
            <v>-80119.66</v>
          </cell>
        </row>
        <row r="475">
          <cell r="A475" t="str">
            <v>C11-512</v>
          </cell>
          <cell r="K475" t="str">
            <v>C12-501</v>
          </cell>
          <cell r="M475">
            <v>-237.97</v>
          </cell>
        </row>
        <row r="476">
          <cell r="A476" t="str">
            <v>C11-751</v>
          </cell>
          <cell r="K476" t="str">
            <v>C12-509</v>
          </cell>
          <cell r="M476">
            <v>-17851.2</v>
          </cell>
        </row>
        <row r="477">
          <cell r="A477" t="str">
            <v>C11-752</v>
          </cell>
          <cell r="K477" t="str">
            <v>C12-522</v>
          </cell>
          <cell r="M477">
            <v>-53762.86</v>
          </cell>
        </row>
        <row r="478">
          <cell r="A478" t="str">
            <v>C11-760</v>
          </cell>
          <cell r="K478" t="str">
            <v>C12-523</v>
          </cell>
          <cell r="M478">
            <v>-9416.1</v>
          </cell>
        </row>
        <row r="479">
          <cell r="A479" t="str">
            <v>C11-765</v>
          </cell>
          <cell r="K479" t="str">
            <v>C12-528</v>
          </cell>
          <cell r="M479">
            <v>-120031.47</v>
          </cell>
        </row>
        <row r="480">
          <cell r="A480" t="str">
            <v>C11-767</v>
          </cell>
          <cell r="K480" t="str">
            <v>C12-542</v>
          </cell>
          <cell r="M480">
            <v>-77225.36</v>
          </cell>
        </row>
        <row r="481">
          <cell r="A481" t="str">
            <v>C11-768</v>
          </cell>
          <cell r="K481" t="str">
            <v>C12-772</v>
          </cell>
          <cell r="M481">
            <v>-4740.3500000000004</v>
          </cell>
        </row>
        <row r="482">
          <cell r="A482" t="str">
            <v>C11-802</v>
          </cell>
          <cell r="K482" t="str">
            <v>C12-807</v>
          </cell>
          <cell r="M482">
            <v>-104397.54</v>
          </cell>
        </row>
        <row r="483">
          <cell r="A483" t="str">
            <v>C12-100</v>
          </cell>
          <cell r="K483" t="str">
            <v>C13-100</v>
          </cell>
          <cell r="M483">
            <v>-97150.99</v>
          </cell>
        </row>
        <row r="484">
          <cell r="A484" t="str">
            <v>C12-103</v>
          </cell>
          <cell r="K484" t="str">
            <v>C13-101</v>
          </cell>
          <cell r="M484">
            <v>-23969.35</v>
          </cell>
        </row>
        <row r="485">
          <cell r="A485" t="str">
            <v>C12-105</v>
          </cell>
          <cell r="K485" t="str">
            <v>C13-101D</v>
          </cell>
          <cell r="M485">
            <v>-236.45</v>
          </cell>
        </row>
        <row r="486">
          <cell r="A486" t="str">
            <v>C12-106</v>
          </cell>
          <cell r="K486" t="str">
            <v>C13-106</v>
          </cell>
          <cell r="M486">
            <v>-5925.25</v>
          </cell>
        </row>
        <row r="487">
          <cell r="A487" t="str">
            <v>C12-107</v>
          </cell>
          <cell r="K487" t="str">
            <v>C13-201</v>
          </cell>
          <cell r="M487">
            <v>-346561.72</v>
          </cell>
        </row>
        <row r="488">
          <cell r="A488" t="str">
            <v>C12-108</v>
          </cell>
          <cell r="K488" t="str">
            <v>C13-204</v>
          </cell>
          <cell r="M488">
            <v>-92573.64</v>
          </cell>
        </row>
        <row r="489">
          <cell r="A489" t="str">
            <v>C12-109</v>
          </cell>
          <cell r="K489" t="str">
            <v>C13-206</v>
          </cell>
          <cell r="M489">
            <v>-96887.63</v>
          </cell>
        </row>
        <row r="490">
          <cell r="A490" t="str">
            <v>C12-112</v>
          </cell>
          <cell r="K490" t="str">
            <v>C13-211</v>
          </cell>
          <cell r="M490">
            <v>-7973.79</v>
          </cell>
        </row>
        <row r="491">
          <cell r="A491" t="str">
            <v>C12-113</v>
          </cell>
          <cell r="K491" t="str">
            <v>C13-230</v>
          </cell>
          <cell r="M491">
            <v>-68099.94</v>
          </cell>
        </row>
        <row r="492">
          <cell r="A492" t="str">
            <v>C12-114</v>
          </cell>
          <cell r="K492" t="str">
            <v>C13-235</v>
          </cell>
          <cell r="M492">
            <v>-215899.11</v>
          </cell>
        </row>
        <row r="493">
          <cell r="A493" t="str">
            <v>C12-201</v>
          </cell>
          <cell r="K493" t="str">
            <v>C13-240</v>
          </cell>
          <cell r="M493">
            <v>-258072.14</v>
          </cell>
        </row>
        <row r="494">
          <cell r="A494" t="str">
            <v>C12-203</v>
          </cell>
          <cell r="K494" t="str">
            <v>C13-241</v>
          </cell>
          <cell r="M494">
            <v>-5459.21</v>
          </cell>
        </row>
        <row r="495">
          <cell r="A495" t="str">
            <v>C12-205</v>
          </cell>
          <cell r="K495" t="str">
            <v>C13-242</v>
          </cell>
          <cell r="M495">
            <v>-96501.77</v>
          </cell>
        </row>
        <row r="496">
          <cell r="A496" t="str">
            <v>C12-210</v>
          </cell>
          <cell r="K496" t="str">
            <v>C13-243</v>
          </cell>
          <cell r="M496">
            <v>-217046.97</v>
          </cell>
        </row>
        <row r="497">
          <cell r="A497" t="str">
            <v>C12-221</v>
          </cell>
          <cell r="K497" t="str">
            <v>C13-244</v>
          </cell>
          <cell r="M497">
            <v>-111806.69</v>
          </cell>
        </row>
        <row r="498">
          <cell r="A498" t="str">
            <v>C12-222</v>
          </cell>
          <cell r="K498" t="str">
            <v>C13-245</v>
          </cell>
          <cell r="M498">
            <v>-104326.06</v>
          </cell>
        </row>
        <row r="499">
          <cell r="A499" t="str">
            <v>C12-276</v>
          </cell>
          <cell r="K499" t="str">
            <v>C13-250</v>
          </cell>
          <cell r="M499">
            <v>-54684.66</v>
          </cell>
        </row>
        <row r="500">
          <cell r="A500" t="str">
            <v>C12-277</v>
          </cell>
          <cell r="K500" t="str">
            <v>C13-253</v>
          </cell>
          <cell r="M500">
            <v>-327961.63</v>
          </cell>
        </row>
        <row r="501">
          <cell r="A501" t="str">
            <v>C12-278</v>
          </cell>
          <cell r="K501" t="str">
            <v>C13-255</v>
          </cell>
          <cell r="M501">
            <v>-264715.44</v>
          </cell>
        </row>
        <row r="502">
          <cell r="A502" t="str">
            <v>C12-282</v>
          </cell>
          <cell r="K502" t="str">
            <v>C13-271</v>
          </cell>
          <cell r="M502">
            <v>-800514.43</v>
          </cell>
        </row>
        <row r="503">
          <cell r="A503" t="str">
            <v>C12-284</v>
          </cell>
          <cell r="K503" t="str">
            <v>C13-273</v>
          </cell>
          <cell r="M503">
            <v>-758866.33</v>
          </cell>
        </row>
        <row r="504">
          <cell r="A504" t="str">
            <v>C12-333</v>
          </cell>
          <cell r="K504" t="str">
            <v>C13-274</v>
          </cell>
          <cell r="M504">
            <v>-87331.35</v>
          </cell>
        </row>
        <row r="505">
          <cell r="A505" t="str">
            <v>C12-501</v>
          </cell>
          <cell r="K505" t="str">
            <v>C13-275</v>
          </cell>
          <cell r="M505">
            <v>-161592.94</v>
          </cell>
        </row>
        <row r="506">
          <cell r="A506" t="str">
            <v>C12-508</v>
          </cell>
          <cell r="K506" t="str">
            <v>C13-276</v>
          </cell>
          <cell r="M506">
            <v>-164834.70000000001</v>
          </cell>
        </row>
        <row r="507">
          <cell r="A507" t="str">
            <v>C12-510</v>
          </cell>
          <cell r="K507" t="str">
            <v>C13-277</v>
          </cell>
          <cell r="M507">
            <v>-65328.81</v>
          </cell>
        </row>
        <row r="508">
          <cell r="A508" t="str">
            <v>C12-512</v>
          </cell>
          <cell r="K508" t="str">
            <v>C13-278</v>
          </cell>
          <cell r="M508">
            <v>-328919.63</v>
          </cell>
        </row>
        <row r="509">
          <cell r="A509" t="str">
            <v>C12-514</v>
          </cell>
          <cell r="K509" t="str">
            <v>C13-281</v>
          </cell>
          <cell r="M509">
            <v>-1239276.8899999999</v>
          </cell>
        </row>
        <row r="510">
          <cell r="A510" t="str">
            <v>C12-519</v>
          </cell>
          <cell r="K510" t="str">
            <v>C13-282</v>
          </cell>
          <cell r="M510">
            <v>-147075.94</v>
          </cell>
        </row>
        <row r="511">
          <cell r="A511" t="str">
            <v>C12-521</v>
          </cell>
          <cell r="K511" t="str">
            <v>C13-283</v>
          </cell>
          <cell r="M511">
            <v>-171371.87</v>
          </cell>
        </row>
        <row r="512">
          <cell r="A512" t="str">
            <v>C12-522</v>
          </cell>
          <cell r="K512" t="str">
            <v>C13-284</v>
          </cell>
          <cell r="M512">
            <v>-240991.62</v>
          </cell>
        </row>
        <row r="513">
          <cell r="A513" t="str">
            <v>C12-523</v>
          </cell>
          <cell r="K513" t="str">
            <v>C13-285</v>
          </cell>
          <cell r="M513">
            <v>-209247.3</v>
          </cell>
        </row>
        <row r="514">
          <cell r="A514" t="str">
            <v>C12-527</v>
          </cell>
          <cell r="K514" t="str">
            <v>C13-287</v>
          </cell>
          <cell r="M514">
            <v>-109716.48</v>
          </cell>
        </row>
        <row r="515">
          <cell r="A515" t="str">
            <v>C12-528</v>
          </cell>
          <cell r="K515" t="str">
            <v>C13-300</v>
          </cell>
          <cell r="M515">
            <v>-4928.99</v>
          </cell>
        </row>
        <row r="516">
          <cell r="A516" t="str">
            <v>C12-529</v>
          </cell>
          <cell r="K516" t="str">
            <v>C13-305</v>
          </cell>
          <cell r="M516">
            <v>-7692.13</v>
          </cell>
        </row>
        <row r="517">
          <cell r="A517" t="str">
            <v>C12-531</v>
          </cell>
          <cell r="K517" t="str">
            <v>C13-344</v>
          </cell>
          <cell r="M517">
            <v>-1022.09</v>
          </cell>
        </row>
        <row r="518">
          <cell r="A518" t="str">
            <v>C12-534</v>
          </cell>
          <cell r="K518" t="str">
            <v>C13-355</v>
          </cell>
          <cell r="M518">
            <v>-1673.02</v>
          </cell>
        </row>
        <row r="519">
          <cell r="A519" t="str">
            <v>C12-535</v>
          </cell>
          <cell r="K519" t="str">
            <v>C13-514</v>
          </cell>
          <cell r="M519">
            <v>-3691.18</v>
          </cell>
        </row>
        <row r="520">
          <cell r="A520" t="str">
            <v>C12-542</v>
          </cell>
          <cell r="K520" t="str">
            <v>C13-517</v>
          </cell>
          <cell r="M520">
            <v>-194.7</v>
          </cell>
        </row>
        <row r="521">
          <cell r="A521" t="str">
            <v>C12-600</v>
          </cell>
          <cell r="K521" t="str">
            <v>C13-519</v>
          </cell>
          <cell r="M521">
            <v>-1154.03</v>
          </cell>
        </row>
        <row r="522">
          <cell r="A522" t="str">
            <v>C12-605</v>
          </cell>
          <cell r="K522" t="str">
            <v>C13-522</v>
          </cell>
          <cell r="M522">
            <v>-5888.65</v>
          </cell>
        </row>
        <row r="523">
          <cell r="A523" t="str">
            <v>C12-610</v>
          </cell>
          <cell r="K523" t="str">
            <v>C13-523</v>
          </cell>
          <cell r="M523">
            <v>-19573.2</v>
          </cell>
        </row>
        <row r="524">
          <cell r="A524" t="str">
            <v>C12-707</v>
          </cell>
          <cell r="K524" t="str">
            <v>C13-525</v>
          </cell>
          <cell r="M524">
            <v>-4389</v>
          </cell>
        </row>
        <row r="525">
          <cell r="A525" t="str">
            <v>C12-755</v>
          </cell>
          <cell r="K525" t="str">
            <v>C13-527</v>
          </cell>
          <cell r="M525">
            <v>-11023.69</v>
          </cell>
        </row>
        <row r="526">
          <cell r="A526" t="str">
            <v>C12-760</v>
          </cell>
          <cell r="K526" t="str">
            <v>C13-528</v>
          </cell>
          <cell r="M526">
            <v>-389.4</v>
          </cell>
        </row>
        <row r="527">
          <cell r="A527" t="str">
            <v>C12-761</v>
          </cell>
          <cell r="K527" t="str">
            <v>C13-534</v>
          </cell>
          <cell r="M527">
            <v>-194.7</v>
          </cell>
        </row>
        <row r="528">
          <cell r="A528" t="str">
            <v>C12-763</v>
          </cell>
          <cell r="K528" t="str">
            <v>C13-535</v>
          </cell>
          <cell r="M528">
            <v>-3894.9</v>
          </cell>
        </row>
        <row r="529">
          <cell r="A529" t="str">
            <v>C12-764</v>
          </cell>
          <cell r="K529" t="str">
            <v>C13-539</v>
          </cell>
          <cell r="M529">
            <v>-3876.86</v>
          </cell>
        </row>
        <row r="530">
          <cell r="A530" t="str">
            <v>C12-765</v>
          </cell>
          <cell r="K530" t="str">
            <v>C13-546</v>
          </cell>
          <cell r="M530">
            <v>-12556.2</v>
          </cell>
        </row>
        <row r="531">
          <cell r="A531" t="str">
            <v>C12-767</v>
          </cell>
          <cell r="K531" t="str">
            <v>C13-600</v>
          </cell>
          <cell r="M531">
            <v>-123027.24</v>
          </cell>
        </row>
        <row r="532">
          <cell r="A532" t="str">
            <v>C12-768</v>
          </cell>
          <cell r="K532" t="str">
            <v>C13-605</v>
          </cell>
          <cell r="M532">
            <v>-158860.38</v>
          </cell>
        </row>
        <row r="533">
          <cell r="A533" t="str">
            <v>C12-769</v>
          </cell>
          <cell r="K533" t="str">
            <v>C13-610</v>
          </cell>
          <cell r="M533">
            <v>-19157.16</v>
          </cell>
        </row>
        <row r="534">
          <cell r="A534" t="str">
            <v>C12-770</v>
          </cell>
          <cell r="K534" t="str">
            <v>C13-753</v>
          </cell>
          <cell r="M534">
            <v>-4123.72</v>
          </cell>
        </row>
        <row r="535">
          <cell r="A535" t="str">
            <v>C12-771</v>
          </cell>
          <cell r="K535" t="str">
            <v>C13-762</v>
          </cell>
          <cell r="M535">
            <v>-2789.16</v>
          </cell>
        </row>
        <row r="536">
          <cell r="A536" t="str">
            <v>C12-772</v>
          </cell>
          <cell r="K536" t="str">
            <v>C13-765</v>
          </cell>
          <cell r="M536">
            <v>-7447.48</v>
          </cell>
        </row>
        <row r="537">
          <cell r="A537" t="str">
            <v>C12-773</v>
          </cell>
          <cell r="K537" t="str">
            <v>C13-766</v>
          </cell>
          <cell r="M537">
            <v>-2587.04</v>
          </cell>
        </row>
        <row r="538">
          <cell r="A538" t="str">
            <v>C12-805</v>
          </cell>
          <cell r="K538" t="str">
            <v>C13-767</v>
          </cell>
          <cell r="M538">
            <v>-12111.17</v>
          </cell>
        </row>
        <row r="539">
          <cell r="A539" t="str">
            <v>C12-806</v>
          </cell>
          <cell r="K539" t="str">
            <v>C13-768</v>
          </cell>
          <cell r="M539">
            <v>-1245.78</v>
          </cell>
        </row>
        <row r="540">
          <cell r="A540" t="str">
            <v>C12-807</v>
          </cell>
          <cell r="K540" t="str">
            <v>C13-769</v>
          </cell>
          <cell r="M540">
            <v>-1171.44</v>
          </cell>
        </row>
        <row r="541">
          <cell r="A541" t="str">
            <v>C12-812</v>
          </cell>
          <cell r="K541" t="str">
            <v>C13-770</v>
          </cell>
          <cell r="M541">
            <v>-8665.36</v>
          </cell>
        </row>
        <row r="542">
          <cell r="A542" t="str">
            <v>C12-815</v>
          </cell>
          <cell r="K542" t="str">
            <v>C13-801</v>
          </cell>
          <cell r="M542">
            <v>-11929.2</v>
          </cell>
        </row>
        <row r="543">
          <cell r="A543" t="str">
            <v>C13-272</v>
          </cell>
          <cell r="K543" t="str">
            <v>C13-803</v>
          </cell>
          <cell r="M543">
            <v>-79559.520000000004</v>
          </cell>
        </row>
        <row r="544">
          <cell r="A544" t="str">
            <v>C13-273</v>
          </cell>
          <cell r="K544" t="str">
            <v>C13-804</v>
          </cell>
          <cell r="M544">
            <v>-24650</v>
          </cell>
        </row>
        <row r="545">
          <cell r="A545" t="str">
            <v>C13-278</v>
          </cell>
          <cell r="K545" t="str">
            <v>C13-805</v>
          </cell>
          <cell r="M545">
            <v>-55885</v>
          </cell>
        </row>
        <row r="546">
          <cell r="A546" t="str">
            <v>F11-110</v>
          </cell>
          <cell r="K546" t="str">
            <v>C13-806</v>
          </cell>
          <cell r="M546">
            <v>-58974.52</v>
          </cell>
        </row>
        <row r="547">
          <cell r="A547" t="str">
            <v>F11-111</v>
          </cell>
          <cell r="K547" t="str">
            <v>C13-808</v>
          </cell>
          <cell r="M547">
            <v>-106004.51</v>
          </cell>
        </row>
        <row r="548">
          <cell r="A548" t="str">
            <v>F11-112</v>
          </cell>
          <cell r="K548" t="str">
            <v>C13-811</v>
          </cell>
          <cell r="M548">
            <v>-102791.74</v>
          </cell>
        </row>
        <row r="549">
          <cell r="A549" t="str">
            <v>F11-123</v>
          </cell>
          <cell r="K549" t="str">
            <v>C13-814</v>
          </cell>
          <cell r="M549">
            <v>-115955.37</v>
          </cell>
        </row>
        <row r="550">
          <cell r="A550" t="str">
            <v>F12-156</v>
          </cell>
          <cell r="K550" t="str">
            <v>C12-284</v>
          </cell>
          <cell r="M550">
            <v>-2710.36</v>
          </cell>
        </row>
        <row r="551">
          <cell r="A551" t="str">
            <v>F12-162</v>
          </cell>
          <cell r="K551" t="str">
            <v>C13-235</v>
          </cell>
          <cell r="M551">
            <v>215899.11</v>
          </cell>
        </row>
        <row r="552">
          <cell r="A552" t="str">
            <v>F12-165</v>
          </cell>
          <cell r="K552" t="str">
            <v>C13-235</v>
          </cell>
          <cell r="M552">
            <v>-224105.13</v>
          </cell>
        </row>
        <row r="553">
          <cell r="A553" t="str">
            <v>F12-168</v>
          </cell>
          <cell r="M553">
            <v>3698.75</v>
          </cell>
        </row>
        <row r="554">
          <cell r="A554" t="str">
            <v>F12-169</v>
          </cell>
        </row>
        <row r="555">
          <cell r="A555" t="str">
            <v>F12-170</v>
          </cell>
        </row>
        <row r="556">
          <cell r="A556" t="str">
            <v>F12-172</v>
          </cell>
        </row>
        <row r="557">
          <cell r="A557" t="str">
            <v>F12-173</v>
          </cell>
        </row>
        <row r="558">
          <cell r="A558" t="str">
            <v>F12-174</v>
          </cell>
        </row>
        <row r="559">
          <cell r="A559" t="str">
            <v>F12-175</v>
          </cell>
        </row>
        <row r="560">
          <cell r="A560" t="str">
            <v>F12-176</v>
          </cell>
        </row>
        <row r="561">
          <cell r="A561" t="str">
            <v>F12-178</v>
          </cell>
        </row>
        <row r="562">
          <cell r="A562" t="str">
            <v>F12-184</v>
          </cell>
        </row>
        <row r="563">
          <cell r="A563" t="str">
            <v>F12-204</v>
          </cell>
        </row>
        <row r="564">
          <cell r="A564" t="str">
            <v>F12-218</v>
          </cell>
        </row>
        <row r="565">
          <cell r="A565" t="str">
            <v>F12-502</v>
          </cell>
        </row>
        <row r="566">
          <cell r="A566" t="str">
            <v>F12-503</v>
          </cell>
        </row>
        <row r="567">
          <cell r="A567" t="str">
            <v>S09-510</v>
          </cell>
        </row>
        <row r="568">
          <cell r="A568" t="str">
            <v>V-044-00</v>
          </cell>
        </row>
        <row r="569">
          <cell r="A569" t="str">
            <v>V-602-00</v>
          </cell>
        </row>
      </sheetData>
      <sheetData sheetId="2">
        <row r="5">
          <cell r="A5" t="str">
            <v>2011 MIFRS opening balance adjs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A6" t="str">
            <v>allocations</v>
          </cell>
          <cell r="B6">
            <v>0</v>
          </cell>
          <cell r="C6">
            <v>159661</v>
          </cell>
          <cell r="D6">
            <v>159661</v>
          </cell>
          <cell r="E6">
            <v>-159661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A7" t="str">
            <v>C04-101D</v>
          </cell>
          <cell r="B7">
            <v>2722.3300000000004</v>
          </cell>
          <cell r="C7">
            <v>-2722.33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A8" t="str">
            <v>C04-102D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C04-104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C04-104D</v>
          </cell>
          <cell r="B10">
            <v>0</v>
          </cell>
          <cell r="C10">
            <v>3.0013325158506632E-11</v>
          </cell>
          <cell r="D10">
            <v>3.0013325158506632E-11</v>
          </cell>
          <cell r="E10">
            <v>-2.2737367544323206E-12</v>
          </cell>
          <cell r="F10">
            <v>2.7739588404074311E-11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2.7739588404074311E-11</v>
          </cell>
        </row>
        <row r="11">
          <cell r="A11" t="str">
            <v>C04-105D</v>
          </cell>
          <cell r="B11">
            <v>1106.48</v>
          </cell>
          <cell r="C11">
            <v>-1106.48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438.46</v>
          </cell>
          <cell r="J11">
            <v>0</v>
          </cell>
          <cell r="K11">
            <v>-438.46</v>
          </cell>
          <cell r="L11">
            <v>0</v>
          </cell>
          <cell r="M11">
            <v>0</v>
          </cell>
        </row>
        <row r="12">
          <cell r="A12" t="str">
            <v>C04-112</v>
          </cell>
          <cell r="B12">
            <v>0</v>
          </cell>
          <cell r="C12">
            <v>-2.3283064365386963E-10</v>
          </cell>
          <cell r="D12">
            <v>-2.3283064365386963E-10</v>
          </cell>
          <cell r="E12">
            <v>3.637978807091713E-11</v>
          </cell>
          <cell r="F12">
            <v>-1.964508555829525E-10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-1.964508555829525E-10</v>
          </cell>
        </row>
        <row r="13">
          <cell r="A13" t="str">
            <v>C04-112D</v>
          </cell>
          <cell r="B13">
            <v>0</v>
          </cell>
          <cell r="C13">
            <v>7.2759576141834259E-12</v>
          </cell>
          <cell r="D13">
            <v>7.2759576141834259E-12</v>
          </cell>
          <cell r="E13">
            <v>-9.0949470177292824E-13</v>
          </cell>
          <cell r="F13">
            <v>6.3664629124104977E-12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6.3664629124104977E-12</v>
          </cell>
        </row>
        <row r="14">
          <cell r="A14" t="str">
            <v>C05-103</v>
          </cell>
          <cell r="B14">
            <v>0</v>
          </cell>
          <cell r="C14">
            <v>2.9103830456733704E-11</v>
          </cell>
          <cell r="D14">
            <v>2.9103830456733704E-11</v>
          </cell>
          <cell r="E14">
            <v>0</v>
          </cell>
          <cell r="F14">
            <v>2.9103830456733704E-11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2.9103830456733704E-11</v>
          </cell>
        </row>
        <row r="15">
          <cell r="A15" t="str">
            <v>C05-105</v>
          </cell>
          <cell r="B15">
            <v>0</v>
          </cell>
          <cell r="C15">
            <v>-2.9103830456733704E-10</v>
          </cell>
          <cell r="D15">
            <v>-2.9103830456733704E-10</v>
          </cell>
          <cell r="E15">
            <v>-2.9103830456733704E-11</v>
          </cell>
          <cell r="F15">
            <v>-3.2014213502407074E-10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-3.2014213502407074E-10</v>
          </cell>
        </row>
        <row r="16">
          <cell r="A16" t="str">
            <v>C05-108</v>
          </cell>
          <cell r="B16">
            <v>0</v>
          </cell>
          <cell r="C16">
            <v>-67.979999999690335</v>
          </cell>
          <cell r="D16">
            <v>-67.979999999690335</v>
          </cell>
          <cell r="E16">
            <v>0</v>
          </cell>
          <cell r="F16">
            <v>-67.979999999690335</v>
          </cell>
          <cell r="G16">
            <v>0</v>
          </cell>
          <cell r="H16">
            <v>67.98</v>
          </cell>
          <cell r="I16">
            <v>0</v>
          </cell>
          <cell r="J16">
            <v>0</v>
          </cell>
          <cell r="K16">
            <v>0</v>
          </cell>
          <cell r="L16">
            <v>67.98</v>
          </cell>
          <cell r="M16">
            <v>3.0966873509896686E-10</v>
          </cell>
        </row>
        <row r="17">
          <cell r="A17" t="str">
            <v>C05-113</v>
          </cell>
          <cell r="B17">
            <v>0</v>
          </cell>
          <cell r="C17">
            <v>-1.4551915228366852E-10</v>
          </cell>
          <cell r="D17">
            <v>-1.4551915228366852E-10</v>
          </cell>
          <cell r="E17">
            <v>0</v>
          </cell>
          <cell r="F17">
            <v>-1.4551915228366852E-10</v>
          </cell>
          <cell r="G17">
            <v>-251978.89999999997</v>
          </cell>
          <cell r="H17">
            <v>251978.9</v>
          </cell>
          <cell r="I17">
            <v>0</v>
          </cell>
          <cell r="J17">
            <v>0</v>
          </cell>
          <cell r="K17">
            <v>0</v>
          </cell>
          <cell r="L17">
            <v>2.9103830456733704E-11</v>
          </cell>
          <cell r="M17">
            <v>-1.1641532182693481E-10</v>
          </cell>
        </row>
        <row r="18">
          <cell r="A18" t="str">
            <v>C05-114</v>
          </cell>
          <cell r="B18">
            <v>0</v>
          </cell>
          <cell r="C18">
            <v>-2.0000004442408681E-3</v>
          </cell>
          <cell r="D18">
            <v>-2.0000004442408681E-3</v>
          </cell>
          <cell r="E18">
            <v>0</v>
          </cell>
          <cell r="F18">
            <v>-2.0000004442408681E-3</v>
          </cell>
          <cell r="G18">
            <v>-375950.07</v>
          </cell>
          <cell r="H18">
            <v>375950.08000000002</v>
          </cell>
          <cell r="I18">
            <v>0</v>
          </cell>
          <cell r="J18">
            <v>0</v>
          </cell>
          <cell r="K18">
            <v>0</v>
          </cell>
          <cell r="L18">
            <v>1.0000000009313226E-2</v>
          </cell>
          <cell r="M18">
            <v>7.9999995650723577E-3</v>
          </cell>
        </row>
        <row r="19">
          <cell r="A19" t="str">
            <v>C05-116</v>
          </cell>
          <cell r="B19">
            <v>0</v>
          </cell>
          <cell r="C19">
            <v>-1.4551915228366852E-11</v>
          </cell>
          <cell r="D19">
            <v>-1.4551915228366852E-11</v>
          </cell>
          <cell r="E19">
            <v>0</v>
          </cell>
          <cell r="F19">
            <v>-1.4551915228366852E-11</v>
          </cell>
          <cell r="G19">
            <v>-116068.81</v>
          </cell>
          <cell r="H19">
            <v>116068.81000000001</v>
          </cell>
          <cell r="I19">
            <v>0</v>
          </cell>
          <cell r="J19">
            <v>0</v>
          </cell>
          <cell r="K19">
            <v>0</v>
          </cell>
          <cell r="L19">
            <v>1.4551915228366852E-11</v>
          </cell>
          <cell r="M19">
            <v>0</v>
          </cell>
        </row>
        <row r="20">
          <cell r="A20" t="str">
            <v>C05-117</v>
          </cell>
          <cell r="B20">
            <v>0</v>
          </cell>
          <cell r="C20">
            <v>2.9103830456733704E-11</v>
          </cell>
          <cell r="D20">
            <v>2.9103830456733704E-11</v>
          </cell>
          <cell r="E20">
            <v>0</v>
          </cell>
          <cell r="F20">
            <v>2.9103830456733704E-11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2.9103830456733704E-11</v>
          </cell>
        </row>
        <row r="21">
          <cell r="A21" t="str">
            <v>C05-120</v>
          </cell>
          <cell r="B21">
            <v>0</v>
          </cell>
          <cell r="C21">
            <v>134.47000000008848</v>
          </cell>
          <cell r="D21">
            <v>134.47000000008848</v>
          </cell>
          <cell r="E21">
            <v>-134.47000000000003</v>
          </cell>
          <cell r="F21">
            <v>8.8448359747417271E-11</v>
          </cell>
          <cell r="G21">
            <v>-250695.81</v>
          </cell>
          <cell r="H21">
            <v>250695.81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8.8448359747417271E-11</v>
          </cell>
        </row>
        <row r="22">
          <cell r="A22" t="str">
            <v>C06-100</v>
          </cell>
          <cell r="B22">
            <v>0</v>
          </cell>
          <cell r="C22">
            <v>-5.8207660913467407E-11</v>
          </cell>
          <cell r="D22">
            <v>-5.8207660913467407E-11</v>
          </cell>
          <cell r="E22">
            <v>394.80999999998312</v>
          </cell>
          <cell r="F22">
            <v>394.80999999992491</v>
          </cell>
          <cell r="G22">
            <v>0</v>
          </cell>
          <cell r="H22">
            <v>-68.45</v>
          </cell>
          <cell r="I22">
            <v>-326.3599999999999</v>
          </cell>
          <cell r="J22">
            <v>0</v>
          </cell>
          <cell r="K22">
            <v>0</v>
          </cell>
          <cell r="L22">
            <v>-394.80999999999989</v>
          </cell>
          <cell r="M22">
            <v>-7.4976469477405772E-11</v>
          </cell>
        </row>
        <row r="23">
          <cell r="A23" t="str">
            <v>C06-101</v>
          </cell>
          <cell r="B23">
            <v>0</v>
          </cell>
          <cell r="C23">
            <v>4.3655745685100555E-11</v>
          </cell>
          <cell r="D23">
            <v>4.3655745685100555E-11</v>
          </cell>
          <cell r="E23">
            <v>0</v>
          </cell>
          <cell r="F23">
            <v>4.3655745685100555E-11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4.3655745685100555E-11</v>
          </cell>
        </row>
        <row r="24">
          <cell r="A24" t="str">
            <v>C06-103</v>
          </cell>
          <cell r="B24">
            <v>0</v>
          </cell>
          <cell r="C24">
            <v>-293.00000000011642</v>
          </cell>
          <cell r="D24">
            <v>-293.00000000011642</v>
          </cell>
          <cell r="E24">
            <v>293</v>
          </cell>
          <cell r="F24">
            <v>-1.1641532182693481E-10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-1.1641532182693481E-10</v>
          </cell>
        </row>
        <row r="25">
          <cell r="A25" t="str">
            <v>C06-103A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384.66999999999996</v>
          </cell>
          <cell r="J25">
            <v>0</v>
          </cell>
          <cell r="K25">
            <v>-384.67</v>
          </cell>
          <cell r="L25">
            <v>0</v>
          </cell>
          <cell r="M25">
            <v>0</v>
          </cell>
        </row>
        <row r="26">
          <cell r="A26" t="str">
            <v>C06-104</v>
          </cell>
          <cell r="B26">
            <v>0</v>
          </cell>
          <cell r="C26">
            <v>1.4551915228366852E-11</v>
          </cell>
          <cell r="D26">
            <v>1.4551915228366852E-11</v>
          </cell>
          <cell r="E26">
            <v>0</v>
          </cell>
          <cell r="F26">
            <v>1.4551915228366852E-11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1.4551915228366852E-11</v>
          </cell>
        </row>
        <row r="27">
          <cell r="A27" t="str">
            <v>C06-105</v>
          </cell>
          <cell r="B27">
            <v>0</v>
          </cell>
          <cell r="C27">
            <v>5.0931703299283981E-11</v>
          </cell>
          <cell r="D27">
            <v>5.0931703299283981E-11</v>
          </cell>
          <cell r="E27">
            <v>6.8762773253183695E-12</v>
          </cell>
          <cell r="F27">
            <v>5.7807980624602351E-11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5.7807980624602351E-11</v>
          </cell>
        </row>
        <row r="28">
          <cell r="A28" t="str">
            <v>C06-108</v>
          </cell>
          <cell r="B28">
            <v>0</v>
          </cell>
          <cell r="C28">
            <v>403.38999999992666</v>
          </cell>
          <cell r="D28">
            <v>403.38999999992666</v>
          </cell>
          <cell r="E28">
            <v>-413.3899999999885</v>
          </cell>
          <cell r="F28">
            <v>-10.000000000061846</v>
          </cell>
          <cell r="G28">
            <v>-110842.36000000002</v>
          </cell>
          <cell r="H28">
            <v>109992.35</v>
          </cell>
          <cell r="I28">
            <v>860.01</v>
          </cell>
          <cell r="J28">
            <v>0</v>
          </cell>
          <cell r="K28">
            <v>0</v>
          </cell>
          <cell r="L28">
            <v>9.9999999999906777</v>
          </cell>
          <cell r="M28">
            <v>-7.1167960413731635E-11</v>
          </cell>
        </row>
        <row r="29">
          <cell r="A29" t="str">
            <v>C06-110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C06-112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-150376.65</v>
          </cell>
          <cell r="H30">
            <v>150376.65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C06-204</v>
          </cell>
          <cell r="B31">
            <v>0</v>
          </cell>
          <cell r="C31">
            <v>-8.7311491370201111E-10</v>
          </cell>
          <cell r="D31">
            <v>-8.7311491370201111E-10</v>
          </cell>
          <cell r="E31">
            <v>0</v>
          </cell>
          <cell r="F31">
            <v>-8.7311491370201111E-10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-8.7311491370201111E-10</v>
          </cell>
        </row>
        <row r="32">
          <cell r="A32" t="str">
            <v>C07-100</v>
          </cell>
          <cell r="B32">
            <v>0</v>
          </cell>
          <cell r="C32">
            <v>-2.9103830456733704E-11</v>
          </cell>
          <cell r="D32">
            <v>-2.9103830456733704E-11</v>
          </cell>
          <cell r="E32">
            <v>0</v>
          </cell>
          <cell r="F32">
            <v>-2.9103830456733704E-11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-2.9103830456733704E-11</v>
          </cell>
        </row>
        <row r="33">
          <cell r="A33" t="str">
            <v>C07-105</v>
          </cell>
          <cell r="B33">
            <v>0</v>
          </cell>
          <cell r="C33">
            <v>-5.8207660913467407E-11</v>
          </cell>
          <cell r="D33">
            <v>-5.8207660913467407E-11</v>
          </cell>
          <cell r="E33">
            <v>-4.3655745685100555E-11</v>
          </cell>
          <cell r="F33">
            <v>-1.0186340659856796E-10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-1.0186340659856796E-10</v>
          </cell>
        </row>
        <row r="34">
          <cell r="A34" t="str">
            <v>C07-107</v>
          </cell>
          <cell r="B34">
            <v>0</v>
          </cell>
          <cell r="C34">
            <v>-1.7462298274040222E-10</v>
          </cell>
          <cell r="D34">
            <v>-1.7462298274040222E-10</v>
          </cell>
          <cell r="E34">
            <v>2.4591884084657067E-11</v>
          </cell>
          <cell r="F34">
            <v>-1.5003109865574515E-10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-1.5003109865574515E-10</v>
          </cell>
        </row>
        <row r="35">
          <cell r="A35" t="str">
            <v>C07-109</v>
          </cell>
          <cell r="B35">
            <v>0</v>
          </cell>
          <cell r="C35">
            <v>-1.4551915228366852E-11</v>
          </cell>
          <cell r="D35">
            <v>-1.4551915228366852E-11</v>
          </cell>
          <cell r="E35">
            <v>0</v>
          </cell>
          <cell r="F35">
            <v>-1.4551915228366852E-11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-1.4551915228366852E-11</v>
          </cell>
        </row>
        <row r="36">
          <cell r="A36" t="str">
            <v>C07-207</v>
          </cell>
          <cell r="B36">
            <v>714.16</v>
          </cell>
          <cell r="C36">
            <v>30.5</v>
          </cell>
          <cell r="D36">
            <v>744.66</v>
          </cell>
          <cell r="E36">
            <v>-744.66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A37" t="str">
            <v>C07-209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C07-388A</v>
          </cell>
          <cell r="B38">
            <v>2344.84</v>
          </cell>
          <cell r="C38">
            <v>-2344.84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A39" t="str">
            <v>C07-434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C07-753</v>
          </cell>
          <cell r="B40">
            <v>0</v>
          </cell>
          <cell r="C40">
            <v>-229.95000000000255</v>
          </cell>
          <cell r="D40">
            <v>-229.95000000000255</v>
          </cell>
          <cell r="E40">
            <v>229.95</v>
          </cell>
          <cell r="F40">
            <v>-2.5579538487363607E-12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-2.5579538487363607E-12</v>
          </cell>
        </row>
        <row r="41">
          <cell r="A41" t="str">
            <v>C08-100</v>
          </cell>
          <cell r="B41">
            <v>0</v>
          </cell>
          <cell r="C41">
            <v>-7.2759576141834259E-12</v>
          </cell>
          <cell r="D41">
            <v>-7.2759576141834259E-12</v>
          </cell>
          <cell r="E41">
            <v>0</v>
          </cell>
          <cell r="F41">
            <v>-7.2759576141834259E-12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-7.2759576141834259E-12</v>
          </cell>
        </row>
        <row r="42">
          <cell r="A42" t="str">
            <v>C08-101</v>
          </cell>
          <cell r="B42">
            <v>0</v>
          </cell>
          <cell r="C42">
            <v>-4.7293724492192268E-11</v>
          </cell>
          <cell r="D42">
            <v>-4.7293724492192268E-11</v>
          </cell>
          <cell r="E42">
            <v>-119.99999999999966</v>
          </cell>
          <cell r="F42">
            <v>-120.00000000004695</v>
          </cell>
          <cell r="G42">
            <v>-60244.76</v>
          </cell>
          <cell r="H42">
            <v>59803.64</v>
          </cell>
          <cell r="I42">
            <v>561.11999999999989</v>
          </cell>
          <cell r="J42">
            <v>0</v>
          </cell>
          <cell r="K42">
            <v>0</v>
          </cell>
          <cell r="L42">
            <v>119.99999999999727</v>
          </cell>
          <cell r="M42">
            <v>-4.9681148084346205E-11</v>
          </cell>
        </row>
        <row r="43">
          <cell r="A43" t="str">
            <v>C08-102</v>
          </cell>
          <cell r="B43">
            <v>0</v>
          </cell>
          <cell r="C43">
            <v>-1.1641532182693481E-10</v>
          </cell>
          <cell r="D43">
            <v>-1.1641532182693481E-10</v>
          </cell>
          <cell r="E43">
            <v>-3.637978807091713E-12</v>
          </cell>
          <cell r="F43">
            <v>-1.2005330063402653E-10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-1.2005330063402653E-10</v>
          </cell>
        </row>
        <row r="44">
          <cell r="A44" t="str">
            <v>C08-104</v>
          </cell>
          <cell r="B44">
            <v>0</v>
          </cell>
          <cell r="C44">
            <v>0</v>
          </cell>
          <cell r="D44">
            <v>0</v>
          </cell>
          <cell r="E44">
            <v>-1.0913936421275139E-11</v>
          </cell>
          <cell r="F44">
            <v>-1.0913936421275139E-11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-1.0913936421275139E-11</v>
          </cell>
        </row>
        <row r="45">
          <cell r="A45" t="str">
            <v>C08-105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C08-117</v>
          </cell>
          <cell r="B46">
            <v>0</v>
          </cell>
          <cell r="C46">
            <v>537.83999999999651</v>
          </cell>
          <cell r="D46">
            <v>537.83999999999651</v>
          </cell>
          <cell r="E46">
            <v>-537.84000000000731</v>
          </cell>
          <cell r="F46">
            <v>-1.0800249583553523E-11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-1.0800249583553523E-11</v>
          </cell>
        </row>
        <row r="47">
          <cell r="A47" t="str">
            <v>C08-208</v>
          </cell>
          <cell r="B47">
            <v>0</v>
          </cell>
          <cell r="C47">
            <v>1.0000000009313226E-2</v>
          </cell>
          <cell r="D47">
            <v>1.0000000009313226E-2</v>
          </cell>
          <cell r="E47">
            <v>0</v>
          </cell>
          <cell r="F47">
            <v>1.0000000009313226E-2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1.0000000009313226E-2</v>
          </cell>
        </row>
        <row r="48">
          <cell r="A48" t="str">
            <v>C08-209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C08-222</v>
          </cell>
          <cell r="B49">
            <v>0</v>
          </cell>
          <cell r="C49">
            <v>208580.52999999991</v>
          </cell>
          <cell r="D49">
            <v>208580.52999999991</v>
          </cell>
          <cell r="E49">
            <v>-208580.52999999997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A50" t="str">
            <v>C08-225</v>
          </cell>
          <cell r="B50">
            <v>0</v>
          </cell>
          <cell r="C50">
            <v>2.3283064365386963E-10</v>
          </cell>
          <cell r="D50">
            <v>2.3283064365386963E-10</v>
          </cell>
          <cell r="E50">
            <v>-2.0008883439004421E-11</v>
          </cell>
          <cell r="F50">
            <v>2.1282176021486521E-10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2.1282176021486521E-10</v>
          </cell>
        </row>
        <row r="51">
          <cell r="A51" t="str">
            <v>C08-272</v>
          </cell>
          <cell r="B51">
            <v>0</v>
          </cell>
          <cell r="C51">
            <v>-1.1641532182693481E-10</v>
          </cell>
          <cell r="D51">
            <v>-1.1641532182693481E-10</v>
          </cell>
          <cell r="E51">
            <v>1.6370904631912708E-11</v>
          </cell>
          <cell r="F51">
            <v>-1.0004441719502211E-10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-1.0004441719502211E-10</v>
          </cell>
        </row>
        <row r="52">
          <cell r="A52" t="str">
            <v>C08-290</v>
          </cell>
          <cell r="B52">
            <v>58487.11</v>
          </cell>
          <cell r="C52">
            <v>2498.1800000000007</v>
          </cell>
          <cell r="D52">
            <v>60985.29</v>
          </cell>
          <cell r="E52">
            <v>-60985.289999999994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C08-360</v>
          </cell>
          <cell r="B53">
            <v>0</v>
          </cell>
          <cell r="C53">
            <v>1.4551915228366852E-11</v>
          </cell>
          <cell r="D53">
            <v>1.4551915228366852E-11</v>
          </cell>
          <cell r="E53">
            <v>0</v>
          </cell>
          <cell r="F53">
            <v>1.4551915228366852E-11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1.4551915228366852E-11</v>
          </cell>
        </row>
        <row r="54">
          <cell r="A54" t="str">
            <v>C08-759</v>
          </cell>
          <cell r="B54">
            <v>0</v>
          </cell>
          <cell r="C54">
            <v>-9.0949470177292824E-13</v>
          </cell>
          <cell r="D54">
            <v>-9.0949470177292824E-13</v>
          </cell>
          <cell r="E54">
            <v>5.6843418860808015E-13</v>
          </cell>
          <cell r="F54">
            <v>-3.4106051316484809E-13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-3.4106051316484809E-13</v>
          </cell>
        </row>
        <row r="55">
          <cell r="A55" t="str">
            <v>C08-907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C09-368</v>
          </cell>
          <cell r="B56">
            <v>0</v>
          </cell>
          <cell r="C56">
            <v>-1.2499994481913745E-3</v>
          </cell>
          <cell r="D56">
            <v>-1.2499994481913745E-3</v>
          </cell>
          <cell r="E56">
            <v>1.0000000014997568E-2</v>
          </cell>
          <cell r="F56">
            <v>8.7500005668061931E-3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8.7500005668061931E-3</v>
          </cell>
        </row>
        <row r="57">
          <cell r="A57" t="str">
            <v>C09-373</v>
          </cell>
          <cell r="B57">
            <v>0</v>
          </cell>
          <cell r="C57">
            <v>-72841.23000000001</v>
          </cell>
          <cell r="D57">
            <v>-72841.23000000001</v>
          </cell>
          <cell r="E57">
            <v>72841.22</v>
          </cell>
          <cell r="F57">
            <v>-1.0000000009313226E-2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-1.0000000009313226E-2</v>
          </cell>
        </row>
        <row r="58">
          <cell r="A58" t="str">
            <v>C09-620</v>
          </cell>
          <cell r="B58">
            <v>5850693.6200000057</v>
          </cell>
          <cell r="C58">
            <v>-5850589.4599999953</v>
          </cell>
          <cell r="D58">
            <v>104.16000001039356</v>
          </cell>
          <cell r="E58">
            <v>-104.15999999999974</v>
          </cell>
          <cell r="F58">
            <v>1.0393819138698746E-8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1.0393819138698746E-8</v>
          </cell>
        </row>
        <row r="59">
          <cell r="A59" t="str">
            <v>C09-620A</v>
          </cell>
          <cell r="B59">
            <v>0</v>
          </cell>
          <cell r="C59">
            <v>0</v>
          </cell>
          <cell r="D59">
            <v>0</v>
          </cell>
          <cell r="E59">
            <v>-1.4551915228366852E-11</v>
          </cell>
          <cell r="F59">
            <v>-1.4551915228366852E-11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-1.4551915228366852E-11</v>
          </cell>
        </row>
        <row r="60">
          <cell r="A60" t="str">
            <v>C09-752</v>
          </cell>
          <cell r="B60">
            <v>890.13</v>
          </cell>
          <cell r="C60">
            <v>-890.13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C09-754</v>
          </cell>
          <cell r="B61">
            <v>404.86</v>
          </cell>
          <cell r="C61">
            <v>-404.86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C09-756</v>
          </cell>
          <cell r="B62">
            <v>1267.29</v>
          </cell>
          <cell r="C62">
            <v>-1267.29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A63" t="str">
            <v>C10-100</v>
          </cell>
          <cell r="B63">
            <v>7375.4599999999991</v>
          </cell>
          <cell r="C63">
            <v>-7375.4599999999919</v>
          </cell>
          <cell r="D63">
            <v>7.2759576141834259E-12</v>
          </cell>
          <cell r="E63">
            <v>3.1263880373444408E-13</v>
          </cell>
          <cell r="F63">
            <v>7.58859641791787E-12</v>
          </cell>
          <cell r="G63">
            <v>-34381.54</v>
          </cell>
          <cell r="H63">
            <v>31640.1</v>
          </cell>
          <cell r="I63">
            <v>2741.44</v>
          </cell>
          <cell r="J63">
            <v>0</v>
          </cell>
          <cell r="K63">
            <v>0</v>
          </cell>
          <cell r="L63">
            <v>-2.2737367544323206E-12</v>
          </cell>
          <cell r="M63">
            <v>5.3148596634855494E-12</v>
          </cell>
        </row>
        <row r="64">
          <cell r="A64" t="str">
            <v>C10-103</v>
          </cell>
          <cell r="B64">
            <v>-1.602984411874786E-11</v>
          </cell>
          <cell r="C64">
            <v>0</v>
          </cell>
          <cell r="D64">
            <v>-1.602984411874786E-11</v>
          </cell>
          <cell r="E64">
            <v>0</v>
          </cell>
          <cell r="F64">
            <v>-1.602984411874786E-11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-1.602984411874786E-11</v>
          </cell>
        </row>
        <row r="65">
          <cell r="A65" t="str">
            <v>C10-104</v>
          </cell>
          <cell r="B65">
            <v>0</v>
          </cell>
          <cell r="C65">
            <v>-65.000000000021828</v>
          </cell>
          <cell r="D65">
            <v>-65.000000000021828</v>
          </cell>
          <cell r="E65">
            <v>1.5006662579253316E-11</v>
          </cell>
          <cell r="F65">
            <v>-65.000000000006821</v>
          </cell>
          <cell r="G65">
            <v>0</v>
          </cell>
          <cell r="H65">
            <v>65</v>
          </cell>
          <cell r="I65">
            <v>0</v>
          </cell>
          <cell r="J65">
            <v>0</v>
          </cell>
          <cell r="K65">
            <v>0</v>
          </cell>
          <cell r="L65">
            <v>65</v>
          </cell>
          <cell r="M65">
            <v>-6.8212102632969618E-12</v>
          </cell>
        </row>
        <row r="66">
          <cell r="A66" t="str">
            <v>C10-105</v>
          </cell>
          <cell r="B66">
            <v>25095.789999999997</v>
          </cell>
          <cell r="C66">
            <v>-25095.789999999997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A67" t="str">
            <v>C10-106</v>
          </cell>
          <cell r="B67">
            <v>0</v>
          </cell>
          <cell r="C67">
            <v>-1.4551915228366852E-11</v>
          </cell>
          <cell r="D67">
            <v>-1.4551915228366852E-11</v>
          </cell>
          <cell r="E67">
            <v>0</v>
          </cell>
          <cell r="F67">
            <v>-1.4551915228366852E-11</v>
          </cell>
          <cell r="G67">
            <v>0</v>
          </cell>
          <cell r="H67">
            <v>0</v>
          </cell>
          <cell r="I67">
            <v>3602.4900000000002</v>
          </cell>
          <cell r="J67">
            <v>0</v>
          </cell>
          <cell r="K67">
            <v>0</v>
          </cell>
          <cell r="L67">
            <v>3602.4900000000002</v>
          </cell>
          <cell r="M67">
            <v>3602.4899999999857</v>
          </cell>
        </row>
        <row r="68">
          <cell r="A68" t="str">
            <v>C10-108</v>
          </cell>
          <cell r="B68">
            <v>0</v>
          </cell>
          <cell r="C68">
            <v>-10.000000000014552</v>
          </cell>
          <cell r="D68">
            <v>-10.000000000014552</v>
          </cell>
          <cell r="E68">
            <v>4.5474735088646412E-13</v>
          </cell>
          <cell r="F68">
            <v>-10.000000000014097</v>
          </cell>
          <cell r="G68">
            <v>-44360.729999999996</v>
          </cell>
          <cell r="H68">
            <v>45710.53</v>
          </cell>
          <cell r="I68">
            <v>-1339.8</v>
          </cell>
          <cell r="J68">
            <v>0</v>
          </cell>
          <cell r="K68">
            <v>0</v>
          </cell>
          <cell r="L68">
            <v>10.000000000002956</v>
          </cell>
          <cell r="M68">
            <v>-1.1141310096718371E-11</v>
          </cell>
        </row>
        <row r="69">
          <cell r="A69" t="str">
            <v>C10-202</v>
          </cell>
          <cell r="B69">
            <v>0</v>
          </cell>
          <cell r="C69">
            <v>-353432.26000000007</v>
          </cell>
          <cell r="D69">
            <v>-353432.26000000007</v>
          </cell>
          <cell r="E69">
            <v>353432.26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C10-203</v>
          </cell>
          <cell r="B70">
            <v>0</v>
          </cell>
          <cell r="C70">
            <v>-273411.52</v>
          </cell>
          <cell r="D70">
            <v>-273411.52</v>
          </cell>
          <cell r="E70">
            <v>273411.52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C10-204</v>
          </cell>
          <cell r="B71">
            <v>38783.050000000003</v>
          </cell>
          <cell r="C71">
            <v>-38325.110000000466</v>
          </cell>
          <cell r="D71">
            <v>457.93999999953667</v>
          </cell>
          <cell r="E71">
            <v>-5.8207660913467407E-11</v>
          </cell>
          <cell r="F71">
            <v>457.93999999947846</v>
          </cell>
          <cell r="G71">
            <v>0</v>
          </cell>
          <cell r="H71">
            <v>-457.94</v>
          </cell>
          <cell r="I71">
            <v>0</v>
          </cell>
          <cell r="J71">
            <v>0</v>
          </cell>
          <cell r="K71">
            <v>0</v>
          </cell>
          <cell r="L71">
            <v>-457.94</v>
          </cell>
          <cell r="M71">
            <v>-5.2153836804791354E-10</v>
          </cell>
        </row>
        <row r="72">
          <cell r="A72" t="str">
            <v>C10-205</v>
          </cell>
          <cell r="B72">
            <v>0</v>
          </cell>
          <cell r="C72">
            <v>-719.99999999685679</v>
          </cell>
          <cell r="D72">
            <v>-719.99999999685679</v>
          </cell>
          <cell r="E72">
            <v>-1.2732925824820995E-10</v>
          </cell>
          <cell r="F72">
            <v>-719.99999999698412</v>
          </cell>
          <cell r="G72">
            <v>0</v>
          </cell>
          <cell r="H72">
            <v>720</v>
          </cell>
          <cell r="I72">
            <v>0</v>
          </cell>
          <cell r="J72">
            <v>0</v>
          </cell>
          <cell r="K72">
            <v>0</v>
          </cell>
          <cell r="L72">
            <v>720</v>
          </cell>
          <cell r="M72">
            <v>3.01588443107903E-9</v>
          </cell>
        </row>
        <row r="73">
          <cell r="A73" t="str">
            <v>C10-209</v>
          </cell>
          <cell r="B73">
            <v>53218.950000000041</v>
          </cell>
          <cell r="C73">
            <v>-53218.950000000208</v>
          </cell>
          <cell r="D73">
            <v>-1.673470251262188E-10</v>
          </cell>
          <cell r="E73">
            <v>0</v>
          </cell>
          <cell r="F73">
            <v>-1.673470251262188E-10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-1.673470251262188E-10</v>
          </cell>
        </row>
        <row r="74">
          <cell r="A74" t="str">
            <v>C10-210</v>
          </cell>
          <cell r="B74">
            <v>0</v>
          </cell>
          <cell r="C74">
            <v>-71869.62999999999</v>
          </cell>
          <cell r="D74">
            <v>-71869.62999999999</v>
          </cell>
          <cell r="E74">
            <v>71869.62999999999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A75" t="str">
            <v>C10-211</v>
          </cell>
          <cell r="B75">
            <v>3428.2899999999986</v>
          </cell>
          <cell r="C75">
            <v>-3448.2900000000141</v>
          </cell>
          <cell r="D75">
            <v>-20.000000000015461</v>
          </cell>
          <cell r="E75">
            <v>0</v>
          </cell>
          <cell r="F75">
            <v>-20.000000000015461</v>
          </cell>
          <cell r="G75">
            <v>0</v>
          </cell>
          <cell r="H75">
            <v>20</v>
          </cell>
          <cell r="I75">
            <v>0</v>
          </cell>
          <cell r="J75">
            <v>0</v>
          </cell>
          <cell r="K75">
            <v>0</v>
          </cell>
          <cell r="L75">
            <v>20</v>
          </cell>
          <cell r="M75">
            <v>-1.546140993013978E-11</v>
          </cell>
        </row>
        <row r="76">
          <cell r="A76" t="str">
            <v>C10-213</v>
          </cell>
          <cell r="B76">
            <v>9924.25</v>
          </cell>
          <cell r="C76">
            <v>-9397.520000000135</v>
          </cell>
          <cell r="D76">
            <v>526.72999999986496</v>
          </cell>
          <cell r="E76">
            <v>-546.72999999999956</v>
          </cell>
          <cell r="F76">
            <v>-20.000000000134605</v>
          </cell>
          <cell r="G76">
            <v>-267509.21999999997</v>
          </cell>
          <cell r="H76">
            <v>267509.73</v>
          </cell>
          <cell r="I76">
            <v>-0.51</v>
          </cell>
          <cell r="J76">
            <v>0</v>
          </cell>
          <cell r="K76">
            <v>0</v>
          </cell>
          <cell r="L76">
            <v>9.3132168643705882E-12</v>
          </cell>
          <cell r="M76">
            <v>-20.000000000125294</v>
          </cell>
        </row>
        <row r="77">
          <cell r="A77" t="str">
            <v>C10-214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C10-215</v>
          </cell>
          <cell r="B78">
            <v>0</v>
          </cell>
          <cell r="C78">
            <v>-7.2759576141834259E-12</v>
          </cell>
          <cell r="D78">
            <v>-7.2759576141834259E-12</v>
          </cell>
          <cell r="E78">
            <v>0</v>
          </cell>
          <cell r="F78">
            <v>-7.2759576141834259E-12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-7.2759576141834259E-12</v>
          </cell>
        </row>
        <row r="79">
          <cell r="A79" t="str">
            <v>C10-230</v>
          </cell>
          <cell r="B79">
            <v>0</v>
          </cell>
          <cell r="C79">
            <v>-1.4551915228366852E-11</v>
          </cell>
          <cell r="D79">
            <v>-1.4551915228366852E-11</v>
          </cell>
          <cell r="E79">
            <v>0</v>
          </cell>
          <cell r="F79">
            <v>-1.4551915228366852E-11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-1.4551915228366852E-11</v>
          </cell>
        </row>
        <row r="80">
          <cell r="A80" t="str">
            <v>C10-235</v>
          </cell>
          <cell r="B80">
            <v>0</v>
          </cell>
          <cell r="C80">
            <v>5.8207660913467407E-11</v>
          </cell>
          <cell r="D80">
            <v>5.8207660913467407E-11</v>
          </cell>
          <cell r="E80">
            <v>0</v>
          </cell>
          <cell r="F80">
            <v>5.8207660913467407E-11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5.8207660913467407E-11</v>
          </cell>
        </row>
        <row r="81">
          <cell r="A81" t="str">
            <v>C10-240</v>
          </cell>
          <cell r="B81">
            <v>0</v>
          </cell>
          <cell r="C81">
            <v>1.4551915228366852E-11</v>
          </cell>
          <cell r="D81">
            <v>1.4551915228366852E-11</v>
          </cell>
          <cell r="E81">
            <v>0</v>
          </cell>
          <cell r="F81">
            <v>1.4551915228366852E-11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1.4551915228366852E-11</v>
          </cell>
        </row>
        <row r="82">
          <cell r="A82" t="str">
            <v>C10-241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</row>
        <row r="83">
          <cell r="A83" t="str">
            <v>C10-242</v>
          </cell>
          <cell r="B83">
            <v>0</v>
          </cell>
          <cell r="C83">
            <v>-1.4551915228366852E-11</v>
          </cell>
          <cell r="D83">
            <v>-1.4551915228366852E-11</v>
          </cell>
          <cell r="E83">
            <v>0</v>
          </cell>
          <cell r="F83">
            <v>-1.4551915228366852E-11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-1.4551915228366852E-11</v>
          </cell>
        </row>
        <row r="84">
          <cell r="A84" t="str">
            <v>C10-243</v>
          </cell>
          <cell r="B84">
            <v>0</v>
          </cell>
          <cell r="C84">
            <v>-2.9103830456733704E-11</v>
          </cell>
          <cell r="D84">
            <v>-2.9103830456733704E-11</v>
          </cell>
          <cell r="E84">
            <v>0</v>
          </cell>
          <cell r="F84">
            <v>-2.9103830456733704E-11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-2.9103830456733704E-11</v>
          </cell>
        </row>
        <row r="85">
          <cell r="A85" t="str">
            <v>C10-244</v>
          </cell>
          <cell r="B85">
            <v>0</v>
          </cell>
          <cell r="C85">
            <v>1.4551915228366852E-11</v>
          </cell>
          <cell r="D85">
            <v>1.4551915228366852E-11</v>
          </cell>
          <cell r="E85">
            <v>0</v>
          </cell>
          <cell r="F85">
            <v>1.4551915228366852E-11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1.4551915228366852E-11</v>
          </cell>
        </row>
        <row r="86">
          <cell r="A86" t="str">
            <v>C10-245</v>
          </cell>
          <cell r="B86">
            <v>126483.03</v>
          </cell>
          <cell r="C86">
            <v>-126518.0299999999</v>
          </cell>
          <cell r="D86">
            <v>-34.999999999898137</v>
          </cell>
          <cell r="E86">
            <v>-6.3664629124104977E-12</v>
          </cell>
          <cell r="F86">
            <v>-34.999999999904503</v>
          </cell>
          <cell r="G86">
            <v>0</v>
          </cell>
          <cell r="H86">
            <v>35</v>
          </cell>
          <cell r="I86">
            <v>0</v>
          </cell>
          <cell r="J86">
            <v>0</v>
          </cell>
          <cell r="K86">
            <v>0</v>
          </cell>
          <cell r="L86">
            <v>35</v>
          </cell>
          <cell r="M86">
            <v>9.5496943686157465E-11</v>
          </cell>
        </row>
        <row r="87">
          <cell r="A87" t="str">
            <v>C10-260</v>
          </cell>
          <cell r="B87">
            <v>84252.97</v>
          </cell>
          <cell r="C87">
            <v>-84217.97</v>
          </cell>
          <cell r="D87">
            <v>35</v>
          </cell>
          <cell r="E87">
            <v>-7.2759576141834259E-12</v>
          </cell>
          <cell r="F87">
            <v>34.999999999992724</v>
          </cell>
          <cell r="G87">
            <v>0</v>
          </cell>
          <cell r="H87">
            <v>-35</v>
          </cell>
          <cell r="I87">
            <v>0</v>
          </cell>
          <cell r="J87">
            <v>0</v>
          </cell>
          <cell r="K87">
            <v>0</v>
          </cell>
          <cell r="L87">
            <v>-35</v>
          </cell>
          <cell r="M87">
            <v>-7.2759576141834259E-12</v>
          </cell>
        </row>
        <row r="88">
          <cell r="A88" t="str">
            <v>C10-270</v>
          </cell>
          <cell r="B88">
            <v>0</v>
          </cell>
          <cell r="C88">
            <v>-79.999999999941792</v>
          </cell>
          <cell r="D88">
            <v>-79.999999999941792</v>
          </cell>
          <cell r="E88">
            <v>0</v>
          </cell>
          <cell r="F88">
            <v>-79.999999999941792</v>
          </cell>
          <cell r="G88">
            <v>0</v>
          </cell>
          <cell r="H88">
            <v>80</v>
          </cell>
          <cell r="I88">
            <v>0</v>
          </cell>
          <cell r="J88">
            <v>0</v>
          </cell>
          <cell r="K88">
            <v>0</v>
          </cell>
          <cell r="L88">
            <v>80</v>
          </cell>
          <cell r="M88">
            <v>5.8207660913467407E-11</v>
          </cell>
        </row>
        <row r="89">
          <cell r="A89" t="str">
            <v>C10-281</v>
          </cell>
          <cell r="B89">
            <v>5411.84</v>
          </cell>
          <cell r="C89">
            <v>-5411.8399999999974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</row>
        <row r="90">
          <cell r="A90" t="str">
            <v>C10-284</v>
          </cell>
          <cell r="B90">
            <v>872.56999999999994</v>
          </cell>
          <cell r="C90">
            <v>-872.57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C10-287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</row>
        <row r="92">
          <cell r="A92" t="str">
            <v>C10-291</v>
          </cell>
          <cell r="B92">
            <v>0</v>
          </cell>
          <cell r="C92">
            <v>4.0745362639427185E-10</v>
          </cell>
          <cell r="D92">
            <v>4.0745362639427185E-10</v>
          </cell>
          <cell r="E92">
            <v>-250.67000000001281</v>
          </cell>
          <cell r="F92">
            <v>-250.66999999960535</v>
          </cell>
          <cell r="G92">
            <v>-404776.14</v>
          </cell>
          <cell r="H92">
            <v>404034.67</v>
          </cell>
          <cell r="I92">
            <v>741.47</v>
          </cell>
          <cell r="J92">
            <v>0</v>
          </cell>
          <cell r="K92">
            <v>0</v>
          </cell>
          <cell r="L92">
            <v>-3.0240698833949864E-11</v>
          </cell>
          <cell r="M92">
            <v>-250.66999999963559</v>
          </cell>
        </row>
        <row r="93">
          <cell r="A93" t="str">
            <v>C10-293</v>
          </cell>
          <cell r="B93">
            <v>0</v>
          </cell>
          <cell r="C93">
            <v>4.5474735088646412E-13</v>
          </cell>
          <cell r="D93">
            <v>4.5474735088646412E-13</v>
          </cell>
          <cell r="E93">
            <v>1.5276668818842154E-13</v>
          </cell>
          <cell r="F93">
            <v>6.0751403907488566E-13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6.0751403907488566E-13</v>
          </cell>
        </row>
        <row r="94">
          <cell r="A94" t="str">
            <v>C10-294</v>
          </cell>
          <cell r="B94">
            <v>3482.53</v>
          </cell>
          <cell r="C94">
            <v>-3482.5299999999997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C10-295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C10-296</v>
          </cell>
          <cell r="B96">
            <v>244.89</v>
          </cell>
          <cell r="C96">
            <v>-244.89000000000001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C10-299</v>
          </cell>
          <cell r="B97">
            <v>0</v>
          </cell>
          <cell r="C97">
            <v>-7.2759576141834259E-12</v>
          </cell>
          <cell r="D97">
            <v>-7.2759576141834259E-12</v>
          </cell>
          <cell r="E97">
            <v>0</v>
          </cell>
          <cell r="F97">
            <v>-7.2759576141834259E-12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-7.2759576141834259E-12</v>
          </cell>
        </row>
        <row r="98">
          <cell r="A98" t="str">
            <v>C10-300</v>
          </cell>
          <cell r="B98">
            <v>1005.47</v>
          </cell>
          <cell r="C98">
            <v>-1005.47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C10-305</v>
          </cell>
          <cell r="B99">
            <v>0</v>
          </cell>
          <cell r="C99">
            <v>1.8189894035458565E-12</v>
          </cell>
          <cell r="D99">
            <v>1.8189894035458565E-12</v>
          </cell>
          <cell r="E99">
            <v>0</v>
          </cell>
          <cell r="F99">
            <v>1.8189894035458565E-12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1.8189894035458565E-12</v>
          </cell>
        </row>
        <row r="100">
          <cell r="A100" t="str">
            <v>C10-331</v>
          </cell>
          <cell r="B100">
            <v>3971.81</v>
          </cell>
          <cell r="C100">
            <v>-3971.81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</row>
        <row r="101">
          <cell r="A101" t="str">
            <v>C10-339</v>
          </cell>
          <cell r="B101">
            <v>2721.88</v>
          </cell>
          <cell r="C101">
            <v>-2721.8799999999997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A102" t="str">
            <v>C10-350</v>
          </cell>
          <cell r="B102">
            <v>0</v>
          </cell>
          <cell r="C102">
            <v>-7.2759576141834259E-12</v>
          </cell>
          <cell r="D102">
            <v>-7.2759576141834259E-12</v>
          </cell>
          <cell r="E102">
            <v>1.1937117960769683E-11</v>
          </cell>
          <cell r="F102">
            <v>4.6611603465862572E-12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4.6611603465862572E-12</v>
          </cell>
        </row>
        <row r="103">
          <cell r="A103" t="str">
            <v>C10-351</v>
          </cell>
          <cell r="B103">
            <v>0</v>
          </cell>
          <cell r="C103">
            <v>-343.36</v>
          </cell>
          <cell r="D103">
            <v>-343.36</v>
          </cell>
          <cell r="E103">
            <v>343.36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</row>
        <row r="104">
          <cell r="A104" t="str">
            <v>C10-352</v>
          </cell>
          <cell r="B104">
            <v>0</v>
          </cell>
          <cell r="C104">
            <v>0</v>
          </cell>
          <cell r="D104">
            <v>0</v>
          </cell>
          <cell r="E104">
            <v>-5.3432813729159534E-12</v>
          </cell>
          <cell r="F104">
            <v>-5.3432813729159534E-12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-5.3432813729159534E-12</v>
          </cell>
        </row>
        <row r="105">
          <cell r="A105" t="str">
            <v>C10-355</v>
          </cell>
          <cell r="B105">
            <v>1540.12</v>
          </cell>
          <cell r="C105">
            <v>-1540.12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</row>
        <row r="106">
          <cell r="A106" t="str">
            <v>C10-356</v>
          </cell>
          <cell r="B106">
            <v>1251.9099999999999</v>
          </cell>
          <cell r="C106">
            <v>-1530.79</v>
          </cell>
          <cell r="D106">
            <v>-278.88000000000011</v>
          </cell>
          <cell r="E106">
            <v>0</v>
          </cell>
          <cell r="F106">
            <v>-278.88000000000011</v>
          </cell>
          <cell r="G106">
            <v>0</v>
          </cell>
          <cell r="H106">
            <v>278.88</v>
          </cell>
          <cell r="I106">
            <v>0</v>
          </cell>
          <cell r="J106">
            <v>0</v>
          </cell>
          <cell r="K106">
            <v>0</v>
          </cell>
          <cell r="L106">
            <v>278.88</v>
          </cell>
          <cell r="M106">
            <v>0</v>
          </cell>
        </row>
        <row r="107">
          <cell r="A107" t="str">
            <v>C10-357</v>
          </cell>
          <cell r="B107">
            <v>6275.07</v>
          </cell>
          <cell r="C107">
            <v>-6275.07</v>
          </cell>
          <cell r="D107">
            <v>0</v>
          </cell>
          <cell r="E107">
            <v>5.0022208597511053E-12</v>
          </cell>
          <cell r="F107">
            <v>5.0022208597511053E-12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5.0022208597511053E-12</v>
          </cell>
        </row>
        <row r="108">
          <cell r="A108" t="str">
            <v>C10-358</v>
          </cell>
          <cell r="B108">
            <v>88.01</v>
          </cell>
          <cell r="C108">
            <v>1108.98</v>
          </cell>
          <cell r="D108">
            <v>1196.99</v>
          </cell>
          <cell r="E108">
            <v>-1381.9899999999998</v>
          </cell>
          <cell r="F108">
            <v>-184.99999999999977</v>
          </cell>
          <cell r="G108">
            <v>0</v>
          </cell>
          <cell r="H108">
            <v>185</v>
          </cell>
          <cell r="I108">
            <v>0</v>
          </cell>
          <cell r="J108">
            <v>0</v>
          </cell>
          <cell r="K108">
            <v>0</v>
          </cell>
          <cell r="L108">
            <v>185</v>
          </cell>
          <cell r="M108">
            <v>2.2737367544323206E-13</v>
          </cell>
        </row>
        <row r="109">
          <cell r="A109" t="str">
            <v>C10-362</v>
          </cell>
          <cell r="B109">
            <v>1828.96</v>
          </cell>
          <cell r="C109">
            <v>-1828.96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C10-364</v>
          </cell>
          <cell r="B110">
            <v>167.60000000000002</v>
          </cell>
          <cell r="C110">
            <v>-167.6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A111" t="str">
            <v>C10-365</v>
          </cell>
          <cell r="B111">
            <v>29074.969999999994</v>
          </cell>
          <cell r="C111">
            <v>0</v>
          </cell>
          <cell r="D111">
            <v>29074.969999999994</v>
          </cell>
          <cell r="E111">
            <v>-29074.97</v>
          </cell>
          <cell r="F111">
            <v>0</v>
          </cell>
          <cell r="G111">
            <v>0</v>
          </cell>
          <cell r="H111">
            <v>31308.29</v>
          </cell>
          <cell r="I111">
            <v>0</v>
          </cell>
          <cell r="J111">
            <v>0</v>
          </cell>
          <cell r="K111">
            <v>0</v>
          </cell>
          <cell r="L111">
            <v>31308.29</v>
          </cell>
          <cell r="M111">
            <v>31308.29</v>
          </cell>
        </row>
        <row r="112">
          <cell r="A112" t="str">
            <v>C10-368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C10-369</v>
          </cell>
          <cell r="B113">
            <v>0</v>
          </cell>
          <cell r="C113">
            <v>7.2759576141834259E-12</v>
          </cell>
          <cell r="D113">
            <v>7.2759576141834259E-12</v>
          </cell>
          <cell r="E113">
            <v>9.0949470177292824E-13</v>
          </cell>
          <cell r="F113">
            <v>8.1854523159563541E-12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8.1854523159563541E-12</v>
          </cell>
        </row>
        <row r="114">
          <cell r="A114" t="str">
            <v>C10-372</v>
          </cell>
          <cell r="B114">
            <v>3482.62</v>
          </cell>
          <cell r="C114">
            <v>-3482.6200000000003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A115" t="str">
            <v>C10-373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A116" t="str">
            <v>C10-375</v>
          </cell>
          <cell r="B116">
            <v>199.56</v>
          </cell>
          <cell r="C116">
            <v>-199.56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C10-380</v>
          </cell>
          <cell r="B117">
            <v>0</v>
          </cell>
          <cell r="C117">
            <v>0</v>
          </cell>
          <cell r="D117">
            <v>0</v>
          </cell>
          <cell r="E117">
            <v>-2.9103830456733704E-11</v>
          </cell>
          <cell r="F117">
            <v>-2.9103830456733704E-11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-2.9103830456733704E-11</v>
          </cell>
        </row>
        <row r="118">
          <cell r="A118" t="str">
            <v>C10-381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</row>
        <row r="119">
          <cell r="A119" t="str">
            <v>C10-382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C10-383</v>
          </cell>
          <cell r="B120">
            <v>0</v>
          </cell>
          <cell r="C120">
            <v>1.4551915228366852E-11</v>
          </cell>
          <cell r="D120">
            <v>1.4551915228366852E-11</v>
          </cell>
          <cell r="E120">
            <v>0</v>
          </cell>
          <cell r="F120">
            <v>1.4551915228366852E-11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1.4551915228366852E-11</v>
          </cell>
        </row>
        <row r="121">
          <cell r="A121" t="str">
            <v>C10-384</v>
          </cell>
          <cell r="B121">
            <v>0</v>
          </cell>
          <cell r="C121">
            <v>-652.09000000000037</v>
          </cell>
          <cell r="D121">
            <v>-652.09000000000037</v>
          </cell>
          <cell r="E121">
            <v>0</v>
          </cell>
          <cell r="F121">
            <v>-652.09000000000037</v>
          </cell>
          <cell r="G121">
            <v>0</v>
          </cell>
          <cell r="H121">
            <v>652.09</v>
          </cell>
          <cell r="I121">
            <v>0</v>
          </cell>
          <cell r="J121">
            <v>0</v>
          </cell>
          <cell r="K121">
            <v>0</v>
          </cell>
          <cell r="L121">
            <v>652.09</v>
          </cell>
          <cell r="M121">
            <v>0</v>
          </cell>
        </row>
        <row r="122">
          <cell r="A122" t="str">
            <v>C10-384A</v>
          </cell>
          <cell r="B122">
            <v>0</v>
          </cell>
          <cell r="C122">
            <v>652.09</v>
          </cell>
          <cell r="D122">
            <v>652.09</v>
          </cell>
          <cell r="E122">
            <v>0</v>
          </cell>
          <cell r="F122">
            <v>652.09</v>
          </cell>
          <cell r="G122">
            <v>0</v>
          </cell>
          <cell r="H122">
            <v>-652.09</v>
          </cell>
          <cell r="I122">
            <v>0</v>
          </cell>
          <cell r="J122">
            <v>0</v>
          </cell>
          <cell r="K122">
            <v>0</v>
          </cell>
          <cell r="L122">
            <v>-652.09</v>
          </cell>
          <cell r="M122">
            <v>0</v>
          </cell>
        </row>
        <row r="123">
          <cell r="A123" t="str">
            <v>C10-385</v>
          </cell>
          <cell r="B123">
            <v>0</v>
          </cell>
          <cell r="C123">
            <v>-2.9103830456733704E-11</v>
          </cell>
          <cell r="D123">
            <v>-2.9103830456733704E-11</v>
          </cell>
          <cell r="E123">
            <v>7.2759576141834259E-12</v>
          </cell>
          <cell r="F123">
            <v>-2.1827872842550278E-11</v>
          </cell>
          <cell r="G123">
            <v>-58140.04</v>
          </cell>
          <cell r="H123">
            <v>74411.72</v>
          </cell>
          <cell r="I123">
            <v>-16271.68</v>
          </cell>
          <cell r="J123">
            <v>0</v>
          </cell>
          <cell r="K123">
            <v>0</v>
          </cell>
          <cell r="L123">
            <v>0</v>
          </cell>
          <cell r="M123">
            <v>-2.1827872842550278E-11</v>
          </cell>
        </row>
        <row r="124">
          <cell r="A124" t="str">
            <v>C10-386</v>
          </cell>
          <cell r="B124">
            <v>180.84</v>
          </cell>
          <cell r="C124">
            <v>-180.83999999999997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A125" t="str">
            <v>C10-387</v>
          </cell>
          <cell r="B125">
            <v>203.40000000000003</v>
          </cell>
          <cell r="C125">
            <v>-203.39999999999998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C10-388</v>
          </cell>
          <cell r="B126">
            <v>0</v>
          </cell>
          <cell r="C126">
            <v>-7.1054273576010019E-15</v>
          </cell>
          <cell r="D126">
            <v>-7.1054273576010019E-15</v>
          </cell>
          <cell r="E126">
            <v>0</v>
          </cell>
          <cell r="F126">
            <v>-7.1054273576010019E-15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-7.1054273576010019E-15</v>
          </cell>
        </row>
        <row r="127">
          <cell r="A127" t="str">
            <v>C10-389</v>
          </cell>
          <cell r="B127">
            <v>183.45</v>
          </cell>
          <cell r="C127">
            <v>-183.45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C10-390</v>
          </cell>
          <cell r="B128">
            <v>176.98</v>
          </cell>
          <cell r="C128">
            <v>-176.98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C10-391</v>
          </cell>
          <cell r="B129">
            <v>0</v>
          </cell>
          <cell r="C129">
            <v>-7.2759576141834259E-12</v>
          </cell>
          <cell r="D129">
            <v>-7.2759576141834259E-12</v>
          </cell>
          <cell r="E129">
            <v>0</v>
          </cell>
          <cell r="F129">
            <v>-7.2759576141834259E-12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-7.2759576141834259E-12</v>
          </cell>
        </row>
        <row r="130">
          <cell r="A130" t="str">
            <v>C10-392</v>
          </cell>
          <cell r="B130">
            <v>0</v>
          </cell>
          <cell r="C130">
            <v>7.2759576141834259E-12</v>
          </cell>
          <cell r="D130">
            <v>7.2759576141834259E-12</v>
          </cell>
          <cell r="E130">
            <v>0</v>
          </cell>
          <cell r="F130">
            <v>7.2759576141834259E-12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7.2759576141834259E-12</v>
          </cell>
        </row>
        <row r="131">
          <cell r="A131" t="str">
            <v>C10-393</v>
          </cell>
          <cell r="B131">
            <v>14710.94</v>
          </cell>
          <cell r="C131">
            <v>-15300.940000000002</v>
          </cell>
          <cell r="D131">
            <v>-590.00000000000182</v>
          </cell>
          <cell r="E131">
            <v>0</v>
          </cell>
          <cell r="F131">
            <v>-590.00000000000182</v>
          </cell>
          <cell r="G131">
            <v>-40048.1</v>
          </cell>
          <cell r="H131">
            <v>40077.599999999999</v>
          </cell>
          <cell r="I131">
            <v>-29.5</v>
          </cell>
          <cell r="J131">
            <v>0</v>
          </cell>
          <cell r="K131">
            <v>0</v>
          </cell>
          <cell r="L131">
            <v>0</v>
          </cell>
          <cell r="M131">
            <v>-590.00000000000182</v>
          </cell>
        </row>
        <row r="132">
          <cell r="A132" t="str">
            <v>C10-396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</row>
        <row r="133">
          <cell r="A133" t="str">
            <v>C10-397</v>
          </cell>
          <cell r="B133">
            <v>816.61999999999989</v>
          </cell>
          <cell r="C133">
            <v>-816.61999999999489</v>
          </cell>
          <cell r="D133">
            <v>5.0022208597511053E-12</v>
          </cell>
          <cell r="E133">
            <v>0</v>
          </cell>
          <cell r="F133">
            <v>5.0022208597511053E-12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5.0022208597511053E-12</v>
          </cell>
        </row>
        <row r="134">
          <cell r="A134" t="str">
            <v>C10-398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C10-399</v>
          </cell>
          <cell r="B135">
            <v>15110.83</v>
          </cell>
          <cell r="C135">
            <v>-15110.83</v>
          </cell>
          <cell r="D135">
            <v>0</v>
          </cell>
          <cell r="E135">
            <v>0</v>
          </cell>
          <cell r="F135">
            <v>0</v>
          </cell>
          <cell r="G135">
            <v>-15110.83</v>
          </cell>
          <cell r="H135">
            <v>15110.83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</row>
        <row r="136">
          <cell r="A136" t="str">
            <v>C10-600</v>
          </cell>
          <cell r="B136">
            <v>0</v>
          </cell>
          <cell r="C136">
            <v>-505</v>
          </cell>
          <cell r="D136">
            <v>-505</v>
          </cell>
          <cell r="E136">
            <v>0</v>
          </cell>
          <cell r="F136">
            <v>-505</v>
          </cell>
          <cell r="G136">
            <v>0</v>
          </cell>
          <cell r="H136">
            <v>505</v>
          </cell>
          <cell r="I136">
            <v>0</v>
          </cell>
          <cell r="J136">
            <v>0</v>
          </cell>
          <cell r="K136">
            <v>0</v>
          </cell>
          <cell r="L136">
            <v>505</v>
          </cell>
          <cell r="M136">
            <v>0</v>
          </cell>
        </row>
        <row r="137">
          <cell r="A137" t="str">
            <v>C10-605</v>
          </cell>
          <cell r="B137">
            <v>0</v>
          </cell>
          <cell r="C137">
            <v>-607.00000000000182</v>
          </cell>
          <cell r="D137">
            <v>-607.00000000000182</v>
          </cell>
          <cell r="E137">
            <v>0</v>
          </cell>
          <cell r="F137">
            <v>-607.00000000000182</v>
          </cell>
          <cell r="G137">
            <v>0</v>
          </cell>
          <cell r="H137">
            <v>607</v>
          </cell>
          <cell r="I137">
            <v>0</v>
          </cell>
          <cell r="J137">
            <v>0</v>
          </cell>
          <cell r="K137">
            <v>0</v>
          </cell>
          <cell r="L137">
            <v>607</v>
          </cell>
          <cell r="M137">
            <v>-1.8189894035458565E-12</v>
          </cell>
        </row>
        <row r="138">
          <cell r="A138" t="str">
            <v>C10-610</v>
          </cell>
          <cell r="B138">
            <v>0</v>
          </cell>
          <cell r="C138">
            <v>-230</v>
          </cell>
          <cell r="D138">
            <v>-230</v>
          </cell>
          <cell r="E138">
            <v>0</v>
          </cell>
          <cell r="F138">
            <v>-230</v>
          </cell>
          <cell r="G138">
            <v>0</v>
          </cell>
          <cell r="H138">
            <v>230</v>
          </cell>
          <cell r="I138">
            <v>0</v>
          </cell>
          <cell r="J138">
            <v>0</v>
          </cell>
          <cell r="K138">
            <v>0</v>
          </cell>
          <cell r="L138">
            <v>230</v>
          </cell>
          <cell r="M138">
            <v>0</v>
          </cell>
        </row>
        <row r="139">
          <cell r="A139" t="str">
            <v>C10-711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</row>
        <row r="140">
          <cell r="A140" t="str">
            <v>C10-719</v>
          </cell>
          <cell r="B140">
            <v>0</v>
          </cell>
          <cell r="C140">
            <v>7.2759576141834259E-12</v>
          </cell>
          <cell r="D140">
            <v>7.2759576141834259E-12</v>
          </cell>
          <cell r="E140">
            <v>0</v>
          </cell>
          <cell r="F140">
            <v>7.2759576141834259E-12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7.2759576141834259E-12</v>
          </cell>
        </row>
        <row r="141">
          <cell r="A141" t="str">
            <v>C10-751</v>
          </cell>
          <cell r="B141">
            <v>901.44999999999993</v>
          </cell>
          <cell r="C141">
            <v>-901.44999999999993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C10-752</v>
          </cell>
          <cell r="B142">
            <v>0</v>
          </cell>
          <cell r="C142">
            <v>-1.8189894035458565E-12</v>
          </cell>
          <cell r="D142">
            <v>-1.8189894035458565E-12</v>
          </cell>
          <cell r="E142">
            <v>0</v>
          </cell>
          <cell r="F142">
            <v>-1.8189894035458565E-12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-1.8189894035458565E-12</v>
          </cell>
        </row>
        <row r="143">
          <cell r="A143" t="str">
            <v>C10-754</v>
          </cell>
          <cell r="B143">
            <v>3749.07</v>
          </cell>
          <cell r="C143">
            <v>-3749.07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C10-757</v>
          </cell>
          <cell r="B144">
            <v>2271.85</v>
          </cell>
          <cell r="C144">
            <v>-2271.85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</row>
        <row r="145">
          <cell r="A145" t="str">
            <v>C10-758</v>
          </cell>
          <cell r="B145">
            <v>1773.2000000000003</v>
          </cell>
          <cell r="C145">
            <v>-1773.2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</row>
        <row r="146">
          <cell r="A146" t="str">
            <v>C10-759</v>
          </cell>
          <cell r="B146">
            <v>1308.81</v>
          </cell>
          <cell r="C146">
            <v>-1308.81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A147" t="str">
            <v>C10-760</v>
          </cell>
          <cell r="B147">
            <v>101.21000000000001</v>
          </cell>
          <cell r="C147">
            <v>-101.21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</row>
        <row r="148">
          <cell r="A148" t="str">
            <v>C10-761</v>
          </cell>
          <cell r="B148">
            <v>0</v>
          </cell>
          <cell r="C148">
            <v>9.0949470177292824E-13</v>
          </cell>
          <cell r="D148">
            <v>9.0949470177292824E-13</v>
          </cell>
          <cell r="E148">
            <v>-4.1211478674085811E-13</v>
          </cell>
          <cell r="F148">
            <v>4.9737991503207013E-13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4.9737991503207013E-13</v>
          </cell>
        </row>
        <row r="149">
          <cell r="A149" t="str">
            <v>C10-762</v>
          </cell>
          <cell r="B149">
            <v>419.67999999999995</v>
          </cell>
          <cell r="C149">
            <v>-419.68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</row>
        <row r="150">
          <cell r="A150" t="str">
            <v>C10-763</v>
          </cell>
          <cell r="B150">
            <v>0</v>
          </cell>
          <cell r="C150">
            <v>9.0949470177292824E-13</v>
          </cell>
          <cell r="D150">
            <v>9.0949470177292824E-13</v>
          </cell>
          <cell r="E150">
            <v>0</v>
          </cell>
          <cell r="F150">
            <v>9.0949470177292824E-13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9.0949470177292824E-13</v>
          </cell>
        </row>
        <row r="151">
          <cell r="A151" t="str">
            <v>C10-764</v>
          </cell>
          <cell r="B151">
            <v>2081.9299999999998</v>
          </cell>
          <cell r="C151">
            <v>-2081.9299999999998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C10-765</v>
          </cell>
          <cell r="B152">
            <v>1497.24</v>
          </cell>
          <cell r="C152">
            <v>-1497.24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C10-766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C10-767</v>
          </cell>
          <cell r="B154">
            <v>0</v>
          </cell>
          <cell r="C154">
            <v>-1.0913936421275139E-11</v>
          </cell>
          <cell r="D154">
            <v>-1.0913936421275139E-11</v>
          </cell>
          <cell r="E154">
            <v>0</v>
          </cell>
          <cell r="F154">
            <v>-1.0913936421275139E-11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-1.0913936421275139E-11</v>
          </cell>
        </row>
        <row r="155">
          <cell r="A155" t="str">
            <v>C10-768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C10-769</v>
          </cell>
          <cell r="B156">
            <v>2792.56</v>
          </cell>
          <cell r="C156">
            <v>-2792.56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</row>
        <row r="157">
          <cell r="A157" t="str">
            <v>C10-770</v>
          </cell>
          <cell r="B157">
            <v>0</v>
          </cell>
          <cell r="C157">
            <v>9.0949470177292824E-13</v>
          </cell>
          <cell r="D157">
            <v>9.0949470177292824E-13</v>
          </cell>
          <cell r="E157">
            <v>0</v>
          </cell>
          <cell r="F157">
            <v>9.0949470177292824E-13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9.0949470177292824E-13</v>
          </cell>
        </row>
        <row r="158">
          <cell r="A158" t="str">
            <v>C10-771</v>
          </cell>
          <cell r="B158">
            <v>4205.08</v>
          </cell>
          <cell r="C158">
            <v>-4205.08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</row>
        <row r="159">
          <cell r="A159" t="str">
            <v>C10-772</v>
          </cell>
          <cell r="B159">
            <v>416.24</v>
          </cell>
          <cell r="C159">
            <v>-416.24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C10-773</v>
          </cell>
          <cell r="B160">
            <v>4456.8099999999995</v>
          </cell>
          <cell r="C160">
            <v>-4456.8100000000004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C10-774</v>
          </cell>
          <cell r="B161">
            <v>2038.78</v>
          </cell>
          <cell r="C161">
            <v>-2038.78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</row>
        <row r="162">
          <cell r="A162" t="str">
            <v>C10-775</v>
          </cell>
          <cell r="B162">
            <v>2053.02</v>
          </cell>
          <cell r="C162">
            <v>-2053.02</v>
          </cell>
          <cell r="D162">
            <v>0</v>
          </cell>
          <cell r="E162">
            <v>8.5265128291212022E-14</v>
          </cell>
          <cell r="F162">
            <v>8.5265128291212022E-14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8.5265128291212022E-14</v>
          </cell>
        </row>
        <row r="163">
          <cell r="A163" t="str">
            <v>C10-776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A164" t="str">
            <v>C10-777</v>
          </cell>
          <cell r="B164">
            <v>260.14999999999998</v>
          </cell>
          <cell r="C164">
            <v>-260.14999999999998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</row>
        <row r="165">
          <cell r="A165" t="str">
            <v>C10-778</v>
          </cell>
          <cell r="B165">
            <v>0</v>
          </cell>
          <cell r="C165">
            <v>1.4551915228366852E-11</v>
          </cell>
          <cell r="D165">
            <v>1.4551915228366852E-11</v>
          </cell>
          <cell r="E165">
            <v>0</v>
          </cell>
          <cell r="F165">
            <v>1.4551915228366852E-11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1.4551915228366852E-11</v>
          </cell>
        </row>
        <row r="166">
          <cell r="A166" t="str">
            <v>C10-779</v>
          </cell>
          <cell r="B166">
            <v>0</v>
          </cell>
          <cell r="C166">
            <v>9.0949470177292824E-13</v>
          </cell>
          <cell r="D166">
            <v>9.0949470177292824E-13</v>
          </cell>
          <cell r="E166">
            <v>0</v>
          </cell>
          <cell r="F166">
            <v>9.0949470177292824E-13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9.0949470177292824E-13</v>
          </cell>
        </row>
        <row r="167">
          <cell r="A167" t="str">
            <v>C10-780</v>
          </cell>
          <cell r="B167">
            <v>167.72</v>
          </cell>
          <cell r="C167">
            <v>-167.72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A168" t="str">
            <v>C10-781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C10-825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-30078</v>
          </cell>
          <cell r="H169">
            <v>30078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</row>
        <row r="170">
          <cell r="A170" t="str">
            <v>C10-828</v>
          </cell>
          <cell r="B170">
            <v>246903.38</v>
          </cell>
          <cell r="C170">
            <v>-246903.38000000003</v>
          </cell>
          <cell r="D170">
            <v>0</v>
          </cell>
          <cell r="E170">
            <v>1.4551915228366852E-11</v>
          </cell>
          <cell r="F170">
            <v>1.4551915228366852E-11</v>
          </cell>
          <cell r="G170">
            <v>-458401.85</v>
          </cell>
          <cell r="H170">
            <v>458401.85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1.4551915228366852E-11</v>
          </cell>
        </row>
        <row r="171">
          <cell r="A171" t="str">
            <v>C10-831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</row>
        <row r="172">
          <cell r="A172" t="str">
            <v>C10-832</v>
          </cell>
          <cell r="B172">
            <v>25650</v>
          </cell>
          <cell r="C172">
            <v>54842.909999999996</v>
          </cell>
          <cell r="D172">
            <v>80492.91</v>
          </cell>
          <cell r="E172">
            <v>-80492.91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</row>
        <row r="173">
          <cell r="A173" t="str">
            <v>C10-904</v>
          </cell>
          <cell r="B173">
            <v>297.58000000000004</v>
          </cell>
          <cell r="C173">
            <v>-297.58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</row>
        <row r="174">
          <cell r="A174" t="str">
            <v>C10-905</v>
          </cell>
          <cell r="B174">
            <v>274.03000000000003</v>
          </cell>
          <cell r="C174">
            <v>-274.02999999999997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</row>
        <row r="175">
          <cell r="A175" t="str">
            <v>C10-906</v>
          </cell>
          <cell r="B175">
            <v>0</v>
          </cell>
          <cell r="C175">
            <v>3.5527136788005009E-14</v>
          </cell>
          <cell r="D175">
            <v>3.5527136788005009E-14</v>
          </cell>
          <cell r="E175">
            <v>0</v>
          </cell>
          <cell r="F175">
            <v>3.5527136788005009E-14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3.5527136788005009E-14</v>
          </cell>
        </row>
        <row r="176">
          <cell r="A176" t="str">
            <v>C10-907</v>
          </cell>
          <cell r="B176">
            <v>0</v>
          </cell>
          <cell r="C176">
            <v>3.5527136788005009E-14</v>
          </cell>
          <cell r="D176">
            <v>3.5527136788005009E-14</v>
          </cell>
          <cell r="E176">
            <v>0</v>
          </cell>
          <cell r="F176">
            <v>3.5527136788005009E-14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3.5527136788005009E-14</v>
          </cell>
        </row>
        <row r="177">
          <cell r="A177" t="str">
            <v>C10-908</v>
          </cell>
          <cell r="B177">
            <v>0</v>
          </cell>
          <cell r="C177">
            <v>4.9737991503207013E-14</v>
          </cell>
          <cell r="D177">
            <v>4.9737991503207013E-14</v>
          </cell>
          <cell r="E177">
            <v>0</v>
          </cell>
          <cell r="F177">
            <v>4.9737991503207013E-14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4.9737991503207013E-14</v>
          </cell>
        </row>
        <row r="178">
          <cell r="A178" t="str">
            <v>C10-909</v>
          </cell>
          <cell r="B178">
            <v>0</v>
          </cell>
          <cell r="C178">
            <v>3.5527136788005009E-14</v>
          </cell>
          <cell r="D178">
            <v>3.5527136788005009E-14</v>
          </cell>
          <cell r="E178">
            <v>0</v>
          </cell>
          <cell r="F178">
            <v>3.5527136788005009E-14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3.5527136788005009E-14</v>
          </cell>
        </row>
        <row r="179">
          <cell r="A179" t="str">
            <v>C10-910</v>
          </cell>
          <cell r="B179">
            <v>0</v>
          </cell>
          <cell r="C179">
            <v>3.5527136788005009E-14</v>
          </cell>
          <cell r="D179">
            <v>3.5527136788005009E-14</v>
          </cell>
          <cell r="E179">
            <v>0</v>
          </cell>
          <cell r="F179">
            <v>3.5527136788005009E-14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3.5527136788005009E-14</v>
          </cell>
        </row>
        <row r="180">
          <cell r="A180" t="str">
            <v>C10-911</v>
          </cell>
          <cell r="B180">
            <v>0</v>
          </cell>
          <cell r="C180">
            <v>3.5527136788005009E-14</v>
          </cell>
          <cell r="D180">
            <v>3.5527136788005009E-14</v>
          </cell>
          <cell r="E180">
            <v>0</v>
          </cell>
          <cell r="F180">
            <v>3.5527136788005009E-14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3.5527136788005009E-14</v>
          </cell>
        </row>
        <row r="181">
          <cell r="A181" t="str">
            <v>C10-913</v>
          </cell>
          <cell r="B181">
            <v>0</v>
          </cell>
          <cell r="C181">
            <v>4.2632564145606011E-14</v>
          </cell>
          <cell r="D181">
            <v>4.2632564145606011E-14</v>
          </cell>
          <cell r="E181">
            <v>0</v>
          </cell>
          <cell r="F181">
            <v>4.2632564145606011E-14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4.2632564145606011E-14</v>
          </cell>
        </row>
        <row r="182">
          <cell r="A182" t="str">
            <v>C11-101</v>
          </cell>
          <cell r="B182">
            <v>0</v>
          </cell>
          <cell r="C182">
            <v>106.67000000015832</v>
          </cell>
          <cell r="D182">
            <v>106.67000000015832</v>
          </cell>
          <cell r="E182">
            <v>-266.66999999998734</v>
          </cell>
          <cell r="F182">
            <v>-159.99999999982901</v>
          </cell>
          <cell r="G182">
            <v>0</v>
          </cell>
          <cell r="H182">
            <v>160</v>
          </cell>
          <cell r="I182">
            <v>23435.29</v>
          </cell>
          <cell r="J182">
            <v>0</v>
          </cell>
          <cell r="K182">
            <v>-23435.29</v>
          </cell>
          <cell r="L182">
            <v>160</v>
          </cell>
          <cell r="M182">
            <v>1.7098500393331051E-10</v>
          </cell>
        </row>
        <row r="183">
          <cell r="A183" t="str">
            <v>C11-103</v>
          </cell>
          <cell r="B183">
            <v>0</v>
          </cell>
          <cell r="C183">
            <v>0</v>
          </cell>
          <cell r="D183">
            <v>0</v>
          </cell>
          <cell r="E183">
            <v>47406.649999999958</v>
          </cell>
          <cell r="F183">
            <v>47406.649999999958</v>
          </cell>
          <cell r="G183">
            <v>0</v>
          </cell>
          <cell r="H183">
            <v>90</v>
          </cell>
          <cell r="I183">
            <v>26081.280000000006</v>
          </cell>
          <cell r="J183">
            <v>0</v>
          </cell>
          <cell r="K183">
            <v>-73517.929999999993</v>
          </cell>
          <cell r="L183">
            <v>-47346.649999999987</v>
          </cell>
          <cell r="M183">
            <v>59.999999999970896</v>
          </cell>
        </row>
        <row r="184">
          <cell r="A184" t="str">
            <v>C11-104</v>
          </cell>
          <cell r="B184">
            <v>0</v>
          </cell>
          <cell r="C184">
            <v>83.38</v>
          </cell>
          <cell r="D184">
            <v>83.38</v>
          </cell>
          <cell r="E184">
            <v>-83.380000000000109</v>
          </cell>
          <cell r="F184">
            <v>-1.1368683772161603E-13</v>
          </cell>
          <cell r="G184">
            <v>0</v>
          </cell>
          <cell r="H184">
            <v>0</v>
          </cell>
          <cell r="I184">
            <v>5582.46</v>
          </cell>
          <cell r="J184">
            <v>0</v>
          </cell>
          <cell r="K184">
            <v>0</v>
          </cell>
          <cell r="L184">
            <v>5582.46</v>
          </cell>
          <cell r="M184">
            <v>5582.46</v>
          </cell>
        </row>
        <row r="185">
          <cell r="A185" t="str">
            <v>C11-105</v>
          </cell>
          <cell r="B185">
            <v>0</v>
          </cell>
          <cell r="C185">
            <v>0</v>
          </cell>
          <cell r="D185">
            <v>0</v>
          </cell>
          <cell r="E185">
            <v>39.999999999992724</v>
          </cell>
          <cell r="F185">
            <v>39.999999999992724</v>
          </cell>
          <cell r="G185">
            <v>0</v>
          </cell>
          <cell r="H185">
            <v>0</v>
          </cell>
          <cell r="I185">
            <v>1951.4600000000003</v>
          </cell>
          <cell r="J185">
            <v>0</v>
          </cell>
          <cell r="K185">
            <v>0</v>
          </cell>
          <cell r="L185">
            <v>1951.4600000000003</v>
          </cell>
          <cell r="M185">
            <v>1991.459999999993</v>
          </cell>
        </row>
        <row r="186">
          <cell r="A186" t="str">
            <v>C11-106</v>
          </cell>
          <cell r="B186">
            <v>0</v>
          </cell>
          <cell r="C186">
            <v>0</v>
          </cell>
          <cell r="D186">
            <v>0</v>
          </cell>
          <cell r="E186">
            <v>11507.929999999997</v>
          </cell>
          <cell r="F186">
            <v>11507.929999999997</v>
          </cell>
          <cell r="G186">
            <v>0</v>
          </cell>
          <cell r="H186">
            <v>0</v>
          </cell>
          <cell r="I186">
            <v>24148.940000000006</v>
          </cell>
          <cell r="J186">
            <v>0</v>
          </cell>
          <cell r="K186">
            <v>-35476.870000000003</v>
          </cell>
          <cell r="L186">
            <v>-11327.929999999997</v>
          </cell>
          <cell r="M186">
            <v>180</v>
          </cell>
        </row>
        <row r="187">
          <cell r="A187" t="str">
            <v>C11-107</v>
          </cell>
          <cell r="B187">
            <v>0</v>
          </cell>
          <cell r="C187">
            <v>0</v>
          </cell>
          <cell r="D187">
            <v>0</v>
          </cell>
          <cell r="E187">
            <v>-7.2759576141834259E-12</v>
          </cell>
          <cell r="F187">
            <v>-7.2759576141834259E-12</v>
          </cell>
          <cell r="G187">
            <v>0</v>
          </cell>
          <cell r="H187">
            <v>0</v>
          </cell>
          <cell r="I187">
            <v>817.6</v>
          </cell>
          <cell r="J187">
            <v>0</v>
          </cell>
          <cell r="K187">
            <v>-817.6</v>
          </cell>
          <cell r="L187">
            <v>0</v>
          </cell>
          <cell r="M187">
            <v>-7.2759576141834259E-12</v>
          </cell>
        </row>
        <row r="188">
          <cell r="A188" t="str">
            <v>C11-200</v>
          </cell>
          <cell r="B188">
            <v>0</v>
          </cell>
          <cell r="C188">
            <v>-3.2969182939268649E-12</v>
          </cell>
          <cell r="D188">
            <v>-3.2969182939268649E-12</v>
          </cell>
          <cell r="E188">
            <v>0</v>
          </cell>
          <cell r="F188">
            <v>-3.2969182939268649E-12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-3.2969182939268649E-12</v>
          </cell>
        </row>
        <row r="189">
          <cell r="A189" t="str">
            <v>C11-201</v>
          </cell>
          <cell r="B189">
            <v>0</v>
          </cell>
          <cell r="C189">
            <v>-193.02000000000407</v>
          </cell>
          <cell r="D189">
            <v>-193.02000000000407</v>
          </cell>
          <cell r="E189">
            <v>193.02000000000226</v>
          </cell>
          <cell r="F189">
            <v>-1.8189894035458565E-12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-1.8189894035458565E-12</v>
          </cell>
        </row>
        <row r="190">
          <cell r="A190" t="str">
            <v>C11-202</v>
          </cell>
          <cell r="B190">
            <v>0</v>
          </cell>
          <cell r="C190">
            <v>-10</v>
          </cell>
          <cell r="D190">
            <v>-10</v>
          </cell>
          <cell r="E190">
            <v>1.0000000001127773E-2</v>
          </cell>
          <cell r="F190">
            <v>-9.9899999999988722</v>
          </cell>
          <cell r="G190">
            <v>0</v>
          </cell>
          <cell r="H190">
            <v>9.99</v>
          </cell>
          <cell r="I190">
            <v>0</v>
          </cell>
          <cell r="J190">
            <v>0</v>
          </cell>
          <cell r="K190">
            <v>0</v>
          </cell>
          <cell r="L190">
            <v>9.99</v>
          </cell>
          <cell r="M190">
            <v>1.127986593019159E-12</v>
          </cell>
        </row>
        <row r="191">
          <cell r="A191" t="str">
            <v>C11-203</v>
          </cell>
          <cell r="B191">
            <v>0</v>
          </cell>
          <cell r="C191">
            <v>6.3948846218409017E-14</v>
          </cell>
          <cell r="D191">
            <v>6.3948846218409017E-14</v>
          </cell>
          <cell r="E191">
            <v>0</v>
          </cell>
          <cell r="F191">
            <v>6.3948846218409017E-14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6.3948846218409017E-14</v>
          </cell>
        </row>
        <row r="192">
          <cell r="A192" t="str">
            <v>C11-204</v>
          </cell>
          <cell r="B192">
            <v>0</v>
          </cell>
          <cell r="C192">
            <v>97662.299999999988</v>
          </cell>
          <cell r="D192">
            <v>97662.299999999988</v>
          </cell>
          <cell r="E192">
            <v>-98120.239999999947</v>
          </cell>
          <cell r="F192">
            <v>-457.93999999995867</v>
          </cell>
          <cell r="G192">
            <v>0</v>
          </cell>
          <cell r="H192">
            <v>457.94</v>
          </cell>
          <cell r="I192">
            <v>0</v>
          </cell>
          <cell r="J192">
            <v>0</v>
          </cell>
          <cell r="K192">
            <v>0</v>
          </cell>
          <cell r="L192">
            <v>457.94</v>
          </cell>
          <cell r="M192">
            <v>4.1325165511807427E-11</v>
          </cell>
        </row>
        <row r="193">
          <cell r="A193" t="str">
            <v>C11-205</v>
          </cell>
          <cell r="B193">
            <v>0</v>
          </cell>
          <cell r="C193">
            <v>22433.550000000003</v>
          </cell>
          <cell r="D193">
            <v>22433.550000000003</v>
          </cell>
          <cell r="E193">
            <v>-22433.550000000047</v>
          </cell>
          <cell r="F193">
            <v>-4.3655745685100555E-11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-4.3655745685100555E-11</v>
          </cell>
        </row>
        <row r="194">
          <cell r="A194" t="str">
            <v>C11-206</v>
          </cell>
          <cell r="B194">
            <v>0</v>
          </cell>
          <cell r="C194">
            <v>-3.865352482534945E-12</v>
          </cell>
          <cell r="D194">
            <v>-3.865352482534945E-12</v>
          </cell>
          <cell r="E194">
            <v>0</v>
          </cell>
          <cell r="F194">
            <v>-3.865352482534945E-12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-3.865352482534945E-12</v>
          </cell>
        </row>
        <row r="195">
          <cell r="A195" t="str">
            <v>C11-207</v>
          </cell>
          <cell r="B195">
            <v>0</v>
          </cell>
          <cell r="C195">
            <v>6.8212102632969618E-13</v>
          </cell>
          <cell r="D195">
            <v>6.8212102632969618E-13</v>
          </cell>
          <cell r="E195">
            <v>0</v>
          </cell>
          <cell r="F195">
            <v>6.8212102632969618E-13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6.8212102632969618E-13</v>
          </cell>
        </row>
        <row r="196">
          <cell r="A196" t="str">
            <v>C11-208</v>
          </cell>
          <cell r="B196">
            <v>0</v>
          </cell>
          <cell r="C196">
            <v>358879.12000000029</v>
          </cell>
          <cell r="D196">
            <v>358879.12000000029</v>
          </cell>
          <cell r="E196">
            <v>-359141.4600000002</v>
          </cell>
          <cell r="F196">
            <v>-262.3399999999092</v>
          </cell>
          <cell r="G196">
            <v>0</v>
          </cell>
          <cell r="H196">
            <v>262.33999999999997</v>
          </cell>
          <cell r="I196">
            <v>0</v>
          </cell>
          <cell r="J196">
            <v>0</v>
          </cell>
          <cell r="K196">
            <v>0</v>
          </cell>
          <cell r="L196">
            <v>262.33999999999997</v>
          </cell>
          <cell r="M196">
            <v>9.07789399207104E-11</v>
          </cell>
        </row>
        <row r="197">
          <cell r="A197" t="str">
            <v>C11-209</v>
          </cell>
          <cell r="B197">
            <v>0</v>
          </cell>
          <cell r="C197">
            <v>30070.15</v>
          </cell>
          <cell r="D197">
            <v>30070.15</v>
          </cell>
          <cell r="E197">
            <v>-30070.149999999998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A198" t="str">
            <v>C11-210</v>
          </cell>
          <cell r="B198">
            <v>0</v>
          </cell>
          <cell r="C198">
            <v>71829.63</v>
          </cell>
          <cell r="D198">
            <v>71829.63</v>
          </cell>
          <cell r="E198">
            <v>-71869.62999999999</v>
          </cell>
          <cell r="F198">
            <v>-39.999999999985448</v>
          </cell>
          <cell r="G198">
            <v>0</v>
          </cell>
          <cell r="H198">
            <v>40</v>
          </cell>
          <cell r="I198">
            <v>0</v>
          </cell>
          <cell r="J198">
            <v>0</v>
          </cell>
          <cell r="K198">
            <v>0</v>
          </cell>
          <cell r="L198">
            <v>40</v>
          </cell>
          <cell r="M198">
            <v>1.4551915228366852E-11</v>
          </cell>
        </row>
        <row r="199">
          <cell r="A199" t="str">
            <v>C11-211</v>
          </cell>
          <cell r="B199">
            <v>0</v>
          </cell>
          <cell r="C199">
            <v>35989.46</v>
          </cell>
          <cell r="D199">
            <v>35989.46</v>
          </cell>
          <cell r="E199">
            <v>-35989.460000000021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C11-212</v>
          </cell>
          <cell r="B200">
            <v>0</v>
          </cell>
          <cell r="C200">
            <v>-1.9554136088117957E-11</v>
          </cell>
          <cell r="D200">
            <v>-1.9554136088117957E-11</v>
          </cell>
          <cell r="E200">
            <v>0</v>
          </cell>
          <cell r="F200">
            <v>-1.9554136088117957E-11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-1.9554136088117957E-11</v>
          </cell>
        </row>
        <row r="201">
          <cell r="A201" t="str">
            <v>C11-212A</v>
          </cell>
          <cell r="B201">
            <v>0</v>
          </cell>
          <cell r="C201">
            <v>0</v>
          </cell>
          <cell r="D201">
            <v>0</v>
          </cell>
          <cell r="E201">
            <v>-1.4551915228366852E-11</v>
          </cell>
          <cell r="F201">
            <v>-1.4551915228366852E-11</v>
          </cell>
          <cell r="G201">
            <v>-44767.98</v>
          </cell>
          <cell r="H201">
            <v>44644</v>
          </cell>
          <cell r="I201">
            <v>123.97999999999998</v>
          </cell>
          <cell r="J201">
            <v>0</v>
          </cell>
          <cell r="K201">
            <v>0</v>
          </cell>
          <cell r="L201">
            <v>-3.2258640203508548E-12</v>
          </cell>
          <cell r="M201">
            <v>-1.7777779248717707E-11</v>
          </cell>
        </row>
        <row r="202">
          <cell r="A202" t="str">
            <v>C11-213</v>
          </cell>
          <cell r="B202">
            <v>0</v>
          </cell>
          <cell r="C202">
            <v>36722.269999999997</v>
          </cell>
          <cell r="D202">
            <v>36722.269999999997</v>
          </cell>
          <cell r="E202">
            <v>-36722.269999999982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A203" t="str">
            <v>C11-214</v>
          </cell>
          <cell r="B203">
            <v>0</v>
          </cell>
          <cell r="C203">
            <v>12017.5</v>
          </cell>
          <cell r="D203">
            <v>12017.5</v>
          </cell>
          <cell r="E203">
            <v>-12017.500000000005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A204" t="str">
            <v>C11-215</v>
          </cell>
          <cell r="B204">
            <v>0</v>
          </cell>
          <cell r="C204">
            <v>23531.279999999999</v>
          </cell>
          <cell r="D204">
            <v>23531.279999999999</v>
          </cell>
          <cell r="E204">
            <v>-23531.279999999995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C11-216</v>
          </cell>
          <cell r="B205">
            <v>0</v>
          </cell>
          <cell r="C205">
            <v>60224.380000000005</v>
          </cell>
          <cell r="D205">
            <v>60224.380000000005</v>
          </cell>
          <cell r="E205">
            <v>-60364.37999999999</v>
          </cell>
          <cell r="F205">
            <v>-139.99999999998545</v>
          </cell>
          <cell r="G205">
            <v>0</v>
          </cell>
          <cell r="H205">
            <v>140</v>
          </cell>
          <cell r="I205">
            <v>0</v>
          </cell>
          <cell r="J205">
            <v>0</v>
          </cell>
          <cell r="K205">
            <v>0</v>
          </cell>
          <cell r="L205">
            <v>140</v>
          </cell>
          <cell r="M205">
            <v>1.4551915228366852E-11</v>
          </cell>
        </row>
        <row r="206">
          <cell r="A206" t="str">
            <v>C11-217</v>
          </cell>
          <cell r="B206">
            <v>0</v>
          </cell>
          <cell r="C206">
            <v>4333.29</v>
          </cell>
          <cell r="D206">
            <v>4333.29</v>
          </cell>
          <cell r="E206">
            <v>-4333.29000000001</v>
          </cell>
          <cell r="F206">
            <v>-1.0004441719502211E-11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-1.0004441719502211E-11</v>
          </cell>
        </row>
        <row r="207">
          <cell r="A207" t="str">
            <v>C11-218</v>
          </cell>
          <cell r="B207">
            <v>0</v>
          </cell>
          <cell r="C207">
            <v>-3.637978807091713E-12</v>
          </cell>
          <cell r="D207">
            <v>-3.637978807091713E-12</v>
          </cell>
          <cell r="E207">
            <v>8.8107299234252423E-12</v>
          </cell>
          <cell r="F207">
            <v>5.1727511163335294E-12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5.1727511163335294E-12</v>
          </cell>
        </row>
        <row r="208">
          <cell r="A208" t="str">
            <v>C11-230</v>
          </cell>
          <cell r="B208">
            <v>0</v>
          </cell>
          <cell r="C208">
            <v>-3.751665644813329E-12</v>
          </cell>
          <cell r="D208">
            <v>-3.751665644813329E-12</v>
          </cell>
          <cell r="E208">
            <v>0</v>
          </cell>
          <cell r="F208">
            <v>-3.751665644813329E-12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-3.751665644813329E-12</v>
          </cell>
        </row>
        <row r="209">
          <cell r="A209" t="str">
            <v>C11-235</v>
          </cell>
          <cell r="B209">
            <v>0</v>
          </cell>
          <cell r="C209">
            <v>-51.720000000012078</v>
          </cell>
          <cell r="D209">
            <v>-51.720000000012078</v>
          </cell>
          <cell r="E209">
            <v>-123.28</v>
          </cell>
          <cell r="F209">
            <v>-175.00000000001208</v>
          </cell>
          <cell r="G209">
            <v>0</v>
          </cell>
          <cell r="H209">
            <v>175</v>
          </cell>
          <cell r="I209">
            <v>0</v>
          </cell>
          <cell r="J209">
            <v>0</v>
          </cell>
          <cell r="K209">
            <v>0</v>
          </cell>
          <cell r="L209">
            <v>175</v>
          </cell>
          <cell r="M209">
            <v>-1.2079226507921703E-11</v>
          </cell>
        </row>
        <row r="210">
          <cell r="A210" t="str">
            <v>C11-240</v>
          </cell>
          <cell r="B210">
            <v>0</v>
          </cell>
          <cell r="C210">
            <v>278.67000000006328</v>
          </cell>
          <cell r="D210">
            <v>278.67000000006328</v>
          </cell>
          <cell r="E210">
            <v>-278.67</v>
          </cell>
          <cell r="F210">
            <v>6.3266725192079321E-11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6.3266725192079321E-11</v>
          </cell>
        </row>
        <row r="211">
          <cell r="A211" t="str">
            <v>C11-241</v>
          </cell>
          <cell r="B211">
            <v>0</v>
          </cell>
          <cell r="C211">
            <v>1.7053025658242404E-13</v>
          </cell>
          <cell r="D211">
            <v>1.7053025658242404E-13</v>
          </cell>
          <cell r="E211">
            <v>0</v>
          </cell>
          <cell r="F211">
            <v>1.7053025658242404E-13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1.7053025658242404E-13</v>
          </cell>
        </row>
        <row r="212">
          <cell r="A212" t="str">
            <v>C11-242</v>
          </cell>
          <cell r="B212">
            <v>0</v>
          </cell>
          <cell r="C212">
            <v>-6.5256244852207601E-11</v>
          </cell>
          <cell r="D212">
            <v>-6.5256244852207601E-11</v>
          </cell>
          <cell r="E212">
            <v>0</v>
          </cell>
          <cell r="F212">
            <v>-6.5256244852207601E-11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-6.5256244852207601E-11</v>
          </cell>
        </row>
        <row r="213">
          <cell r="A213" t="str">
            <v>C11-243</v>
          </cell>
          <cell r="B213">
            <v>0</v>
          </cell>
          <cell r="C213">
            <v>31492.250000000007</v>
          </cell>
          <cell r="D213">
            <v>31492.250000000007</v>
          </cell>
          <cell r="E213">
            <v>-31672.25</v>
          </cell>
          <cell r="F213">
            <v>-179.99999999999272</v>
          </cell>
          <cell r="G213">
            <v>0</v>
          </cell>
          <cell r="H213">
            <v>180</v>
          </cell>
          <cell r="I213">
            <v>0</v>
          </cell>
          <cell r="J213">
            <v>0</v>
          </cell>
          <cell r="K213">
            <v>0</v>
          </cell>
          <cell r="L213">
            <v>180</v>
          </cell>
          <cell r="M213">
            <v>7.2759576141834259E-12</v>
          </cell>
        </row>
        <row r="214">
          <cell r="A214" t="str">
            <v>C11-244</v>
          </cell>
          <cell r="B214">
            <v>0</v>
          </cell>
          <cell r="C214">
            <v>5.9117155615240335E-12</v>
          </cell>
          <cell r="D214">
            <v>5.9117155615240335E-12</v>
          </cell>
          <cell r="E214">
            <v>0</v>
          </cell>
          <cell r="F214">
            <v>5.9117155615240335E-12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5.9117155615240335E-12</v>
          </cell>
        </row>
        <row r="215">
          <cell r="A215" t="str">
            <v>C11-271</v>
          </cell>
          <cell r="B215">
            <v>0</v>
          </cell>
          <cell r="C215">
            <v>-3.2287061912938952E-10</v>
          </cell>
          <cell r="D215">
            <v>-3.2287061912938952E-10</v>
          </cell>
          <cell r="E215">
            <v>0</v>
          </cell>
          <cell r="F215">
            <v>-3.2287061912938952E-10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-3.2287061912938952E-10</v>
          </cell>
        </row>
        <row r="216">
          <cell r="A216" t="str">
            <v>C11-272</v>
          </cell>
          <cell r="B216">
            <v>0</v>
          </cell>
          <cell r="C216">
            <v>-589.11999999999955</v>
          </cell>
          <cell r="D216">
            <v>-589.11999999999955</v>
          </cell>
          <cell r="E216">
            <v>589.12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</row>
        <row r="217">
          <cell r="A217" t="str">
            <v>C11-273</v>
          </cell>
          <cell r="B217">
            <v>0</v>
          </cell>
          <cell r="C217">
            <v>-5.7116267271339893E-10</v>
          </cell>
          <cell r="D217">
            <v>-5.7116267271339893E-10</v>
          </cell>
          <cell r="E217">
            <v>0</v>
          </cell>
          <cell r="F217">
            <v>-5.7116267271339893E-10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-5.7116267271339893E-10</v>
          </cell>
        </row>
        <row r="218">
          <cell r="A218" t="str">
            <v>C11-274</v>
          </cell>
          <cell r="B218">
            <v>0</v>
          </cell>
          <cell r="C218">
            <v>-389.99999999986994</v>
          </cell>
          <cell r="D218">
            <v>-389.99999999986994</v>
          </cell>
          <cell r="E218">
            <v>0</v>
          </cell>
          <cell r="F218">
            <v>-389.99999999986994</v>
          </cell>
          <cell r="G218">
            <v>0</v>
          </cell>
          <cell r="H218">
            <v>390</v>
          </cell>
          <cell r="I218">
            <v>0</v>
          </cell>
          <cell r="J218">
            <v>0</v>
          </cell>
          <cell r="K218">
            <v>0</v>
          </cell>
          <cell r="L218">
            <v>390</v>
          </cell>
          <cell r="M218">
            <v>1.3005774235352874E-10</v>
          </cell>
        </row>
        <row r="219">
          <cell r="A219" t="str">
            <v>C11-275</v>
          </cell>
          <cell r="B219">
            <v>0</v>
          </cell>
          <cell r="C219">
            <v>-1.0320633236915455E-12</v>
          </cell>
          <cell r="D219">
            <v>-1.0320633236915455E-12</v>
          </cell>
          <cell r="E219">
            <v>0</v>
          </cell>
          <cell r="F219">
            <v>-1.0320633236915455E-12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-1.0320633236915455E-12</v>
          </cell>
        </row>
        <row r="220">
          <cell r="A220" t="str">
            <v>C11-277</v>
          </cell>
          <cell r="B220">
            <v>0</v>
          </cell>
          <cell r="C220">
            <v>-3.780087354243733E-12</v>
          </cell>
          <cell r="D220">
            <v>-3.780087354243733E-12</v>
          </cell>
          <cell r="E220">
            <v>0</v>
          </cell>
          <cell r="F220">
            <v>-3.780087354243733E-12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-3.780087354243733E-12</v>
          </cell>
        </row>
        <row r="221">
          <cell r="A221" t="str">
            <v>C11-279</v>
          </cell>
          <cell r="B221">
            <v>0</v>
          </cell>
          <cell r="C221">
            <v>194316.75999999969</v>
          </cell>
          <cell r="D221">
            <v>194316.75999999969</v>
          </cell>
          <cell r="E221">
            <v>1868.5299999999995</v>
          </cell>
          <cell r="F221">
            <v>196185.28999999969</v>
          </cell>
          <cell r="G221">
            <v>-259292.73</v>
          </cell>
          <cell r="H221">
            <v>290</v>
          </cell>
          <cell r="I221">
            <v>62527.44000000001</v>
          </cell>
          <cell r="J221">
            <v>0</v>
          </cell>
          <cell r="K221">
            <v>0</v>
          </cell>
          <cell r="L221">
            <v>-196475.29</v>
          </cell>
          <cell r="M221">
            <v>-290.00000000032014</v>
          </cell>
        </row>
        <row r="222">
          <cell r="A222" t="str">
            <v>C11-280</v>
          </cell>
          <cell r="B222">
            <v>0</v>
          </cell>
          <cell r="C222">
            <v>1.7905676941154525E-12</v>
          </cell>
          <cell r="D222">
            <v>1.7905676941154525E-12</v>
          </cell>
          <cell r="E222">
            <v>0</v>
          </cell>
          <cell r="F222">
            <v>1.7905676941154525E-12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1.7905676941154525E-12</v>
          </cell>
        </row>
        <row r="223">
          <cell r="A223" t="str">
            <v>C11-281</v>
          </cell>
          <cell r="B223">
            <v>0</v>
          </cell>
          <cell r="C223">
            <v>3.2898128665692639E-12</v>
          </cell>
          <cell r="D223">
            <v>3.2898128665692639E-12</v>
          </cell>
          <cell r="E223">
            <v>0</v>
          </cell>
          <cell r="F223">
            <v>3.2898128665692639E-12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3.2898128665692639E-12</v>
          </cell>
        </row>
        <row r="224">
          <cell r="A224" t="str">
            <v>C11-282</v>
          </cell>
          <cell r="B224">
            <v>0</v>
          </cell>
          <cell r="C224">
            <v>-5.6132876125047915E-13</v>
          </cell>
          <cell r="D224">
            <v>-5.6132876125047915E-13</v>
          </cell>
          <cell r="E224">
            <v>0</v>
          </cell>
          <cell r="F224">
            <v>-5.6132876125047915E-13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-5.6132876125047915E-13</v>
          </cell>
        </row>
        <row r="225">
          <cell r="A225" t="str">
            <v>C11-284</v>
          </cell>
          <cell r="B225">
            <v>0</v>
          </cell>
          <cell r="C225">
            <v>1.8189894035458565E-12</v>
          </cell>
          <cell r="D225">
            <v>1.8189894035458565E-12</v>
          </cell>
          <cell r="E225">
            <v>-2.3625545964023331E-13</v>
          </cell>
          <cell r="F225">
            <v>1.5827339439056232E-12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1.5827339439056232E-12</v>
          </cell>
        </row>
        <row r="226">
          <cell r="A226" t="str">
            <v>C11-285</v>
          </cell>
          <cell r="B226">
            <v>0</v>
          </cell>
          <cell r="C226">
            <v>608066.40999999992</v>
          </cell>
          <cell r="D226">
            <v>608066.40999999992</v>
          </cell>
          <cell r="E226">
            <v>-608066.40999999992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C11-286</v>
          </cell>
          <cell r="B227">
            <v>0</v>
          </cell>
          <cell r="C227">
            <v>4638.8999999999996</v>
          </cell>
          <cell r="D227">
            <v>4638.8999999999996</v>
          </cell>
          <cell r="E227">
            <v>-4638.9000000000015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C11-300</v>
          </cell>
          <cell r="B228">
            <v>0</v>
          </cell>
          <cell r="C228">
            <v>-35.000000000000014</v>
          </cell>
          <cell r="D228">
            <v>-35.000000000000014</v>
          </cell>
          <cell r="E228">
            <v>0</v>
          </cell>
          <cell r="F228">
            <v>-35.000000000000014</v>
          </cell>
          <cell r="G228">
            <v>0</v>
          </cell>
          <cell r="H228">
            <v>35</v>
          </cell>
          <cell r="I228">
            <v>0</v>
          </cell>
          <cell r="J228">
            <v>0</v>
          </cell>
          <cell r="K228">
            <v>0</v>
          </cell>
          <cell r="L228">
            <v>35</v>
          </cell>
          <cell r="M228">
            <v>0</v>
          </cell>
        </row>
        <row r="229">
          <cell r="A229" t="str">
            <v>C11-305</v>
          </cell>
          <cell r="B229">
            <v>0</v>
          </cell>
          <cell r="C229">
            <v>-269.00000000000063</v>
          </cell>
          <cell r="D229">
            <v>-269.00000000000063</v>
          </cell>
          <cell r="E229">
            <v>269</v>
          </cell>
          <cell r="F229">
            <v>-6.2527760746888816E-13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-6.2527760746888816E-13</v>
          </cell>
        </row>
        <row r="230">
          <cell r="A230" t="str">
            <v>C11-306</v>
          </cell>
          <cell r="B230">
            <v>0</v>
          </cell>
          <cell r="C230">
            <v>-7.1054273576010019E-15</v>
          </cell>
          <cell r="D230">
            <v>-7.1054273576010019E-15</v>
          </cell>
          <cell r="E230">
            <v>0</v>
          </cell>
          <cell r="F230">
            <v>-7.1054273576010019E-15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-7.1054273576010019E-15</v>
          </cell>
        </row>
        <row r="231">
          <cell r="A231" t="str">
            <v>C11-310</v>
          </cell>
          <cell r="B231">
            <v>0</v>
          </cell>
          <cell r="C231">
            <v>-9.9999999999990905</v>
          </cell>
          <cell r="D231">
            <v>-9.9999999999990905</v>
          </cell>
          <cell r="E231">
            <v>0</v>
          </cell>
          <cell r="F231">
            <v>-9.9999999999990905</v>
          </cell>
          <cell r="G231">
            <v>0</v>
          </cell>
          <cell r="H231">
            <v>10</v>
          </cell>
          <cell r="I231">
            <v>0</v>
          </cell>
          <cell r="J231">
            <v>0</v>
          </cell>
          <cell r="K231">
            <v>0</v>
          </cell>
          <cell r="L231">
            <v>10</v>
          </cell>
          <cell r="M231">
            <v>9.0949470177292824E-13</v>
          </cell>
        </row>
        <row r="232">
          <cell r="A232" t="str">
            <v>C11-311</v>
          </cell>
          <cell r="B232">
            <v>0</v>
          </cell>
          <cell r="C232">
            <v>-4.5474735088646412E-13</v>
          </cell>
          <cell r="D232">
            <v>-4.5474735088646412E-13</v>
          </cell>
          <cell r="E232">
            <v>0</v>
          </cell>
          <cell r="F232">
            <v>-4.5474735088646412E-13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-4.5474735088646412E-13</v>
          </cell>
        </row>
        <row r="233">
          <cell r="A233" t="str">
            <v>C11-315</v>
          </cell>
          <cell r="B233">
            <v>0</v>
          </cell>
          <cell r="C233">
            <v>2.8421709430404007E-14</v>
          </cell>
          <cell r="D233">
            <v>2.8421709430404007E-14</v>
          </cell>
          <cell r="E233">
            <v>0</v>
          </cell>
          <cell r="F233">
            <v>2.8421709430404007E-14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2.8421709430404007E-14</v>
          </cell>
        </row>
        <row r="234">
          <cell r="A234" t="str">
            <v>C11-317</v>
          </cell>
          <cell r="B234">
            <v>0</v>
          </cell>
          <cell r="C234">
            <v>-6.8212102632969618E-13</v>
          </cell>
          <cell r="D234">
            <v>-6.8212102632969618E-13</v>
          </cell>
          <cell r="E234">
            <v>0</v>
          </cell>
          <cell r="F234">
            <v>-6.8212102632969618E-13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-6.8212102632969618E-13</v>
          </cell>
        </row>
        <row r="235">
          <cell r="A235" t="str">
            <v>C11-322</v>
          </cell>
          <cell r="B235">
            <v>0</v>
          </cell>
          <cell r="C235">
            <v>9.0949470177292824E-13</v>
          </cell>
          <cell r="D235">
            <v>9.0949470177292824E-13</v>
          </cell>
          <cell r="E235">
            <v>1.4210854715202004E-13</v>
          </cell>
          <cell r="F235">
            <v>1.0516032489249483E-12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1.0516032489249483E-12</v>
          </cell>
        </row>
        <row r="236">
          <cell r="A236" t="str">
            <v>C11-500</v>
          </cell>
          <cell r="B236">
            <v>0</v>
          </cell>
          <cell r="C236">
            <v>0</v>
          </cell>
          <cell r="D236">
            <v>0</v>
          </cell>
          <cell r="E236">
            <v>7.2759576141834259E-12</v>
          </cell>
          <cell r="F236">
            <v>7.2759576141834259E-12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7.2759576141834259E-12</v>
          </cell>
        </row>
        <row r="237">
          <cell r="A237" t="str">
            <v>C11-501</v>
          </cell>
          <cell r="B237">
            <v>0</v>
          </cell>
          <cell r="C237">
            <v>1.2789769243681803E-13</v>
          </cell>
          <cell r="D237">
            <v>1.2789769243681803E-13</v>
          </cell>
          <cell r="E237">
            <v>0</v>
          </cell>
          <cell r="F237">
            <v>1.2789769243681803E-13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1.2789769243681803E-13</v>
          </cell>
        </row>
        <row r="238">
          <cell r="A238" t="str">
            <v>C11-502</v>
          </cell>
          <cell r="B238">
            <v>0</v>
          </cell>
          <cell r="C238">
            <v>15022.459999999997</v>
          </cell>
          <cell r="D238">
            <v>15022.459999999997</v>
          </cell>
          <cell r="E238">
            <v>63992.570000000014</v>
          </cell>
          <cell r="F238">
            <v>79015.030000000013</v>
          </cell>
          <cell r="G238">
            <v>-267382.46000000002</v>
          </cell>
          <cell r="H238">
            <v>0</v>
          </cell>
          <cell r="I238">
            <v>188348.2</v>
          </cell>
          <cell r="J238">
            <v>0</v>
          </cell>
          <cell r="K238">
            <v>0</v>
          </cell>
          <cell r="L238">
            <v>-79034.260000000009</v>
          </cell>
          <cell r="M238">
            <v>-19.229999999995925</v>
          </cell>
        </row>
        <row r="239">
          <cell r="A239" t="str">
            <v>C11-503</v>
          </cell>
          <cell r="B239">
            <v>0</v>
          </cell>
          <cell r="C239">
            <v>0</v>
          </cell>
          <cell r="D239">
            <v>0</v>
          </cell>
          <cell r="E239">
            <v>-323.54999999999563</v>
          </cell>
          <cell r="F239">
            <v>-323.54999999999563</v>
          </cell>
          <cell r="G239">
            <v>-46195.020000000004</v>
          </cell>
          <cell r="H239">
            <v>46518.57</v>
          </cell>
          <cell r="I239">
            <v>-323.55</v>
          </cell>
          <cell r="J239">
            <v>0</v>
          </cell>
          <cell r="K239">
            <v>0</v>
          </cell>
          <cell r="L239">
            <v>-4.3769432522822171E-12</v>
          </cell>
          <cell r="M239">
            <v>-323.55</v>
          </cell>
        </row>
        <row r="240">
          <cell r="A240" t="str">
            <v>C11-505</v>
          </cell>
          <cell r="B240">
            <v>0</v>
          </cell>
          <cell r="C240">
            <v>-7.1054273576010019E-15</v>
          </cell>
          <cell r="D240">
            <v>-7.1054273576010019E-15</v>
          </cell>
          <cell r="E240">
            <v>0</v>
          </cell>
          <cell r="F240">
            <v>-7.1054273576010019E-15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-7.1054273576010019E-15</v>
          </cell>
        </row>
        <row r="241">
          <cell r="A241" t="str">
            <v>C11-506</v>
          </cell>
          <cell r="B241">
            <v>0</v>
          </cell>
          <cell r="C241">
            <v>50908.26</v>
          </cell>
          <cell r="D241">
            <v>50908.26</v>
          </cell>
          <cell r="E241">
            <v>-50918.259999999995</v>
          </cell>
          <cell r="F241">
            <v>-9.999999999992724</v>
          </cell>
          <cell r="G241">
            <v>0</v>
          </cell>
          <cell r="H241">
            <v>10</v>
          </cell>
          <cell r="I241">
            <v>0</v>
          </cell>
          <cell r="J241">
            <v>0</v>
          </cell>
          <cell r="K241">
            <v>0</v>
          </cell>
          <cell r="L241">
            <v>10</v>
          </cell>
          <cell r="M241">
            <v>7.2759576141834259E-12</v>
          </cell>
        </row>
        <row r="242">
          <cell r="A242" t="str">
            <v>C11-507</v>
          </cell>
          <cell r="B242">
            <v>0</v>
          </cell>
          <cell r="C242">
            <v>-1.4210854715202004E-14</v>
          </cell>
          <cell r="D242">
            <v>-1.4210854715202004E-14</v>
          </cell>
          <cell r="E242">
            <v>0</v>
          </cell>
          <cell r="F242">
            <v>-1.4210854715202004E-14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-1.4210854715202004E-14</v>
          </cell>
        </row>
        <row r="243">
          <cell r="A243" t="str">
            <v>C11-510</v>
          </cell>
          <cell r="B243">
            <v>0</v>
          </cell>
          <cell r="C243">
            <v>794.64</v>
          </cell>
          <cell r="D243">
            <v>794.64</v>
          </cell>
          <cell r="E243">
            <v>-794.63999999997861</v>
          </cell>
          <cell r="F243">
            <v>2.1373125491663814E-11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2.1373125491663814E-11</v>
          </cell>
        </row>
        <row r="244">
          <cell r="A244" t="str">
            <v>C11-511</v>
          </cell>
          <cell r="B244">
            <v>0</v>
          </cell>
          <cell r="C244">
            <v>3970.71</v>
          </cell>
          <cell r="D244">
            <v>3970.71</v>
          </cell>
          <cell r="E244">
            <v>-7310.2799999999843</v>
          </cell>
          <cell r="F244">
            <v>-3339.5699999999842</v>
          </cell>
          <cell r="G244">
            <v>-74363.8</v>
          </cell>
          <cell r="H244">
            <v>77703.37000000001</v>
          </cell>
          <cell r="I244">
            <v>-3339.57</v>
          </cell>
          <cell r="J244">
            <v>0</v>
          </cell>
          <cell r="K244">
            <v>0</v>
          </cell>
          <cell r="L244">
            <v>6.8212102632969618E-12</v>
          </cell>
          <cell r="M244">
            <v>-3339.5699999999774</v>
          </cell>
        </row>
        <row r="245">
          <cell r="A245" t="str">
            <v>C11-512</v>
          </cell>
          <cell r="B245">
            <v>0</v>
          </cell>
          <cell r="C245">
            <v>0</v>
          </cell>
          <cell r="D245">
            <v>0</v>
          </cell>
          <cell r="E245">
            <v>-40.260000000009313</v>
          </cell>
          <cell r="F245">
            <v>-40.260000000009313</v>
          </cell>
          <cell r="G245">
            <v>-38683.020000000004</v>
          </cell>
          <cell r="H245">
            <v>40.26</v>
          </cell>
          <cell r="I245">
            <v>38642.76</v>
          </cell>
          <cell r="J245">
            <v>0</v>
          </cell>
          <cell r="K245">
            <v>0</v>
          </cell>
          <cell r="L245">
            <v>0</v>
          </cell>
          <cell r="M245">
            <v>-40.260000000009313</v>
          </cell>
        </row>
        <row r="246">
          <cell r="A246" t="str">
            <v>C11-515</v>
          </cell>
          <cell r="B246">
            <v>0</v>
          </cell>
          <cell r="C246">
            <v>1.5916157281026244E-12</v>
          </cell>
          <cell r="D246">
            <v>1.5916157281026244E-12</v>
          </cell>
          <cell r="E246">
            <v>0</v>
          </cell>
          <cell r="F246">
            <v>1.5916157281026244E-12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1.5916157281026244E-12</v>
          </cell>
        </row>
        <row r="247">
          <cell r="A247" t="str">
            <v>C11-516</v>
          </cell>
          <cell r="B247">
            <v>0</v>
          </cell>
          <cell r="C247">
            <v>1.1368683772161603E-13</v>
          </cell>
          <cell r="D247">
            <v>1.1368683772161603E-13</v>
          </cell>
          <cell r="E247">
            <v>0</v>
          </cell>
          <cell r="F247">
            <v>1.1368683772161603E-13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1.1368683772161603E-13</v>
          </cell>
        </row>
        <row r="248">
          <cell r="A248" t="str">
            <v>C11-517</v>
          </cell>
          <cell r="B248">
            <v>0</v>
          </cell>
          <cell r="C248">
            <v>1.4210854715202004E-13</v>
          </cell>
          <cell r="D248">
            <v>1.4210854715202004E-13</v>
          </cell>
          <cell r="E248">
            <v>0</v>
          </cell>
          <cell r="F248">
            <v>1.4210854715202004E-13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1.4210854715202004E-13</v>
          </cell>
        </row>
        <row r="249">
          <cell r="A249" t="str">
            <v>C11-521</v>
          </cell>
          <cell r="B249">
            <v>0</v>
          </cell>
          <cell r="C249">
            <v>-1.4210854715202004E-14</v>
          </cell>
          <cell r="D249">
            <v>-1.4210854715202004E-14</v>
          </cell>
          <cell r="E249">
            <v>0</v>
          </cell>
          <cell r="F249">
            <v>-1.4210854715202004E-14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-1.4210854715202004E-14</v>
          </cell>
        </row>
        <row r="250">
          <cell r="A250" t="str">
            <v>C11-525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</row>
        <row r="251">
          <cell r="A251" t="str">
            <v>C11-600</v>
          </cell>
          <cell r="B251">
            <v>0</v>
          </cell>
          <cell r="C251">
            <v>-256.01999999998611</v>
          </cell>
          <cell r="D251">
            <v>-256.01999999998611</v>
          </cell>
          <cell r="E251">
            <v>276.02</v>
          </cell>
          <cell r="F251">
            <v>20.00000000001387</v>
          </cell>
          <cell r="G251">
            <v>0</v>
          </cell>
          <cell r="H251">
            <v>-20</v>
          </cell>
          <cell r="I251">
            <v>0</v>
          </cell>
          <cell r="J251">
            <v>0</v>
          </cell>
          <cell r="K251">
            <v>0</v>
          </cell>
          <cell r="L251">
            <v>-20</v>
          </cell>
          <cell r="M251">
            <v>1.3869794202037156E-11</v>
          </cell>
        </row>
        <row r="252">
          <cell r="A252" t="str">
            <v>C11-601</v>
          </cell>
          <cell r="B252">
            <v>0</v>
          </cell>
          <cell r="C252">
            <v>-7.1054273576010019E-15</v>
          </cell>
          <cell r="D252">
            <v>-7.1054273576010019E-15</v>
          </cell>
          <cell r="E252">
            <v>0</v>
          </cell>
          <cell r="F252">
            <v>-7.1054273576010019E-15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-7.1054273576010019E-15</v>
          </cell>
        </row>
        <row r="253">
          <cell r="A253" t="str">
            <v>C11-605</v>
          </cell>
          <cell r="B253">
            <v>0</v>
          </cell>
          <cell r="C253">
            <v>-19.999999999996362</v>
          </cell>
          <cell r="D253">
            <v>-19.999999999996362</v>
          </cell>
          <cell r="E253">
            <v>0</v>
          </cell>
          <cell r="F253">
            <v>-19.999999999996362</v>
          </cell>
          <cell r="G253">
            <v>0</v>
          </cell>
          <cell r="H253">
            <v>20</v>
          </cell>
          <cell r="I253">
            <v>0</v>
          </cell>
          <cell r="J253">
            <v>0</v>
          </cell>
          <cell r="K253">
            <v>0</v>
          </cell>
          <cell r="L253">
            <v>20</v>
          </cell>
          <cell r="M253">
            <v>3.637978807091713E-12</v>
          </cell>
        </row>
        <row r="254">
          <cell r="A254" t="str">
            <v>C11-610</v>
          </cell>
          <cell r="B254">
            <v>0</v>
          </cell>
          <cell r="C254">
            <v>-69.999999999999261</v>
          </cell>
          <cell r="D254">
            <v>-69.999999999999261</v>
          </cell>
          <cell r="E254">
            <v>70</v>
          </cell>
          <cell r="F254">
            <v>7.3896444519050419E-13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7.3896444519050419E-13</v>
          </cell>
        </row>
        <row r="255">
          <cell r="A255" t="str">
            <v>C11-620</v>
          </cell>
          <cell r="B255">
            <v>0</v>
          </cell>
          <cell r="C255">
            <v>-1.4210854715202004E-14</v>
          </cell>
          <cell r="D255">
            <v>-1.4210854715202004E-14</v>
          </cell>
          <cell r="E255">
            <v>0</v>
          </cell>
          <cell r="F255">
            <v>-1.4210854715202004E-14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-1.4210854715202004E-14</v>
          </cell>
        </row>
        <row r="256">
          <cell r="A256" t="str">
            <v>C11-621</v>
          </cell>
          <cell r="B256">
            <v>0</v>
          </cell>
          <cell r="C256">
            <v>-1.9539925233402755E-14</v>
          </cell>
          <cell r="D256">
            <v>-1.9539925233402755E-14</v>
          </cell>
          <cell r="E256">
            <v>0</v>
          </cell>
          <cell r="F256">
            <v>-1.9539925233402755E-14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-1.9539925233402755E-14</v>
          </cell>
        </row>
        <row r="257">
          <cell r="A257" t="str">
            <v>C11-700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C11-702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C11-703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</row>
        <row r="260">
          <cell r="A260" t="str">
            <v>C11-704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C11-750</v>
          </cell>
          <cell r="B261">
            <v>0</v>
          </cell>
          <cell r="C261">
            <v>5.6843418860808015E-14</v>
          </cell>
          <cell r="D261">
            <v>5.6843418860808015E-14</v>
          </cell>
          <cell r="E261">
            <v>0</v>
          </cell>
          <cell r="F261">
            <v>5.6843418860808015E-14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5.6843418860808015E-14</v>
          </cell>
        </row>
        <row r="262">
          <cell r="A262" t="str">
            <v>C11-751</v>
          </cell>
          <cell r="B262">
            <v>0</v>
          </cell>
          <cell r="C262">
            <v>1.8189894035458565E-12</v>
          </cell>
          <cell r="D262">
            <v>1.8189894035458565E-12</v>
          </cell>
          <cell r="E262">
            <v>0</v>
          </cell>
          <cell r="F262">
            <v>1.8189894035458565E-12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1.8189894035458565E-12</v>
          </cell>
        </row>
        <row r="263">
          <cell r="A263" t="str">
            <v>C11-752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C11-753</v>
          </cell>
          <cell r="B264">
            <v>0</v>
          </cell>
          <cell r="C264">
            <v>5.7980287238024175E-12</v>
          </cell>
          <cell r="D264">
            <v>5.7980287238024175E-12</v>
          </cell>
          <cell r="E264">
            <v>0</v>
          </cell>
          <cell r="F264">
            <v>5.7980287238024175E-12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5.7980287238024175E-12</v>
          </cell>
        </row>
        <row r="265">
          <cell r="A265" t="str">
            <v>C11-754</v>
          </cell>
          <cell r="B265">
            <v>0</v>
          </cell>
          <cell r="C265">
            <v>-1.2789769243681803E-12</v>
          </cell>
          <cell r="D265">
            <v>-1.2789769243681803E-12</v>
          </cell>
          <cell r="E265">
            <v>0</v>
          </cell>
          <cell r="F265">
            <v>-1.2789769243681803E-12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-1.2789769243681803E-12</v>
          </cell>
        </row>
        <row r="266">
          <cell r="A266" t="str">
            <v>C11-755</v>
          </cell>
          <cell r="B266">
            <v>0</v>
          </cell>
          <cell r="C266">
            <v>0</v>
          </cell>
          <cell r="D266">
            <v>0</v>
          </cell>
          <cell r="E266">
            <v>-4.9737991503207013E-14</v>
          </cell>
          <cell r="F266">
            <v>-4.9737991503207013E-14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-4.9737991503207013E-14</v>
          </cell>
        </row>
        <row r="267">
          <cell r="A267" t="str">
            <v>C11-756</v>
          </cell>
          <cell r="B267">
            <v>0</v>
          </cell>
          <cell r="C267">
            <v>166.77</v>
          </cell>
          <cell r="D267">
            <v>166.77</v>
          </cell>
          <cell r="E267">
            <v>-166.77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C11-757</v>
          </cell>
          <cell r="B268">
            <v>0</v>
          </cell>
          <cell r="C268">
            <v>275091.16000000009</v>
          </cell>
          <cell r="D268">
            <v>275091.16000000009</v>
          </cell>
          <cell r="E268">
            <v>-275091.12999999995</v>
          </cell>
          <cell r="F268">
            <v>3.0000000144354999E-2</v>
          </cell>
          <cell r="G268">
            <v>0</v>
          </cell>
          <cell r="H268">
            <v>-0.03</v>
          </cell>
          <cell r="I268">
            <v>0</v>
          </cell>
          <cell r="J268">
            <v>0</v>
          </cell>
          <cell r="K268">
            <v>0</v>
          </cell>
          <cell r="L268">
            <v>-0.03</v>
          </cell>
          <cell r="M268">
            <v>1.4435500017562219E-10</v>
          </cell>
        </row>
        <row r="269">
          <cell r="A269" t="str">
            <v>C11-758</v>
          </cell>
          <cell r="B269">
            <v>0</v>
          </cell>
          <cell r="C269">
            <v>849.43</v>
          </cell>
          <cell r="D269">
            <v>849.43</v>
          </cell>
          <cell r="E269">
            <v>-849.43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</row>
        <row r="270">
          <cell r="A270" t="str">
            <v>C11-759</v>
          </cell>
          <cell r="B270">
            <v>0</v>
          </cell>
          <cell r="C270">
            <v>8.5549345385516062E-12</v>
          </cell>
          <cell r="D270">
            <v>8.5549345385516062E-12</v>
          </cell>
          <cell r="E270">
            <v>0</v>
          </cell>
          <cell r="F270">
            <v>8.5549345385516062E-12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8.5549345385516062E-12</v>
          </cell>
        </row>
        <row r="271">
          <cell r="A271" t="str">
            <v>C11-760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-5311.82</v>
          </cell>
          <cell r="H271">
            <v>5311.82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</row>
        <row r="272">
          <cell r="A272" t="str">
            <v>C11-761</v>
          </cell>
          <cell r="B272">
            <v>0</v>
          </cell>
          <cell r="C272">
            <v>0</v>
          </cell>
          <cell r="D272">
            <v>0</v>
          </cell>
          <cell r="E272">
            <v>4.2632564145606011E-14</v>
          </cell>
          <cell r="F272">
            <v>4.2632564145606011E-14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4.2632564145606011E-14</v>
          </cell>
        </row>
        <row r="273">
          <cell r="A273" t="str">
            <v>C11-762</v>
          </cell>
          <cell r="B273">
            <v>0</v>
          </cell>
          <cell r="C273">
            <v>-7.2759576141834259E-12</v>
          </cell>
          <cell r="D273">
            <v>-7.2759576141834259E-12</v>
          </cell>
          <cell r="E273">
            <v>8.1854523159563541E-12</v>
          </cell>
          <cell r="F273">
            <v>9.0949470177292824E-13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9.0949470177292824E-13</v>
          </cell>
        </row>
        <row r="274">
          <cell r="A274" t="str">
            <v>C11-763</v>
          </cell>
          <cell r="B274">
            <v>0</v>
          </cell>
          <cell r="C274">
            <v>0</v>
          </cell>
          <cell r="D274">
            <v>0</v>
          </cell>
          <cell r="E274">
            <v>-4.5474735088646412E-13</v>
          </cell>
          <cell r="F274">
            <v>-4.5474735088646412E-13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-4.5474735088646412E-13</v>
          </cell>
        </row>
        <row r="275">
          <cell r="A275" t="str">
            <v>C11-764</v>
          </cell>
          <cell r="B275">
            <v>0</v>
          </cell>
          <cell r="C275">
            <v>0</v>
          </cell>
          <cell r="D275">
            <v>0</v>
          </cell>
          <cell r="E275">
            <v>-1.2789769243681803E-13</v>
          </cell>
          <cell r="F275">
            <v>-1.2789769243681803E-13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-1.2789769243681803E-13</v>
          </cell>
        </row>
        <row r="276">
          <cell r="A276" t="str">
            <v>C11-765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C11-766</v>
          </cell>
          <cell r="B277">
            <v>0</v>
          </cell>
          <cell r="C277">
            <v>0</v>
          </cell>
          <cell r="D277">
            <v>0</v>
          </cell>
          <cell r="E277">
            <v>-1.4210854715202004E-14</v>
          </cell>
          <cell r="F277">
            <v>-1.4210854715202004E-14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-1.4210854715202004E-14</v>
          </cell>
        </row>
        <row r="278">
          <cell r="A278" t="str">
            <v>C11-767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-4889.57</v>
          </cell>
          <cell r="H278">
            <v>4889.5700000000006</v>
          </cell>
          <cell r="I278">
            <v>0</v>
          </cell>
          <cell r="J278">
            <v>0</v>
          </cell>
          <cell r="K278">
            <v>0</v>
          </cell>
          <cell r="L278">
            <v>9.0949470177292824E-13</v>
          </cell>
          <cell r="M278">
            <v>9.0949470177292824E-13</v>
          </cell>
        </row>
        <row r="279">
          <cell r="A279" t="str">
            <v>C11-768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C11-769</v>
          </cell>
          <cell r="B280">
            <v>0</v>
          </cell>
          <cell r="C280">
            <v>9.0949470177292824E-13</v>
          </cell>
          <cell r="D280">
            <v>9.0949470177292824E-13</v>
          </cell>
          <cell r="E280">
            <v>-5.4001247917767614E-13</v>
          </cell>
          <cell r="F280">
            <v>3.694822225952521E-13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3.694822225952521E-13</v>
          </cell>
        </row>
        <row r="281">
          <cell r="A281" t="str">
            <v>C11-801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C11-802</v>
          </cell>
          <cell r="B282">
            <v>0</v>
          </cell>
          <cell r="C282">
            <v>54987.95</v>
          </cell>
          <cell r="D282">
            <v>54987.95</v>
          </cell>
          <cell r="E282">
            <v>-54987.95</v>
          </cell>
          <cell r="F282">
            <v>0</v>
          </cell>
          <cell r="G282">
            <v>-117577.95</v>
          </cell>
          <cell r="H282">
            <v>117577.95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C11-831</v>
          </cell>
          <cell r="B283">
            <v>0</v>
          </cell>
          <cell r="C283">
            <v>-58717.98000000001</v>
          </cell>
          <cell r="D283">
            <v>-58717.98000000001</v>
          </cell>
          <cell r="E283">
            <v>58717.98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C12-100</v>
          </cell>
          <cell r="B284">
            <v>0</v>
          </cell>
          <cell r="C284">
            <v>0</v>
          </cell>
          <cell r="D284">
            <v>0</v>
          </cell>
          <cell r="E284">
            <v>-251.23999999997613</v>
          </cell>
          <cell r="F284">
            <v>-251.23999999997613</v>
          </cell>
          <cell r="G284">
            <v>-205007.7</v>
          </cell>
          <cell r="H284">
            <v>123817.77</v>
          </cell>
          <cell r="I284">
            <v>81309.930000000008</v>
          </cell>
          <cell r="J284">
            <v>0</v>
          </cell>
          <cell r="K284">
            <v>0</v>
          </cell>
          <cell r="L284">
            <v>120</v>
          </cell>
          <cell r="M284">
            <v>-131.23999999997613</v>
          </cell>
        </row>
        <row r="285">
          <cell r="A285" t="str">
            <v>C12-103</v>
          </cell>
          <cell r="B285">
            <v>0</v>
          </cell>
          <cell r="C285">
            <v>0</v>
          </cell>
          <cell r="D285">
            <v>0</v>
          </cell>
          <cell r="E285">
            <v>58867.049999999974</v>
          </cell>
          <cell r="F285">
            <v>58867.049999999974</v>
          </cell>
          <cell r="G285">
            <v>0</v>
          </cell>
          <cell r="H285">
            <v>0</v>
          </cell>
          <cell r="I285">
            <v>38690.249999999993</v>
          </cell>
          <cell r="J285">
            <v>0</v>
          </cell>
          <cell r="K285">
            <v>-95982.3</v>
          </cell>
          <cell r="L285">
            <v>-57292.05000000001</v>
          </cell>
          <cell r="M285">
            <v>1574.9999999999636</v>
          </cell>
        </row>
        <row r="286">
          <cell r="A286" t="str">
            <v>C12-105</v>
          </cell>
          <cell r="B286">
            <v>0</v>
          </cell>
          <cell r="C286">
            <v>0</v>
          </cell>
          <cell r="D286">
            <v>0</v>
          </cell>
          <cell r="E286">
            <v>36748.939999999995</v>
          </cell>
          <cell r="F286">
            <v>36748.939999999995</v>
          </cell>
          <cell r="G286">
            <v>0</v>
          </cell>
          <cell r="H286">
            <v>0</v>
          </cell>
          <cell r="I286">
            <v>3856.4700000000003</v>
          </cell>
          <cell r="J286">
            <v>0</v>
          </cell>
          <cell r="K286">
            <v>-40565.410000000003</v>
          </cell>
          <cell r="L286">
            <v>-36708.94</v>
          </cell>
          <cell r="M286">
            <v>39.999999999992724</v>
          </cell>
        </row>
        <row r="287">
          <cell r="A287" t="str">
            <v>C12-106</v>
          </cell>
          <cell r="B287">
            <v>0</v>
          </cell>
          <cell r="C287">
            <v>0</v>
          </cell>
          <cell r="D287">
            <v>0</v>
          </cell>
          <cell r="E287">
            <v>23220.469999999998</v>
          </cell>
          <cell r="F287">
            <v>23220.469999999998</v>
          </cell>
          <cell r="G287">
            <v>-28841.91</v>
          </cell>
          <cell r="H287">
            <v>0</v>
          </cell>
          <cell r="I287">
            <v>5621.44</v>
          </cell>
          <cell r="J287">
            <v>0</v>
          </cell>
          <cell r="K287">
            <v>0</v>
          </cell>
          <cell r="L287">
            <v>-23220.47</v>
          </cell>
          <cell r="M287">
            <v>0</v>
          </cell>
        </row>
        <row r="288">
          <cell r="A288" t="str">
            <v>C12-107</v>
          </cell>
          <cell r="B288">
            <v>0</v>
          </cell>
          <cell r="C288">
            <v>0</v>
          </cell>
          <cell r="D288">
            <v>0</v>
          </cell>
          <cell r="E288">
            <v>39101.520000000004</v>
          </cell>
          <cell r="F288">
            <v>39101.520000000004</v>
          </cell>
          <cell r="G288">
            <v>0</v>
          </cell>
          <cell r="H288">
            <v>0</v>
          </cell>
          <cell r="I288">
            <v>33945.53</v>
          </cell>
          <cell r="J288">
            <v>0</v>
          </cell>
          <cell r="K288">
            <v>-72346.8</v>
          </cell>
          <cell r="L288">
            <v>-38401.270000000004</v>
          </cell>
          <cell r="M288">
            <v>700.25</v>
          </cell>
        </row>
        <row r="289">
          <cell r="A289" t="str">
            <v>C12-108</v>
          </cell>
          <cell r="B289">
            <v>0</v>
          </cell>
          <cell r="C289">
            <v>0</v>
          </cell>
          <cell r="D289">
            <v>0</v>
          </cell>
          <cell r="E289">
            <v>22402.86</v>
          </cell>
          <cell r="F289">
            <v>22402.86</v>
          </cell>
          <cell r="G289">
            <v>0</v>
          </cell>
          <cell r="H289">
            <v>0</v>
          </cell>
          <cell r="I289">
            <v>18259.849999999999</v>
          </cell>
          <cell r="J289">
            <v>0</v>
          </cell>
          <cell r="K289">
            <v>-40542.71</v>
          </cell>
          <cell r="L289">
            <v>-22282.86</v>
          </cell>
          <cell r="M289">
            <v>120</v>
          </cell>
        </row>
        <row r="290">
          <cell r="A290" t="str">
            <v>C12-109</v>
          </cell>
          <cell r="B290">
            <v>0</v>
          </cell>
          <cell r="C290">
            <v>0</v>
          </cell>
          <cell r="D290">
            <v>0</v>
          </cell>
          <cell r="E290">
            <v>33268.490000000005</v>
          </cell>
          <cell r="F290">
            <v>33268.490000000005</v>
          </cell>
          <cell r="G290">
            <v>0</v>
          </cell>
          <cell r="H290">
            <v>0</v>
          </cell>
          <cell r="I290">
            <v>72957.62</v>
          </cell>
          <cell r="J290">
            <v>0</v>
          </cell>
          <cell r="K290">
            <v>-106226.11</v>
          </cell>
          <cell r="L290">
            <v>-33268.490000000005</v>
          </cell>
          <cell r="M290">
            <v>0</v>
          </cell>
        </row>
        <row r="291">
          <cell r="A291" t="str">
            <v>C12-112</v>
          </cell>
          <cell r="B291">
            <v>0</v>
          </cell>
          <cell r="C291">
            <v>0</v>
          </cell>
          <cell r="D291">
            <v>0</v>
          </cell>
          <cell r="E291">
            <v>237.97</v>
          </cell>
          <cell r="F291">
            <v>237.97</v>
          </cell>
          <cell r="G291">
            <v>0</v>
          </cell>
          <cell r="H291">
            <v>0</v>
          </cell>
          <cell r="I291">
            <v>109845.37</v>
          </cell>
          <cell r="J291">
            <v>0</v>
          </cell>
          <cell r="K291">
            <v>0</v>
          </cell>
          <cell r="L291">
            <v>109845.37</v>
          </cell>
          <cell r="M291">
            <v>110083.34</v>
          </cell>
        </row>
        <row r="292">
          <cell r="A292" t="str">
            <v>C12-113</v>
          </cell>
          <cell r="B292">
            <v>0</v>
          </cell>
          <cell r="C292">
            <v>0</v>
          </cell>
          <cell r="D292">
            <v>0</v>
          </cell>
          <cell r="E292">
            <v>30973.459999999995</v>
          </cell>
          <cell r="F292">
            <v>30973.459999999995</v>
          </cell>
          <cell r="G292">
            <v>-30973.46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-30973.46</v>
          </cell>
          <cell r="M292">
            <v>0</v>
          </cell>
        </row>
        <row r="293">
          <cell r="A293" t="str">
            <v>C12-114</v>
          </cell>
          <cell r="B293">
            <v>0</v>
          </cell>
          <cell r="C293">
            <v>0</v>
          </cell>
          <cell r="D293">
            <v>0</v>
          </cell>
          <cell r="E293">
            <v>-254.68999999999869</v>
          </cell>
          <cell r="F293">
            <v>-254.68999999999869</v>
          </cell>
          <cell r="G293">
            <v>-22390.04</v>
          </cell>
          <cell r="H293">
            <v>13479.62</v>
          </cell>
          <cell r="I293">
            <v>8910.4200000000019</v>
          </cell>
          <cell r="J293">
            <v>0</v>
          </cell>
          <cell r="K293">
            <v>0</v>
          </cell>
          <cell r="L293">
            <v>1.8189894035458565E-12</v>
          </cell>
          <cell r="M293">
            <v>-254.68999999999687</v>
          </cell>
        </row>
        <row r="294">
          <cell r="A294" t="str">
            <v>C12-200</v>
          </cell>
          <cell r="B294">
            <v>0</v>
          </cell>
          <cell r="C294">
            <v>0</v>
          </cell>
          <cell r="D294">
            <v>0</v>
          </cell>
          <cell r="E294">
            <v>-1809.6499999999739</v>
          </cell>
          <cell r="F294">
            <v>-1809.6499999999739</v>
          </cell>
          <cell r="G294">
            <v>0</v>
          </cell>
          <cell r="H294">
            <v>1809.65</v>
          </cell>
          <cell r="I294">
            <v>0</v>
          </cell>
          <cell r="J294">
            <v>0</v>
          </cell>
          <cell r="K294">
            <v>0</v>
          </cell>
          <cell r="L294">
            <v>1809.65</v>
          </cell>
          <cell r="M294">
            <v>2.6147972675971687E-11</v>
          </cell>
        </row>
        <row r="295">
          <cell r="A295" t="str">
            <v>C12-201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26213.86</v>
          </cell>
          <cell r="I295">
            <v>-26213.86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</row>
        <row r="296">
          <cell r="A296" t="str">
            <v>C12-202</v>
          </cell>
          <cell r="B296">
            <v>0</v>
          </cell>
          <cell r="C296">
            <v>0</v>
          </cell>
          <cell r="D296">
            <v>0</v>
          </cell>
          <cell r="E296">
            <v>500.00000000023374</v>
          </cell>
          <cell r="F296">
            <v>500.00000000023374</v>
          </cell>
          <cell r="G296">
            <v>0</v>
          </cell>
          <cell r="H296">
            <v>-500</v>
          </cell>
          <cell r="I296">
            <v>0</v>
          </cell>
          <cell r="J296">
            <v>0</v>
          </cell>
          <cell r="K296">
            <v>0</v>
          </cell>
          <cell r="L296">
            <v>-500</v>
          </cell>
          <cell r="M296">
            <v>2.3374013835564256E-10</v>
          </cell>
        </row>
        <row r="297">
          <cell r="A297" t="str">
            <v>C12-203</v>
          </cell>
          <cell r="B297">
            <v>0</v>
          </cell>
          <cell r="C297">
            <v>0</v>
          </cell>
          <cell r="D297">
            <v>0</v>
          </cell>
          <cell r="E297">
            <v>445.00000000040745</v>
          </cell>
          <cell r="F297">
            <v>445.00000000040745</v>
          </cell>
          <cell r="G297">
            <v>-463351.3</v>
          </cell>
          <cell r="H297">
            <v>460246.85</v>
          </cell>
          <cell r="I297">
            <v>2659.45</v>
          </cell>
          <cell r="J297">
            <v>0</v>
          </cell>
          <cell r="K297">
            <v>0</v>
          </cell>
          <cell r="L297">
            <v>-445.00000000001182</v>
          </cell>
          <cell r="M297">
            <v>3.9563019527122378E-10</v>
          </cell>
        </row>
        <row r="298">
          <cell r="A298" t="str">
            <v>C12-204</v>
          </cell>
          <cell r="B298">
            <v>0</v>
          </cell>
          <cell r="C298">
            <v>23030</v>
          </cell>
          <cell r="D298">
            <v>23030</v>
          </cell>
          <cell r="E298">
            <v>-23030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</row>
        <row r="299">
          <cell r="A299" t="str">
            <v>C12-205</v>
          </cell>
          <cell r="B299">
            <v>0</v>
          </cell>
          <cell r="C299">
            <v>0</v>
          </cell>
          <cell r="D299">
            <v>0</v>
          </cell>
          <cell r="E299">
            <v>-3230.3699999999953</v>
          </cell>
          <cell r="F299">
            <v>-3230.3699999999953</v>
          </cell>
          <cell r="G299">
            <v>-421241.89999999997</v>
          </cell>
          <cell r="H299">
            <v>425944.14</v>
          </cell>
          <cell r="I299">
            <v>-4642.2400000000052</v>
          </cell>
          <cell r="J299">
            <v>0</v>
          </cell>
          <cell r="K299">
            <v>0</v>
          </cell>
          <cell r="L299">
            <v>60.000000000043656</v>
          </cell>
          <cell r="M299">
            <v>-3170.3699999999517</v>
          </cell>
        </row>
        <row r="300">
          <cell r="A300" t="str">
            <v>C12-210</v>
          </cell>
          <cell r="B300">
            <v>0</v>
          </cell>
          <cell r="C300">
            <v>0</v>
          </cell>
          <cell r="D300">
            <v>0</v>
          </cell>
          <cell r="E300">
            <v>167.94999999999709</v>
          </cell>
          <cell r="F300">
            <v>167.94999999999709</v>
          </cell>
          <cell r="G300">
            <v>-105232.78</v>
          </cell>
          <cell r="H300">
            <v>108991.77</v>
          </cell>
          <cell r="I300">
            <v>-3758.9899999999921</v>
          </cell>
          <cell r="J300">
            <v>0</v>
          </cell>
          <cell r="K300">
            <v>0</v>
          </cell>
          <cell r="L300">
            <v>1.3187673175707459E-11</v>
          </cell>
          <cell r="M300">
            <v>167.95000000001028</v>
          </cell>
        </row>
        <row r="301">
          <cell r="A301" t="str">
            <v>C12-211</v>
          </cell>
          <cell r="B301">
            <v>0</v>
          </cell>
          <cell r="C301">
            <v>0</v>
          </cell>
          <cell r="D301">
            <v>0</v>
          </cell>
          <cell r="E301">
            <v>-3.780087354243733E-12</v>
          </cell>
          <cell r="F301">
            <v>-3.780087354243733E-12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-3.780087354243733E-12</v>
          </cell>
        </row>
        <row r="302">
          <cell r="A302" t="str">
            <v>C12-212</v>
          </cell>
          <cell r="B302">
            <v>0</v>
          </cell>
          <cell r="C302">
            <v>0</v>
          </cell>
          <cell r="D302">
            <v>0</v>
          </cell>
          <cell r="E302">
            <v>6.8212102632969618E-13</v>
          </cell>
          <cell r="F302">
            <v>6.8212102632969618E-13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6.8212102632969618E-13</v>
          </cell>
        </row>
        <row r="303">
          <cell r="A303" t="str">
            <v>C12-213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C12-214</v>
          </cell>
          <cell r="B304">
            <v>0</v>
          </cell>
          <cell r="C304">
            <v>0</v>
          </cell>
          <cell r="D304">
            <v>0</v>
          </cell>
          <cell r="E304">
            <v>-4.8601123125990853E-12</v>
          </cell>
          <cell r="F304">
            <v>-4.8601123125990853E-12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-4.8601123125990853E-12</v>
          </cell>
        </row>
        <row r="305">
          <cell r="A305" t="str">
            <v>C12-215</v>
          </cell>
          <cell r="B305">
            <v>0</v>
          </cell>
          <cell r="C305">
            <v>0</v>
          </cell>
          <cell r="D305">
            <v>0</v>
          </cell>
          <cell r="E305">
            <v>-1141.5999999999999</v>
          </cell>
          <cell r="F305">
            <v>-1141.5999999999999</v>
          </cell>
          <cell r="G305">
            <v>0</v>
          </cell>
          <cell r="H305">
            <v>1141.5999999999999</v>
          </cell>
          <cell r="I305">
            <v>0</v>
          </cell>
          <cell r="J305">
            <v>0</v>
          </cell>
          <cell r="K305">
            <v>0</v>
          </cell>
          <cell r="L305">
            <v>1141.5999999999999</v>
          </cell>
          <cell r="M305">
            <v>0</v>
          </cell>
        </row>
        <row r="306">
          <cell r="A306" t="str">
            <v>C12-216</v>
          </cell>
          <cell r="B306">
            <v>0</v>
          </cell>
          <cell r="C306">
            <v>0</v>
          </cell>
          <cell r="D306">
            <v>0</v>
          </cell>
          <cell r="E306">
            <v>2.9558577807620168E-12</v>
          </cell>
          <cell r="F306">
            <v>2.9558577807620168E-12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2.9558577807620168E-12</v>
          </cell>
        </row>
        <row r="307">
          <cell r="A307" t="str">
            <v>C12-217</v>
          </cell>
          <cell r="B307">
            <v>0</v>
          </cell>
          <cell r="C307">
            <v>0</v>
          </cell>
          <cell r="D307">
            <v>0</v>
          </cell>
          <cell r="E307">
            <v>-1468.4799999999882</v>
          </cell>
          <cell r="F307">
            <v>-1468.4799999999882</v>
          </cell>
          <cell r="G307">
            <v>0</v>
          </cell>
          <cell r="H307">
            <v>1468.48</v>
          </cell>
          <cell r="I307">
            <v>0</v>
          </cell>
          <cell r="J307">
            <v>0</v>
          </cell>
          <cell r="K307">
            <v>0</v>
          </cell>
          <cell r="L307">
            <v>1468.48</v>
          </cell>
          <cell r="M307">
            <v>1.1823431123048067E-11</v>
          </cell>
        </row>
        <row r="308">
          <cell r="A308" t="str">
            <v>C12-218</v>
          </cell>
          <cell r="B308">
            <v>0</v>
          </cell>
          <cell r="C308">
            <v>0</v>
          </cell>
          <cell r="D308">
            <v>0</v>
          </cell>
          <cell r="E308">
            <v>440.00000000002046</v>
          </cell>
          <cell r="F308">
            <v>440.00000000002046</v>
          </cell>
          <cell r="G308">
            <v>0</v>
          </cell>
          <cell r="H308">
            <v>-440</v>
          </cell>
          <cell r="I308">
            <v>0</v>
          </cell>
          <cell r="J308">
            <v>0</v>
          </cell>
          <cell r="K308">
            <v>0</v>
          </cell>
          <cell r="L308">
            <v>-440</v>
          </cell>
          <cell r="M308">
            <v>2.0463630789890885E-11</v>
          </cell>
        </row>
        <row r="309">
          <cell r="A309" t="str">
            <v>C12-219</v>
          </cell>
          <cell r="B309">
            <v>0</v>
          </cell>
          <cell r="C309">
            <v>0</v>
          </cell>
          <cell r="D309">
            <v>0</v>
          </cell>
          <cell r="E309">
            <v>-5894.1999999999034</v>
          </cell>
          <cell r="F309">
            <v>-5894.1999999999034</v>
          </cell>
          <cell r="G309">
            <v>0</v>
          </cell>
          <cell r="H309">
            <v>1329.25</v>
          </cell>
          <cell r="I309">
            <v>4564.9500000000007</v>
          </cell>
          <cell r="J309">
            <v>0</v>
          </cell>
          <cell r="K309">
            <v>0</v>
          </cell>
          <cell r="L309">
            <v>5894.2000000000007</v>
          </cell>
          <cell r="M309">
            <v>9.7315933089703321E-11</v>
          </cell>
        </row>
        <row r="310">
          <cell r="A310" t="str">
            <v>C12-220</v>
          </cell>
          <cell r="B310">
            <v>0</v>
          </cell>
          <cell r="C310">
            <v>0</v>
          </cell>
          <cell r="D310">
            <v>0</v>
          </cell>
          <cell r="E310">
            <v>-1059.9700000000175</v>
          </cell>
          <cell r="F310">
            <v>-1059.9700000000175</v>
          </cell>
          <cell r="G310">
            <v>0</v>
          </cell>
          <cell r="H310">
            <v>1059.97</v>
          </cell>
          <cell r="I310">
            <v>0</v>
          </cell>
          <cell r="J310">
            <v>0</v>
          </cell>
          <cell r="K310">
            <v>0</v>
          </cell>
          <cell r="L310">
            <v>1059.97</v>
          </cell>
          <cell r="M310">
            <v>-1.7507773009128869E-11</v>
          </cell>
        </row>
        <row r="311">
          <cell r="A311" t="str">
            <v>C12-221</v>
          </cell>
          <cell r="B311">
            <v>0</v>
          </cell>
          <cell r="C311">
            <v>0</v>
          </cell>
          <cell r="D311">
            <v>0</v>
          </cell>
          <cell r="E311">
            <v>21950.359999999997</v>
          </cell>
          <cell r="F311">
            <v>21950.359999999997</v>
          </cell>
          <cell r="G311">
            <v>-163044.46</v>
          </cell>
          <cell r="H311">
            <v>0</v>
          </cell>
          <cell r="I311">
            <v>121652.08999999998</v>
          </cell>
          <cell r="J311">
            <v>19442.010000000002</v>
          </cell>
          <cell r="K311">
            <v>0</v>
          </cell>
          <cell r="L311">
            <v>-21950.360000000008</v>
          </cell>
          <cell r="M311">
            <v>0</v>
          </cell>
        </row>
        <row r="312">
          <cell r="A312" t="str">
            <v>C12-222</v>
          </cell>
          <cell r="B312">
            <v>0</v>
          </cell>
          <cell r="C312">
            <v>0</v>
          </cell>
          <cell r="D312">
            <v>0</v>
          </cell>
          <cell r="E312">
            <v>2.9103830456733704E-11</v>
          </cell>
          <cell r="F312">
            <v>2.9103830456733704E-11</v>
          </cell>
          <cell r="G312">
            <v>-227954.63</v>
          </cell>
          <cell r="H312">
            <v>0</v>
          </cell>
          <cell r="I312">
            <v>227954.63</v>
          </cell>
          <cell r="J312">
            <v>0</v>
          </cell>
          <cell r="K312">
            <v>0</v>
          </cell>
          <cell r="L312">
            <v>0</v>
          </cell>
          <cell r="M312">
            <v>2.9103830456733704E-11</v>
          </cell>
        </row>
        <row r="313">
          <cell r="A313" t="str">
            <v>C12-230</v>
          </cell>
          <cell r="B313">
            <v>0</v>
          </cell>
          <cell r="C313">
            <v>0</v>
          </cell>
          <cell r="D313">
            <v>0</v>
          </cell>
          <cell r="E313">
            <v>-245.71999999999503</v>
          </cell>
          <cell r="F313">
            <v>-245.71999999999503</v>
          </cell>
          <cell r="G313">
            <v>0</v>
          </cell>
          <cell r="H313">
            <v>245.72000000000003</v>
          </cell>
          <cell r="I313">
            <v>0</v>
          </cell>
          <cell r="J313">
            <v>0</v>
          </cell>
          <cell r="K313">
            <v>0</v>
          </cell>
          <cell r="L313">
            <v>245.72000000000003</v>
          </cell>
          <cell r="M313">
            <v>5.0022208597511053E-12</v>
          </cell>
        </row>
        <row r="314">
          <cell r="A314" t="str">
            <v>C12-235</v>
          </cell>
          <cell r="B314">
            <v>0</v>
          </cell>
          <cell r="C314">
            <v>0</v>
          </cell>
          <cell r="D314">
            <v>0</v>
          </cell>
          <cell r="E314">
            <v>7.6397554948925972E-11</v>
          </cell>
          <cell r="F314">
            <v>7.6397554948925972E-11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7.6397554948925972E-11</v>
          </cell>
        </row>
        <row r="315">
          <cell r="A315" t="str">
            <v>C12-240</v>
          </cell>
          <cell r="B315">
            <v>0</v>
          </cell>
          <cell r="C315">
            <v>0</v>
          </cell>
          <cell r="D315">
            <v>0</v>
          </cell>
          <cell r="E315">
            <v>10503.91999999996</v>
          </cell>
          <cell r="F315">
            <v>10503.91999999996</v>
          </cell>
          <cell r="G315">
            <v>0</v>
          </cell>
          <cell r="H315">
            <v>4604.18</v>
          </cell>
          <cell r="I315">
            <v>-16453.28</v>
          </cell>
          <cell r="J315">
            <v>0</v>
          </cell>
          <cell r="K315">
            <v>0</v>
          </cell>
          <cell r="L315">
            <v>-11849.099999999999</v>
          </cell>
          <cell r="M315">
            <v>-1345.1800000000385</v>
          </cell>
        </row>
        <row r="316">
          <cell r="A316" t="str">
            <v>C12-241</v>
          </cell>
          <cell r="B316">
            <v>0</v>
          </cell>
          <cell r="C316">
            <v>0</v>
          </cell>
          <cell r="D316">
            <v>0</v>
          </cell>
          <cell r="E316">
            <v>6.8212102632969618E-13</v>
          </cell>
          <cell r="F316">
            <v>6.8212102632969618E-13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6.8212102632969618E-13</v>
          </cell>
        </row>
        <row r="317">
          <cell r="A317" t="str">
            <v>C12-242</v>
          </cell>
          <cell r="B317">
            <v>0</v>
          </cell>
          <cell r="C317">
            <v>0</v>
          </cell>
          <cell r="D317">
            <v>0</v>
          </cell>
          <cell r="E317">
            <v>-813.16999999993186</v>
          </cell>
          <cell r="F317">
            <v>-813.16999999993186</v>
          </cell>
          <cell r="G317">
            <v>0</v>
          </cell>
          <cell r="H317">
            <v>813.17000000000007</v>
          </cell>
          <cell r="I317">
            <v>0</v>
          </cell>
          <cell r="J317">
            <v>0</v>
          </cell>
          <cell r="K317">
            <v>0</v>
          </cell>
          <cell r="L317">
            <v>813.17000000000007</v>
          </cell>
          <cell r="M317">
            <v>6.8212102632969618E-11</v>
          </cell>
        </row>
        <row r="318">
          <cell r="A318" t="str">
            <v>C12-243</v>
          </cell>
          <cell r="B318">
            <v>0</v>
          </cell>
          <cell r="C318">
            <v>0</v>
          </cell>
          <cell r="D318">
            <v>0</v>
          </cell>
          <cell r="E318">
            <v>313.54999999987149</v>
          </cell>
          <cell r="F318">
            <v>313.54999999987149</v>
          </cell>
          <cell r="G318">
            <v>0</v>
          </cell>
          <cell r="H318">
            <v>-342.88</v>
          </cell>
          <cell r="I318">
            <v>29.33</v>
          </cell>
          <cell r="J318">
            <v>0</v>
          </cell>
          <cell r="K318">
            <v>0</v>
          </cell>
          <cell r="L318">
            <v>-313.55</v>
          </cell>
          <cell r="M318">
            <v>-1.2852297004428692E-10</v>
          </cell>
        </row>
        <row r="319">
          <cell r="A319" t="str">
            <v>C12-244</v>
          </cell>
          <cell r="B319">
            <v>0</v>
          </cell>
          <cell r="C319">
            <v>0</v>
          </cell>
          <cell r="D319">
            <v>0</v>
          </cell>
          <cell r="E319">
            <v>-105.00000000007071</v>
          </cell>
          <cell r="F319">
            <v>-105.00000000007071</v>
          </cell>
          <cell r="G319">
            <v>0</v>
          </cell>
          <cell r="H319">
            <v>105</v>
          </cell>
          <cell r="I319">
            <v>0</v>
          </cell>
          <cell r="J319">
            <v>0</v>
          </cell>
          <cell r="K319">
            <v>0</v>
          </cell>
          <cell r="L319">
            <v>105</v>
          </cell>
          <cell r="M319">
            <v>-7.071321306284517E-11</v>
          </cell>
        </row>
        <row r="320">
          <cell r="A320" t="str">
            <v>C12-245</v>
          </cell>
          <cell r="B320">
            <v>0</v>
          </cell>
          <cell r="C320">
            <v>0</v>
          </cell>
          <cell r="D320">
            <v>0</v>
          </cell>
          <cell r="E320">
            <v>1.6910917111090384E-12</v>
          </cell>
          <cell r="F320">
            <v>1.6910917111090384E-12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1.6910917111090384E-12</v>
          </cell>
        </row>
        <row r="321">
          <cell r="A321" t="str">
            <v>C12-272</v>
          </cell>
          <cell r="B321">
            <v>0</v>
          </cell>
          <cell r="C321">
            <v>5818.95</v>
          </cell>
          <cell r="D321">
            <v>5818.95</v>
          </cell>
          <cell r="E321">
            <v>-5448.9499999995169</v>
          </cell>
          <cell r="F321">
            <v>370.00000000048294</v>
          </cell>
          <cell r="G321">
            <v>0</v>
          </cell>
          <cell r="H321">
            <v>-370</v>
          </cell>
          <cell r="I321">
            <v>0</v>
          </cell>
          <cell r="J321">
            <v>0</v>
          </cell>
          <cell r="K321">
            <v>0</v>
          </cell>
          <cell r="L321">
            <v>-370</v>
          </cell>
          <cell r="M321">
            <v>4.8294168664142489E-10</v>
          </cell>
        </row>
        <row r="322">
          <cell r="A322" t="str">
            <v>C12-274</v>
          </cell>
          <cell r="B322">
            <v>0</v>
          </cell>
          <cell r="C322">
            <v>5818.95</v>
          </cell>
          <cell r="D322">
            <v>5818.95</v>
          </cell>
          <cell r="E322">
            <v>-10459.21000000351</v>
          </cell>
          <cell r="F322">
            <v>-4640.26000000351</v>
          </cell>
          <cell r="G322">
            <v>0</v>
          </cell>
          <cell r="H322">
            <v>2354.6999999999998</v>
          </cell>
          <cell r="I322">
            <v>2285.56</v>
          </cell>
          <cell r="J322">
            <v>0</v>
          </cell>
          <cell r="K322">
            <v>0</v>
          </cell>
          <cell r="L322">
            <v>4640.26</v>
          </cell>
          <cell r="M322">
            <v>-3.5097400541417301E-9</v>
          </cell>
        </row>
        <row r="323">
          <cell r="A323" t="str">
            <v>C12-276</v>
          </cell>
          <cell r="B323">
            <v>0</v>
          </cell>
          <cell r="C323">
            <v>0</v>
          </cell>
          <cell r="D323">
            <v>0</v>
          </cell>
          <cell r="E323">
            <v>-3.637978807091713E-12</v>
          </cell>
          <cell r="F323">
            <v>-3.637978807091713E-12</v>
          </cell>
          <cell r="G323">
            <v>-27901.17</v>
          </cell>
          <cell r="H323">
            <v>26505.74</v>
          </cell>
          <cell r="I323">
            <v>1395.4299999999998</v>
          </cell>
          <cell r="J323">
            <v>0</v>
          </cell>
          <cell r="K323">
            <v>0</v>
          </cell>
          <cell r="L323">
            <v>3.1832314562052488E-12</v>
          </cell>
          <cell r="M323">
            <v>-4.5474735088646412E-13</v>
          </cell>
        </row>
        <row r="324">
          <cell r="A324" t="str">
            <v>C12-277</v>
          </cell>
          <cell r="B324">
            <v>0</v>
          </cell>
          <cell r="C324">
            <v>0</v>
          </cell>
          <cell r="D324">
            <v>0</v>
          </cell>
          <cell r="E324">
            <v>3.637978807091713E-12</v>
          </cell>
          <cell r="F324">
            <v>3.637978807091713E-12</v>
          </cell>
          <cell r="G324">
            <v>-24212</v>
          </cell>
          <cell r="H324">
            <v>20114.04</v>
          </cell>
          <cell r="I324">
            <v>4097.96</v>
          </cell>
          <cell r="J324">
            <v>0</v>
          </cell>
          <cell r="K324">
            <v>0</v>
          </cell>
          <cell r="L324">
            <v>9.0949470177292824E-13</v>
          </cell>
          <cell r="M324">
            <v>4.5474735088646412E-12</v>
          </cell>
        </row>
        <row r="325">
          <cell r="A325" t="str">
            <v>C12-278</v>
          </cell>
          <cell r="B325">
            <v>0</v>
          </cell>
          <cell r="C325">
            <v>0</v>
          </cell>
          <cell r="D325">
            <v>0</v>
          </cell>
          <cell r="E325">
            <v>-2767.4200000000419</v>
          </cell>
          <cell r="F325">
            <v>-2767.4200000000419</v>
          </cell>
          <cell r="G325">
            <v>-116887.56999999999</v>
          </cell>
          <cell r="H325">
            <v>117324.74</v>
          </cell>
          <cell r="I325">
            <v>2330.25</v>
          </cell>
          <cell r="J325">
            <v>0</v>
          </cell>
          <cell r="K325">
            <v>0</v>
          </cell>
          <cell r="L325">
            <v>2767.4200000000128</v>
          </cell>
          <cell r="M325">
            <v>-2.9103830456733704E-11</v>
          </cell>
        </row>
        <row r="326">
          <cell r="A326" t="str">
            <v>C12-280</v>
          </cell>
          <cell r="B326">
            <v>0</v>
          </cell>
          <cell r="C326">
            <v>0</v>
          </cell>
          <cell r="D326">
            <v>0</v>
          </cell>
          <cell r="E326">
            <v>9.0949470177292824E-13</v>
          </cell>
          <cell r="F326">
            <v>9.0949470177292824E-13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9.0949470177292824E-13</v>
          </cell>
        </row>
        <row r="327">
          <cell r="A327" t="str">
            <v>C12-282</v>
          </cell>
          <cell r="B327">
            <v>0</v>
          </cell>
          <cell r="C327">
            <v>0</v>
          </cell>
          <cell r="D327">
            <v>0</v>
          </cell>
          <cell r="E327">
            <v>1.8189894035458565E-12</v>
          </cell>
          <cell r="F327">
            <v>1.8189894035458565E-12</v>
          </cell>
          <cell r="G327">
            <v>-12151.619999999999</v>
          </cell>
          <cell r="H327">
            <v>12166.41</v>
          </cell>
          <cell r="I327">
            <v>-14.79</v>
          </cell>
          <cell r="J327">
            <v>0</v>
          </cell>
          <cell r="K327">
            <v>0</v>
          </cell>
          <cell r="L327">
            <v>8.7396756498492323E-13</v>
          </cell>
          <cell r="M327">
            <v>2.6929569685307797E-12</v>
          </cell>
        </row>
        <row r="328">
          <cell r="A328" t="str">
            <v>C12-283</v>
          </cell>
          <cell r="B328">
            <v>0</v>
          </cell>
          <cell r="C328">
            <v>0</v>
          </cell>
          <cell r="D328">
            <v>0</v>
          </cell>
          <cell r="E328">
            <v>-2.8421709430404007E-14</v>
          </cell>
          <cell r="F328">
            <v>-2.8421709430404007E-14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-2.8421709430404007E-14</v>
          </cell>
        </row>
        <row r="329">
          <cell r="A329" t="str">
            <v>C12-284</v>
          </cell>
          <cell r="B329">
            <v>0</v>
          </cell>
          <cell r="C329">
            <v>0</v>
          </cell>
          <cell r="D329">
            <v>0</v>
          </cell>
          <cell r="E329">
            <v>-2710.359999999986</v>
          </cell>
          <cell r="F329">
            <v>-2710.359999999986</v>
          </cell>
          <cell r="G329">
            <v>0</v>
          </cell>
          <cell r="H329">
            <v>2710.36</v>
          </cell>
          <cell r="I329">
            <v>83182.010000000009</v>
          </cell>
          <cell r="J329">
            <v>-2710.36</v>
          </cell>
          <cell r="K329">
            <v>-80119.66</v>
          </cell>
          <cell r="L329">
            <v>3062.3500000000058</v>
          </cell>
          <cell r="M329">
            <v>351.99000000001979</v>
          </cell>
        </row>
        <row r="330">
          <cell r="A330" t="str">
            <v>C12-300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</row>
        <row r="331">
          <cell r="A331" t="str">
            <v>C12-305</v>
          </cell>
          <cell r="B331">
            <v>0</v>
          </cell>
          <cell r="C331">
            <v>0</v>
          </cell>
          <cell r="D331">
            <v>0</v>
          </cell>
          <cell r="E331">
            <v>8.9999999999308855E-2</v>
          </cell>
          <cell r="F331">
            <v>8.9999999999308855E-2</v>
          </cell>
          <cell r="G331">
            <v>0</v>
          </cell>
          <cell r="H331">
            <v>-0.09</v>
          </cell>
          <cell r="I331">
            <v>0</v>
          </cell>
          <cell r="J331">
            <v>0</v>
          </cell>
          <cell r="K331">
            <v>0</v>
          </cell>
          <cell r="L331">
            <v>-0.09</v>
          </cell>
          <cell r="M331">
            <v>-6.9114158840477558E-13</v>
          </cell>
        </row>
        <row r="332">
          <cell r="A332" t="str">
            <v>C12-320</v>
          </cell>
          <cell r="B332">
            <v>0</v>
          </cell>
          <cell r="C332">
            <v>0</v>
          </cell>
          <cell r="D332">
            <v>0</v>
          </cell>
          <cell r="E332">
            <v>1.1368683772161603E-13</v>
          </cell>
          <cell r="F332">
            <v>1.1368683772161603E-13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1.1368683772161603E-13</v>
          </cell>
        </row>
        <row r="333">
          <cell r="A333" t="str">
            <v>C12-322</v>
          </cell>
          <cell r="B333">
            <v>0</v>
          </cell>
          <cell r="C333">
            <v>0</v>
          </cell>
          <cell r="D333">
            <v>0</v>
          </cell>
          <cell r="E333">
            <v>-32</v>
          </cell>
          <cell r="F333">
            <v>-32</v>
          </cell>
          <cell r="G333">
            <v>0</v>
          </cell>
          <cell r="H333">
            <v>32</v>
          </cell>
          <cell r="I333">
            <v>0</v>
          </cell>
          <cell r="J333">
            <v>0</v>
          </cell>
          <cell r="K333">
            <v>0</v>
          </cell>
          <cell r="L333">
            <v>32</v>
          </cell>
          <cell r="M333">
            <v>0</v>
          </cell>
        </row>
        <row r="334">
          <cell r="A334" t="str">
            <v>C12-333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-4731.8700000000008</v>
          </cell>
          <cell r="H334">
            <v>4240.04</v>
          </cell>
          <cell r="I334">
            <v>491.83</v>
          </cell>
          <cell r="J334">
            <v>0</v>
          </cell>
          <cell r="K334">
            <v>0</v>
          </cell>
          <cell r="L334">
            <v>-8.5265128291212022E-13</v>
          </cell>
          <cell r="M334">
            <v>-8.5265128291212022E-13</v>
          </cell>
        </row>
        <row r="335">
          <cell r="A335" t="str">
            <v>C12-500</v>
          </cell>
          <cell r="B335">
            <v>0</v>
          </cell>
          <cell r="C335">
            <v>0</v>
          </cell>
          <cell r="D335">
            <v>0</v>
          </cell>
          <cell r="E335">
            <v>1.2732925824820995E-11</v>
          </cell>
          <cell r="F335">
            <v>1.2732925824820995E-11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1.2732925824820995E-11</v>
          </cell>
        </row>
        <row r="336">
          <cell r="A336" t="str">
            <v>C12-501</v>
          </cell>
          <cell r="B336">
            <v>0</v>
          </cell>
          <cell r="C336">
            <v>0</v>
          </cell>
          <cell r="D336">
            <v>0</v>
          </cell>
          <cell r="E336">
            <v>-1.4551915228366852E-11</v>
          </cell>
          <cell r="F336">
            <v>-1.4551915228366852E-11</v>
          </cell>
          <cell r="G336">
            <v>0</v>
          </cell>
          <cell r="H336">
            <v>0</v>
          </cell>
          <cell r="I336">
            <v>237.97</v>
          </cell>
          <cell r="J336">
            <v>0</v>
          </cell>
          <cell r="K336">
            <v>-237.97</v>
          </cell>
          <cell r="L336">
            <v>0</v>
          </cell>
          <cell r="M336">
            <v>-1.4551915228366852E-11</v>
          </cell>
        </row>
        <row r="337">
          <cell r="A337" t="str">
            <v>C12-507</v>
          </cell>
          <cell r="B337">
            <v>0</v>
          </cell>
          <cell r="C337">
            <v>0</v>
          </cell>
          <cell r="D337">
            <v>0</v>
          </cell>
          <cell r="E337">
            <v>-1228.099999999997</v>
          </cell>
          <cell r="F337">
            <v>-1228.099999999997</v>
          </cell>
          <cell r="G337">
            <v>0</v>
          </cell>
          <cell r="H337">
            <v>1228.0999999999999</v>
          </cell>
          <cell r="I337">
            <v>0</v>
          </cell>
          <cell r="J337">
            <v>0</v>
          </cell>
          <cell r="K337">
            <v>0</v>
          </cell>
          <cell r="L337">
            <v>1228.0999999999999</v>
          </cell>
          <cell r="M337">
            <v>2.9558577807620168E-12</v>
          </cell>
        </row>
        <row r="338">
          <cell r="A338" t="str">
            <v>C12-508</v>
          </cell>
          <cell r="B338">
            <v>0</v>
          </cell>
          <cell r="C338">
            <v>0</v>
          </cell>
          <cell r="D338">
            <v>0</v>
          </cell>
          <cell r="E338">
            <v>342.61999999998807</v>
          </cell>
          <cell r="F338">
            <v>342.61999999998807</v>
          </cell>
          <cell r="G338">
            <v>-35371.5</v>
          </cell>
          <cell r="H338">
            <v>46676.07</v>
          </cell>
          <cell r="I338">
            <v>-11734.57</v>
          </cell>
          <cell r="J338">
            <v>0</v>
          </cell>
          <cell r="K338">
            <v>0</v>
          </cell>
          <cell r="L338">
            <v>-430</v>
          </cell>
          <cell r="M338">
            <v>-87.380000000011933</v>
          </cell>
        </row>
        <row r="339">
          <cell r="A339" t="str">
            <v>C12-510</v>
          </cell>
          <cell r="B339">
            <v>0</v>
          </cell>
          <cell r="C339">
            <v>0</v>
          </cell>
          <cell r="D339">
            <v>0</v>
          </cell>
          <cell r="E339">
            <v>-3.8699999999880674</v>
          </cell>
          <cell r="F339">
            <v>-3.8699999999880674</v>
          </cell>
          <cell r="G339">
            <v>-51409.73</v>
          </cell>
          <cell r="H339">
            <v>50469.280000000006</v>
          </cell>
          <cell r="I339">
            <v>940.45</v>
          </cell>
          <cell r="J339">
            <v>0</v>
          </cell>
          <cell r="K339">
            <v>0</v>
          </cell>
          <cell r="L339">
            <v>2.9558577807620168E-12</v>
          </cell>
          <cell r="M339">
            <v>-3.8699999999851116</v>
          </cell>
        </row>
        <row r="340">
          <cell r="A340" t="str">
            <v>C12-512</v>
          </cell>
          <cell r="B340">
            <v>0</v>
          </cell>
          <cell r="C340">
            <v>0</v>
          </cell>
          <cell r="D340">
            <v>0</v>
          </cell>
          <cell r="E340">
            <v>188.87</v>
          </cell>
          <cell r="F340">
            <v>188.87</v>
          </cell>
          <cell r="G340">
            <v>-22607.53</v>
          </cell>
          <cell r="H340">
            <v>0</v>
          </cell>
          <cell r="I340">
            <v>22418.659999999996</v>
          </cell>
          <cell r="J340">
            <v>0</v>
          </cell>
          <cell r="K340">
            <v>0</v>
          </cell>
          <cell r="L340">
            <v>-188.87000000000262</v>
          </cell>
          <cell r="M340">
            <v>-2.6147972675971687E-12</v>
          </cell>
        </row>
        <row r="341">
          <cell r="A341" t="str">
            <v>C12-514</v>
          </cell>
          <cell r="B341">
            <v>0</v>
          </cell>
          <cell r="C341">
            <v>0</v>
          </cell>
          <cell r="D341">
            <v>0</v>
          </cell>
          <cell r="E341">
            <v>17716.91</v>
          </cell>
          <cell r="F341">
            <v>17716.91</v>
          </cell>
          <cell r="G341">
            <v>0</v>
          </cell>
          <cell r="H341">
            <v>0</v>
          </cell>
          <cell r="I341">
            <v>4506.8499999999995</v>
          </cell>
          <cell r="J341">
            <v>0</v>
          </cell>
          <cell r="K341">
            <v>0</v>
          </cell>
          <cell r="L341">
            <v>4506.8499999999995</v>
          </cell>
          <cell r="M341">
            <v>22223.759999999998</v>
          </cell>
        </row>
        <row r="342">
          <cell r="A342" t="str">
            <v>C12-515</v>
          </cell>
          <cell r="B342">
            <v>0</v>
          </cell>
          <cell r="C342">
            <v>0</v>
          </cell>
          <cell r="D342">
            <v>0</v>
          </cell>
          <cell r="E342">
            <v>-1802.4200000000035</v>
          </cell>
          <cell r="F342">
            <v>-1802.4200000000035</v>
          </cell>
          <cell r="G342">
            <v>0</v>
          </cell>
          <cell r="H342">
            <v>1802.42</v>
          </cell>
          <cell r="I342">
            <v>0</v>
          </cell>
          <cell r="J342">
            <v>0</v>
          </cell>
          <cell r="K342">
            <v>0</v>
          </cell>
          <cell r="L342">
            <v>1802.42</v>
          </cell>
          <cell r="M342">
            <v>-3.4106051316484809E-12</v>
          </cell>
        </row>
        <row r="343">
          <cell r="A343" t="str">
            <v>C12-516</v>
          </cell>
          <cell r="B343">
            <v>0</v>
          </cell>
          <cell r="C343">
            <v>0</v>
          </cell>
          <cell r="D343">
            <v>0</v>
          </cell>
          <cell r="E343">
            <v>-216.68999999999551</v>
          </cell>
          <cell r="F343">
            <v>-216.68999999999551</v>
          </cell>
          <cell r="G343">
            <v>0</v>
          </cell>
          <cell r="H343">
            <v>216.69</v>
          </cell>
          <cell r="I343">
            <v>0</v>
          </cell>
          <cell r="J343">
            <v>0</v>
          </cell>
          <cell r="K343">
            <v>0</v>
          </cell>
          <cell r="L343">
            <v>216.69</v>
          </cell>
          <cell r="M343">
            <v>4.4906300900038332E-12</v>
          </cell>
        </row>
        <row r="344">
          <cell r="A344" t="str">
            <v>C12-518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C12-519</v>
          </cell>
          <cell r="B345">
            <v>0</v>
          </cell>
          <cell r="C345">
            <v>0</v>
          </cell>
          <cell r="D345">
            <v>0</v>
          </cell>
          <cell r="E345">
            <v>-33.200000000000728</v>
          </cell>
          <cell r="F345">
            <v>-33.200000000000728</v>
          </cell>
          <cell r="G345">
            <v>-4773.9500000000007</v>
          </cell>
          <cell r="H345">
            <v>4807.1499999999996</v>
          </cell>
          <cell r="I345">
            <v>-33.200000000000003</v>
          </cell>
          <cell r="J345">
            <v>0</v>
          </cell>
          <cell r="K345">
            <v>0</v>
          </cell>
          <cell r="L345">
            <v>-1.0942358130705543E-12</v>
          </cell>
          <cell r="M345">
            <v>-33.200000000001822</v>
          </cell>
        </row>
        <row r="346">
          <cell r="A346" t="str">
            <v>C12-521</v>
          </cell>
          <cell r="B346">
            <v>0</v>
          </cell>
          <cell r="C346">
            <v>0</v>
          </cell>
          <cell r="D346">
            <v>0</v>
          </cell>
          <cell r="E346">
            <v>499.99999999999272</v>
          </cell>
          <cell r="F346">
            <v>499.99999999999272</v>
          </cell>
          <cell r="G346">
            <v>-25510.5</v>
          </cell>
          <cell r="H346">
            <v>51021</v>
          </cell>
          <cell r="I346">
            <v>-25510.5</v>
          </cell>
          <cell r="J346">
            <v>0</v>
          </cell>
          <cell r="K346">
            <v>0</v>
          </cell>
          <cell r="L346">
            <v>0</v>
          </cell>
          <cell r="M346">
            <v>499.99999999999272</v>
          </cell>
        </row>
        <row r="347">
          <cell r="A347" t="str">
            <v>C12-522</v>
          </cell>
          <cell r="B347">
            <v>0</v>
          </cell>
          <cell r="C347">
            <v>0</v>
          </cell>
          <cell r="D347">
            <v>0</v>
          </cell>
          <cell r="E347">
            <v>11959.810000000003</v>
          </cell>
          <cell r="F347">
            <v>11959.810000000003</v>
          </cell>
          <cell r="G347">
            <v>0</v>
          </cell>
          <cell r="H347">
            <v>0</v>
          </cell>
          <cell r="I347">
            <v>41803.049999999996</v>
          </cell>
          <cell r="J347">
            <v>0</v>
          </cell>
          <cell r="K347">
            <v>-53762.86</v>
          </cell>
          <cell r="L347">
            <v>-11959.810000000005</v>
          </cell>
          <cell r="M347">
            <v>0</v>
          </cell>
        </row>
        <row r="348">
          <cell r="A348" t="str">
            <v>C12-523</v>
          </cell>
          <cell r="B348">
            <v>0</v>
          </cell>
          <cell r="C348">
            <v>0</v>
          </cell>
          <cell r="D348">
            <v>0</v>
          </cell>
          <cell r="E348">
            <v>9426.1</v>
          </cell>
          <cell r="F348">
            <v>9426.1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-9416.1</v>
          </cell>
          <cell r="L348">
            <v>-9416.1</v>
          </cell>
          <cell r="M348">
            <v>10</v>
          </cell>
        </row>
        <row r="349">
          <cell r="A349" t="str">
            <v>C12-527</v>
          </cell>
          <cell r="B349">
            <v>0</v>
          </cell>
          <cell r="C349">
            <v>0</v>
          </cell>
          <cell r="D349">
            <v>0</v>
          </cell>
          <cell r="E349">
            <v>4882.6400000000003</v>
          </cell>
          <cell r="F349">
            <v>4882.6400000000003</v>
          </cell>
          <cell r="G349">
            <v>0</v>
          </cell>
          <cell r="H349">
            <v>0.2</v>
          </cell>
          <cell r="I349">
            <v>54505.760000000002</v>
          </cell>
          <cell r="J349">
            <v>0</v>
          </cell>
          <cell r="K349">
            <v>0</v>
          </cell>
          <cell r="L349">
            <v>54505.96</v>
          </cell>
          <cell r="M349">
            <v>59388.6</v>
          </cell>
        </row>
        <row r="350">
          <cell r="A350" t="str">
            <v>C12-528</v>
          </cell>
          <cell r="B350">
            <v>0</v>
          </cell>
          <cell r="C350">
            <v>0</v>
          </cell>
          <cell r="D350">
            <v>0</v>
          </cell>
          <cell r="E350">
            <v>1076.52</v>
          </cell>
          <cell r="F350">
            <v>1076.52</v>
          </cell>
          <cell r="G350">
            <v>0</v>
          </cell>
          <cell r="H350">
            <v>0</v>
          </cell>
          <cell r="I350">
            <v>118954.95000000001</v>
          </cell>
          <cell r="J350">
            <v>0</v>
          </cell>
          <cell r="K350">
            <v>-120031.47</v>
          </cell>
          <cell r="L350">
            <v>-1076.5199999999895</v>
          </cell>
          <cell r="M350">
            <v>1.0459189070388675E-11</v>
          </cell>
        </row>
        <row r="351">
          <cell r="A351" t="str">
            <v>C12-529</v>
          </cell>
          <cell r="B351">
            <v>0</v>
          </cell>
          <cell r="C351">
            <v>0</v>
          </cell>
          <cell r="D351">
            <v>0</v>
          </cell>
          <cell r="E351">
            <v>555.10000000000014</v>
          </cell>
          <cell r="F351">
            <v>555.10000000000014</v>
          </cell>
          <cell r="G351">
            <v>-858.89</v>
          </cell>
          <cell r="H351">
            <v>0</v>
          </cell>
          <cell r="I351">
            <v>303.78999999999996</v>
          </cell>
          <cell r="J351">
            <v>0</v>
          </cell>
          <cell r="K351">
            <v>0</v>
          </cell>
          <cell r="L351">
            <v>-555.1</v>
          </cell>
          <cell r="M351">
            <v>0</v>
          </cell>
        </row>
        <row r="352">
          <cell r="A352" t="str">
            <v>C12-531</v>
          </cell>
          <cell r="B352">
            <v>0</v>
          </cell>
          <cell r="C352">
            <v>0</v>
          </cell>
          <cell r="D352">
            <v>0</v>
          </cell>
          <cell r="E352">
            <v>22779.359999999997</v>
          </cell>
          <cell r="F352">
            <v>22779.359999999997</v>
          </cell>
          <cell r="G352">
            <v>-22969.829999999998</v>
          </cell>
          <cell r="H352">
            <v>0</v>
          </cell>
          <cell r="I352">
            <v>190.47</v>
          </cell>
          <cell r="J352">
            <v>0</v>
          </cell>
          <cell r="K352">
            <v>0</v>
          </cell>
          <cell r="L352">
            <v>-22779.359999999997</v>
          </cell>
          <cell r="M352">
            <v>0</v>
          </cell>
        </row>
        <row r="353">
          <cell r="A353" t="str">
            <v>C12-534</v>
          </cell>
          <cell r="B353">
            <v>0</v>
          </cell>
          <cell r="C353">
            <v>0</v>
          </cell>
          <cell r="D353">
            <v>0</v>
          </cell>
          <cell r="E353">
            <v>11797.32</v>
          </cell>
          <cell r="F353">
            <v>11797.32</v>
          </cell>
          <cell r="G353">
            <v>-11943.970000000001</v>
          </cell>
          <cell r="H353">
            <v>0</v>
          </cell>
          <cell r="I353">
            <v>146.64999999999998</v>
          </cell>
          <cell r="J353">
            <v>0</v>
          </cell>
          <cell r="K353">
            <v>0</v>
          </cell>
          <cell r="L353">
            <v>-11797.320000000002</v>
          </cell>
          <cell r="M353">
            <v>0</v>
          </cell>
        </row>
        <row r="354">
          <cell r="A354" t="str">
            <v>C12-535</v>
          </cell>
          <cell r="B354">
            <v>0</v>
          </cell>
          <cell r="C354">
            <v>0</v>
          </cell>
          <cell r="D354">
            <v>0</v>
          </cell>
          <cell r="E354">
            <v>647.54999999999995</v>
          </cell>
          <cell r="F354">
            <v>647.54999999999995</v>
          </cell>
          <cell r="G354">
            <v>-5980.26</v>
          </cell>
          <cell r="H354">
            <v>0</v>
          </cell>
          <cell r="I354">
            <v>5332.7099999999991</v>
          </cell>
          <cell r="J354">
            <v>0</v>
          </cell>
          <cell r="K354">
            <v>0</v>
          </cell>
          <cell r="L354">
            <v>-647.55000000000109</v>
          </cell>
          <cell r="M354">
            <v>-1.1368683772161603E-12</v>
          </cell>
        </row>
        <row r="355">
          <cell r="A355" t="str">
            <v>C12-542</v>
          </cell>
          <cell r="B355">
            <v>0</v>
          </cell>
          <cell r="C355">
            <v>0</v>
          </cell>
          <cell r="D355">
            <v>0</v>
          </cell>
          <cell r="E355">
            <v>6428.93</v>
          </cell>
          <cell r="F355">
            <v>6428.93</v>
          </cell>
          <cell r="G355">
            <v>0</v>
          </cell>
          <cell r="H355">
            <v>0</v>
          </cell>
          <cell r="I355">
            <v>70916.429999999993</v>
          </cell>
          <cell r="J355">
            <v>0</v>
          </cell>
          <cell r="K355">
            <v>-77225.36</v>
          </cell>
          <cell r="L355">
            <v>-6308.9300000000076</v>
          </cell>
          <cell r="M355">
            <v>119.99999999999272</v>
          </cell>
        </row>
        <row r="356">
          <cell r="A356" t="str">
            <v>C12-600</v>
          </cell>
          <cell r="B356">
            <v>0</v>
          </cell>
          <cell r="C356">
            <v>0</v>
          </cell>
          <cell r="D356">
            <v>0</v>
          </cell>
          <cell r="E356">
            <v>79.99999999992724</v>
          </cell>
          <cell r="F356">
            <v>79.99999999992724</v>
          </cell>
          <cell r="G356">
            <v>-102619.5</v>
          </cell>
          <cell r="H356">
            <v>75377.98</v>
          </cell>
          <cell r="I356">
            <v>27161.52</v>
          </cell>
          <cell r="J356">
            <v>0</v>
          </cell>
          <cell r="K356">
            <v>0</v>
          </cell>
          <cell r="L356">
            <v>-80.000000000003638</v>
          </cell>
          <cell r="M356">
            <v>-7.6397554948925972E-11</v>
          </cell>
        </row>
        <row r="357">
          <cell r="A357" t="str">
            <v>C12-605</v>
          </cell>
          <cell r="B357">
            <v>0</v>
          </cell>
          <cell r="C357">
            <v>0</v>
          </cell>
          <cell r="D357">
            <v>0</v>
          </cell>
          <cell r="E357">
            <v>-55.230000000039581</v>
          </cell>
          <cell r="F357">
            <v>-55.230000000039581</v>
          </cell>
          <cell r="G357">
            <v>-174239.44</v>
          </cell>
          <cell r="H357">
            <v>173986.97</v>
          </cell>
          <cell r="I357">
            <v>390.91999999999996</v>
          </cell>
          <cell r="J357">
            <v>0</v>
          </cell>
          <cell r="K357">
            <v>0</v>
          </cell>
          <cell r="L357">
            <v>138.44999999999879</v>
          </cell>
          <cell r="M357">
            <v>83.219999999959214</v>
          </cell>
        </row>
        <row r="358">
          <cell r="A358" t="str">
            <v>C12-610</v>
          </cell>
          <cell r="B358">
            <v>0</v>
          </cell>
          <cell r="C358">
            <v>0</v>
          </cell>
          <cell r="D358">
            <v>0</v>
          </cell>
          <cell r="E358">
            <v>-43.969999999997526</v>
          </cell>
          <cell r="F358">
            <v>-43.969999999997526</v>
          </cell>
          <cell r="G358">
            <v>-8219.7099999999991</v>
          </cell>
          <cell r="H358">
            <v>8263.6799999999985</v>
          </cell>
          <cell r="I358">
            <v>-43.97</v>
          </cell>
          <cell r="J358">
            <v>0</v>
          </cell>
          <cell r="K358">
            <v>0</v>
          </cell>
          <cell r="L358">
            <v>-6.5369931689929217E-13</v>
          </cell>
          <cell r="M358">
            <v>-43.96999999999818</v>
          </cell>
        </row>
        <row r="359">
          <cell r="A359" t="str">
            <v>C12-701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</row>
        <row r="360">
          <cell r="A360" t="str">
            <v>C12-702</v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</row>
        <row r="361">
          <cell r="A361" t="str">
            <v>C12-703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</row>
        <row r="362">
          <cell r="A362" t="str">
            <v>C12-704</v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</row>
        <row r="363">
          <cell r="A363" t="str">
            <v>C12-705</v>
          </cell>
          <cell r="B363">
            <v>0</v>
          </cell>
          <cell r="C363">
            <v>0</v>
          </cell>
          <cell r="D363">
            <v>0</v>
          </cell>
          <cell r="E363">
            <v>684.17</v>
          </cell>
          <cell r="F363">
            <v>684.17</v>
          </cell>
          <cell r="G363">
            <v>0</v>
          </cell>
          <cell r="H363">
            <v>0</v>
          </cell>
          <cell r="I363">
            <v>-684.17</v>
          </cell>
          <cell r="J363">
            <v>0</v>
          </cell>
          <cell r="K363">
            <v>0</v>
          </cell>
          <cell r="L363">
            <v>-684.17</v>
          </cell>
          <cell r="M363">
            <v>0</v>
          </cell>
        </row>
        <row r="364">
          <cell r="A364" t="str">
            <v>C12-706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</row>
        <row r="365">
          <cell r="A365" t="str">
            <v>C12-707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-31800</v>
          </cell>
          <cell r="H365">
            <v>31800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</row>
        <row r="366">
          <cell r="A366" t="str">
            <v>C12-755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C12-758</v>
          </cell>
          <cell r="B367">
            <v>0</v>
          </cell>
          <cell r="C367">
            <v>0</v>
          </cell>
          <cell r="D367">
            <v>0</v>
          </cell>
          <cell r="E367">
            <v>399.99999999999307</v>
          </cell>
          <cell r="F367">
            <v>399.99999999999307</v>
          </cell>
          <cell r="G367">
            <v>0</v>
          </cell>
          <cell r="H367">
            <v>-400</v>
          </cell>
          <cell r="I367">
            <v>0</v>
          </cell>
          <cell r="J367">
            <v>0</v>
          </cell>
          <cell r="K367">
            <v>0</v>
          </cell>
          <cell r="L367">
            <v>-400</v>
          </cell>
          <cell r="M367">
            <v>-6.9348971010185778E-12</v>
          </cell>
        </row>
        <row r="368">
          <cell r="A368" t="str">
            <v>C12-760</v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-175.78</v>
          </cell>
          <cell r="H368">
            <v>175.78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</row>
        <row r="369">
          <cell r="A369" t="str">
            <v>C12-761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-2131.75</v>
          </cell>
          <cell r="H369">
            <v>2131.75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C12-763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-2184.58</v>
          </cell>
          <cell r="H370">
            <v>2184.58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</row>
        <row r="371">
          <cell r="A371" t="str">
            <v>C12-764</v>
          </cell>
          <cell r="B371">
            <v>0</v>
          </cell>
          <cell r="C371">
            <v>0</v>
          </cell>
          <cell r="D371">
            <v>0</v>
          </cell>
          <cell r="E371">
            <v>-9.0949470177292824E-13</v>
          </cell>
          <cell r="F371">
            <v>-9.0949470177292824E-13</v>
          </cell>
          <cell r="G371">
            <v>-5163.01</v>
          </cell>
          <cell r="H371">
            <v>5163.01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-9.0949470177292824E-13</v>
          </cell>
        </row>
        <row r="372">
          <cell r="A372" t="str">
            <v>C12-765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-389.96</v>
          </cell>
          <cell r="H372">
            <v>389.96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</row>
        <row r="373">
          <cell r="A373" t="str">
            <v>C12-767</v>
          </cell>
          <cell r="B373">
            <v>0</v>
          </cell>
          <cell r="C373">
            <v>0</v>
          </cell>
          <cell r="D373">
            <v>0</v>
          </cell>
          <cell r="E373">
            <v>1000</v>
          </cell>
          <cell r="F373">
            <v>1000</v>
          </cell>
          <cell r="G373">
            <v>-6064.98</v>
          </cell>
          <cell r="H373">
            <v>5064.9799999999996</v>
          </cell>
          <cell r="I373">
            <v>0</v>
          </cell>
          <cell r="J373">
            <v>0</v>
          </cell>
          <cell r="K373">
            <v>0</v>
          </cell>
          <cell r="L373">
            <v>-1000</v>
          </cell>
          <cell r="M373">
            <v>0</v>
          </cell>
        </row>
        <row r="374">
          <cell r="A374" t="str">
            <v>C12-768</v>
          </cell>
          <cell r="B374">
            <v>0</v>
          </cell>
          <cell r="C374">
            <v>0</v>
          </cell>
          <cell r="D374">
            <v>0</v>
          </cell>
          <cell r="E374">
            <v>-116.1299999999992</v>
          </cell>
          <cell r="F374">
            <v>-116.1299999999992</v>
          </cell>
          <cell r="G374">
            <v>0</v>
          </cell>
          <cell r="H374">
            <v>116.13</v>
          </cell>
          <cell r="I374">
            <v>0</v>
          </cell>
          <cell r="J374">
            <v>0</v>
          </cell>
          <cell r="K374">
            <v>0</v>
          </cell>
          <cell r="L374">
            <v>116.13</v>
          </cell>
          <cell r="M374">
            <v>7.9580786405131221E-13</v>
          </cell>
        </row>
        <row r="375">
          <cell r="A375" t="str">
            <v>C12-769</v>
          </cell>
          <cell r="B375">
            <v>0</v>
          </cell>
          <cell r="C375">
            <v>0</v>
          </cell>
          <cell r="D375">
            <v>0</v>
          </cell>
          <cell r="E375">
            <v>-410.59999999999945</v>
          </cell>
          <cell r="F375">
            <v>-410.59999999999945</v>
          </cell>
          <cell r="G375">
            <v>-7614.2000000000007</v>
          </cell>
          <cell r="H375">
            <v>8024.8</v>
          </cell>
          <cell r="I375">
            <v>-410.6</v>
          </cell>
          <cell r="J375">
            <v>0</v>
          </cell>
          <cell r="K375">
            <v>0</v>
          </cell>
          <cell r="L375">
            <v>-5.6843418860808015E-13</v>
          </cell>
          <cell r="M375">
            <v>-410.6</v>
          </cell>
        </row>
        <row r="376">
          <cell r="A376" t="str">
            <v>C12-770</v>
          </cell>
          <cell r="B376">
            <v>0</v>
          </cell>
          <cell r="C376">
            <v>0</v>
          </cell>
          <cell r="D376">
            <v>0</v>
          </cell>
          <cell r="E376">
            <v>-802.5</v>
          </cell>
          <cell r="F376">
            <v>-802.5</v>
          </cell>
          <cell r="G376">
            <v>-6634.42</v>
          </cell>
          <cell r="H376">
            <v>802.5</v>
          </cell>
          <cell r="I376">
            <v>6634.42</v>
          </cell>
          <cell r="J376">
            <v>0</v>
          </cell>
          <cell r="K376">
            <v>0</v>
          </cell>
          <cell r="L376">
            <v>802.5</v>
          </cell>
          <cell r="M376">
            <v>0</v>
          </cell>
        </row>
        <row r="377">
          <cell r="A377" t="str">
            <v>C12-771</v>
          </cell>
          <cell r="B377">
            <v>0</v>
          </cell>
          <cell r="C377">
            <v>0</v>
          </cell>
          <cell r="D377">
            <v>0</v>
          </cell>
          <cell r="E377">
            <v>928.50000000000011</v>
          </cell>
          <cell r="F377">
            <v>928.50000000000011</v>
          </cell>
          <cell r="G377">
            <v>-928.5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-928.5</v>
          </cell>
          <cell r="M377">
            <v>0</v>
          </cell>
        </row>
        <row r="378">
          <cell r="A378" t="str">
            <v>C12-772</v>
          </cell>
          <cell r="B378">
            <v>0</v>
          </cell>
          <cell r="C378">
            <v>0</v>
          </cell>
          <cell r="D378">
            <v>0</v>
          </cell>
          <cell r="E378">
            <v>4740.3500000000004</v>
          </cell>
          <cell r="F378">
            <v>4740.3500000000004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-4740.3500000000004</v>
          </cell>
          <cell r="L378">
            <v>-4740.3500000000004</v>
          </cell>
          <cell r="M378">
            <v>0</v>
          </cell>
        </row>
        <row r="379">
          <cell r="A379" t="str">
            <v>C12-773</v>
          </cell>
          <cell r="B379">
            <v>0</v>
          </cell>
          <cell r="C379">
            <v>0</v>
          </cell>
          <cell r="D379">
            <v>0</v>
          </cell>
          <cell r="E379">
            <v>6356.53</v>
          </cell>
          <cell r="F379">
            <v>6356.53</v>
          </cell>
          <cell r="G379">
            <v>-7749.02</v>
          </cell>
          <cell r="H379">
            <v>0</v>
          </cell>
          <cell r="I379">
            <v>1392.49</v>
          </cell>
          <cell r="J379">
            <v>0</v>
          </cell>
          <cell r="K379">
            <v>0</v>
          </cell>
          <cell r="L379">
            <v>-6356.5300000000007</v>
          </cell>
          <cell r="M379">
            <v>0</v>
          </cell>
        </row>
        <row r="380">
          <cell r="A380" t="str">
            <v>C12-801</v>
          </cell>
          <cell r="B380">
            <v>0</v>
          </cell>
          <cell r="C380">
            <v>0</v>
          </cell>
          <cell r="D380">
            <v>0</v>
          </cell>
          <cell r="E380">
            <v>1.9554136088117957E-11</v>
          </cell>
          <cell r="F380">
            <v>1.9554136088117957E-11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1.9554136088117957E-11</v>
          </cell>
        </row>
        <row r="381">
          <cell r="A381" t="str">
            <v>C12-804</v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</row>
        <row r="382">
          <cell r="A382" t="str">
            <v>C12-805</v>
          </cell>
          <cell r="B382">
            <v>0</v>
          </cell>
          <cell r="C382">
            <v>0</v>
          </cell>
          <cell r="D382">
            <v>0</v>
          </cell>
          <cell r="E382">
            <v>-7.2759576141834259E-12</v>
          </cell>
          <cell r="F382">
            <v>-7.2759576141834259E-12</v>
          </cell>
          <cell r="G382">
            <v>-48638.78</v>
          </cell>
          <cell r="H382">
            <v>91468.38</v>
          </cell>
          <cell r="I382">
            <v>-42829.600000000006</v>
          </cell>
          <cell r="J382">
            <v>0</v>
          </cell>
          <cell r="K382">
            <v>0</v>
          </cell>
          <cell r="L382">
            <v>0</v>
          </cell>
          <cell r="M382">
            <v>-7.2759576141834259E-12</v>
          </cell>
        </row>
        <row r="383">
          <cell r="A383" t="str">
            <v>C12-806</v>
          </cell>
          <cell r="B383">
            <v>0</v>
          </cell>
          <cell r="C383">
            <v>0</v>
          </cell>
          <cell r="D383">
            <v>0</v>
          </cell>
          <cell r="E383">
            <v>112555.18999999973</v>
          </cell>
          <cell r="F383">
            <v>112555.18999999973</v>
          </cell>
          <cell r="G383">
            <v>-145987.47999999998</v>
          </cell>
          <cell r="H383">
            <v>720</v>
          </cell>
          <cell r="I383">
            <v>31992.289999999997</v>
          </cell>
          <cell r="J383">
            <v>0</v>
          </cell>
          <cell r="K383">
            <v>0</v>
          </cell>
          <cell r="L383">
            <v>-113275.18999999999</v>
          </cell>
          <cell r="M383">
            <v>-720.00000000026193</v>
          </cell>
        </row>
        <row r="384">
          <cell r="A384" t="str">
            <v>C12-807</v>
          </cell>
          <cell r="B384">
            <v>0</v>
          </cell>
          <cell r="C384">
            <v>0</v>
          </cell>
          <cell r="D384">
            <v>0</v>
          </cell>
          <cell r="E384">
            <v>101883.79</v>
          </cell>
          <cell r="F384">
            <v>101883.79</v>
          </cell>
          <cell r="G384">
            <v>0</v>
          </cell>
          <cell r="H384">
            <v>0</v>
          </cell>
          <cell r="I384">
            <v>2513.75</v>
          </cell>
          <cell r="J384">
            <v>0</v>
          </cell>
          <cell r="K384">
            <v>-104397.54</v>
          </cell>
          <cell r="L384">
            <v>-101883.79</v>
          </cell>
          <cell r="M384">
            <v>0</v>
          </cell>
        </row>
        <row r="385">
          <cell r="A385" t="str">
            <v>C12-811A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C12-812</v>
          </cell>
          <cell r="B386">
            <v>0</v>
          </cell>
          <cell r="C386">
            <v>0</v>
          </cell>
          <cell r="D386">
            <v>0</v>
          </cell>
          <cell r="E386">
            <v>-1.4551915228366852E-11</v>
          </cell>
          <cell r="F386">
            <v>-1.4551915228366852E-11</v>
          </cell>
          <cell r="G386">
            <v>-68906.63</v>
          </cell>
          <cell r="H386">
            <v>60543</v>
          </cell>
          <cell r="I386">
            <v>8363.630000000001</v>
          </cell>
          <cell r="J386">
            <v>0</v>
          </cell>
          <cell r="K386">
            <v>0</v>
          </cell>
          <cell r="L386">
            <v>-3.637978807091713E-12</v>
          </cell>
          <cell r="M386">
            <v>-1.8189894035458565E-11</v>
          </cell>
        </row>
        <row r="387">
          <cell r="A387" t="str">
            <v>C12-813</v>
          </cell>
          <cell r="B387">
            <v>0</v>
          </cell>
          <cell r="C387">
            <v>0</v>
          </cell>
          <cell r="D387">
            <v>0</v>
          </cell>
          <cell r="E387">
            <v>-54.200000000003172</v>
          </cell>
          <cell r="F387">
            <v>-54.200000000003172</v>
          </cell>
          <cell r="G387">
            <v>0</v>
          </cell>
          <cell r="H387">
            <v>54.2</v>
          </cell>
          <cell r="I387">
            <v>0</v>
          </cell>
          <cell r="J387">
            <v>0</v>
          </cell>
          <cell r="K387">
            <v>0</v>
          </cell>
          <cell r="L387">
            <v>54.2</v>
          </cell>
          <cell r="M387">
            <v>-3.1690206014900468E-12</v>
          </cell>
        </row>
        <row r="388">
          <cell r="A388" t="str">
            <v>C12-815</v>
          </cell>
          <cell r="B388">
            <v>0</v>
          </cell>
          <cell r="C388">
            <v>0</v>
          </cell>
          <cell r="D388">
            <v>0</v>
          </cell>
          <cell r="E388">
            <v>30979.4</v>
          </cell>
          <cell r="F388">
            <v>30979.4</v>
          </cell>
          <cell r="G388">
            <v>-165057.41</v>
          </cell>
          <cell r="H388">
            <v>0</v>
          </cell>
          <cell r="I388">
            <v>134068.26</v>
          </cell>
          <cell r="J388">
            <v>0</v>
          </cell>
          <cell r="K388">
            <v>0</v>
          </cell>
          <cell r="L388">
            <v>-30989.149999999994</v>
          </cell>
          <cell r="M388">
            <v>-9.749999999992724</v>
          </cell>
        </row>
        <row r="389">
          <cell r="A389" t="str">
            <v>C13-200</v>
          </cell>
          <cell r="B389">
            <v>0</v>
          </cell>
          <cell r="C389">
            <v>0</v>
          </cell>
          <cell r="D389">
            <v>0</v>
          </cell>
          <cell r="E389">
            <v>3175</v>
          </cell>
          <cell r="F389">
            <v>3175</v>
          </cell>
          <cell r="G389">
            <v>-370484.36</v>
          </cell>
          <cell r="H389">
            <v>0</v>
          </cell>
          <cell r="I389">
            <v>367309.35999999993</v>
          </cell>
          <cell r="J389">
            <v>0</v>
          </cell>
          <cell r="K389">
            <v>0</v>
          </cell>
          <cell r="L389">
            <v>-3175.0000000000582</v>
          </cell>
          <cell r="M389">
            <v>-5.8207660913467407E-11</v>
          </cell>
        </row>
        <row r="390">
          <cell r="A390" t="str">
            <v>C13-272</v>
          </cell>
          <cell r="B390">
            <v>0</v>
          </cell>
          <cell r="C390">
            <v>0</v>
          </cell>
          <cell r="D390">
            <v>0</v>
          </cell>
          <cell r="E390">
            <v>151.09</v>
          </cell>
          <cell r="F390">
            <v>151.09</v>
          </cell>
          <cell r="G390">
            <v>-431841.86</v>
          </cell>
          <cell r="H390">
            <v>0</v>
          </cell>
          <cell r="I390">
            <v>436977.43999999983</v>
          </cell>
          <cell r="J390">
            <v>0</v>
          </cell>
          <cell r="K390">
            <v>0</v>
          </cell>
          <cell r="L390">
            <v>5135.5799999998417</v>
          </cell>
          <cell r="M390">
            <v>5286.6699999998418</v>
          </cell>
        </row>
        <row r="391">
          <cell r="A391" t="str">
            <v>C13-273</v>
          </cell>
          <cell r="B391">
            <v>0</v>
          </cell>
          <cell r="C391">
            <v>0</v>
          </cell>
          <cell r="D391">
            <v>0</v>
          </cell>
          <cell r="E391">
            <v>3281</v>
          </cell>
          <cell r="F391">
            <v>3281</v>
          </cell>
          <cell r="G391">
            <v>0</v>
          </cell>
          <cell r="H391">
            <v>0</v>
          </cell>
          <cell r="I391">
            <v>751759.79999999993</v>
          </cell>
          <cell r="J391">
            <v>0</v>
          </cell>
          <cell r="K391">
            <v>-758866.33</v>
          </cell>
          <cell r="L391">
            <v>-7106.5300000000279</v>
          </cell>
          <cell r="M391">
            <v>-3825.5300000000279</v>
          </cell>
        </row>
        <row r="392">
          <cell r="A392" t="str">
            <v>C13-278</v>
          </cell>
          <cell r="B392">
            <v>0</v>
          </cell>
          <cell r="C392">
            <v>0</v>
          </cell>
          <cell r="D392">
            <v>0</v>
          </cell>
          <cell r="E392">
            <v>7850</v>
          </cell>
          <cell r="F392">
            <v>7850</v>
          </cell>
          <cell r="G392">
            <v>0</v>
          </cell>
          <cell r="H392">
            <v>0</v>
          </cell>
          <cell r="I392">
            <v>301461.86</v>
          </cell>
          <cell r="J392">
            <v>0</v>
          </cell>
          <cell r="K392">
            <v>-328919.63</v>
          </cell>
          <cell r="L392">
            <v>-27457.770000000019</v>
          </cell>
          <cell r="M392">
            <v>-19607.770000000019</v>
          </cell>
        </row>
        <row r="393">
          <cell r="A393" t="str">
            <v>C13-801</v>
          </cell>
          <cell r="B393">
            <v>0</v>
          </cell>
          <cell r="C393">
            <v>0</v>
          </cell>
          <cell r="D393">
            <v>0</v>
          </cell>
          <cell r="E393">
            <v>11929.2</v>
          </cell>
          <cell r="F393">
            <v>11929.2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-11929.2</v>
          </cell>
          <cell r="L393">
            <v>-11929.2</v>
          </cell>
          <cell r="M393">
            <v>0</v>
          </cell>
        </row>
        <row r="394">
          <cell r="A394" t="str">
            <v>C13-803</v>
          </cell>
          <cell r="B394">
            <v>0</v>
          </cell>
          <cell r="C394">
            <v>0</v>
          </cell>
          <cell r="D394">
            <v>0</v>
          </cell>
          <cell r="E394">
            <v>17875</v>
          </cell>
          <cell r="F394">
            <v>17875</v>
          </cell>
          <cell r="G394">
            <v>0</v>
          </cell>
          <cell r="H394">
            <v>0</v>
          </cell>
          <cell r="I394">
            <v>61684.52</v>
          </cell>
          <cell r="J394">
            <v>0</v>
          </cell>
          <cell r="K394">
            <v>-79559.520000000004</v>
          </cell>
          <cell r="L394">
            <v>-17875.000000000007</v>
          </cell>
          <cell r="M394">
            <v>0</v>
          </cell>
        </row>
        <row r="395">
          <cell r="A395" t="str">
            <v>F10-100</v>
          </cell>
          <cell r="B395">
            <v>0</v>
          </cell>
          <cell r="C395">
            <v>-2.8421709430404007E-14</v>
          </cell>
          <cell r="D395">
            <v>-2.8421709430404007E-14</v>
          </cell>
          <cell r="E395">
            <v>0</v>
          </cell>
          <cell r="F395">
            <v>-2.8421709430404007E-14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-2.8421709430404007E-14</v>
          </cell>
        </row>
        <row r="396">
          <cell r="A396" t="str">
            <v>F10-101</v>
          </cell>
          <cell r="B396">
            <v>0</v>
          </cell>
          <cell r="C396">
            <v>-2.8421709430404007E-14</v>
          </cell>
          <cell r="D396">
            <v>-2.8421709430404007E-14</v>
          </cell>
          <cell r="E396">
            <v>0</v>
          </cell>
          <cell r="F396">
            <v>-2.8421709430404007E-14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-2.8421709430404007E-14</v>
          </cell>
        </row>
        <row r="397">
          <cell r="A397" t="str">
            <v>F10-102</v>
          </cell>
          <cell r="B397">
            <v>0</v>
          </cell>
          <cell r="C397">
            <v>5.6843418860808015E-14</v>
          </cell>
          <cell r="D397">
            <v>5.6843418860808015E-14</v>
          </cell>
          <cell r="E397">
            <v>0</v>
          </cell>
          <cell r="F397">
            <v>5.6843418860808015E-14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5.6843418860808015E-14</v>
          </cell>
        </row>
        <row r="398">
          <cell r="A398" t="str">
            <v>F10-104</v>
          </cell>
          <cell r="B398">
            <v>0</v>
          </cell>
          <cell r="C398">
            <v>1037.19</v>
          </cell>
          <cell r="D398">
            <v>1037.19</v>
          </cell>
          <cell r="E398">
            <v>-1037.19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</row>
        <row r="399">
          <cell r="A399" t="str">
            <v>F10-107</v>
          </cell>
          <cell r="B399">
            <v>0</v>
          </cell>
          <cell r="C399">
            <v>422.13</v>
          </cell>
          <cell r="D399">
            <v>422.13</v>
          </cell>
          <cell r="E399">
            <v>-422.13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</row>
        <row r="400">
          <cell r="A400" t="str">
            <v>F11-103</v>
          </cell>
          <cell r="B400">
            <v>0</v>
          </cell>
          <cell r="C400">
            <v>457.50999999999993</v>
          </cell>
          <cell r="D400">
            <v>457.50999999999993</v>
          </cell>
          <cell r="E400">
            <v>-457.51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</row>
        <row r="401">
          <cell r="A401" t="str">
            <v>F11-105</v>
          </cell>
          <cell r="B401">
            <v>0</v>
          </cell>
          <cell r="C401">
            <v>267.83999999999997</v>
          </cell>
          <cell r="D401">
            <v>267.83999999999997</v>
          </cell>
          <cell r="E401">
            <v>-267.83999999999997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</row>
        <row r="402">
          <cell r="A402" t="str">
            <v>F11-106</v>
          </cell>
          <cell r="B402">
            <v>0</v>
          </cell>
          <cell r="C402">
            <v>20.16</v>
          </cell>
          <cell r="D402">
            <v>20.16</v>
          </cell>
          <cell r="E402">
            <v>-94.829999999999984</v>
          </cell>
          <cell r="F402">
            <v>-74.669999999999987</v>
          </cell>
          <cell r="G402">
            <v>0</v>
          </cell>
          <cell r="H402">
            <v>74.67</v>
          </cell>
          <cell r="I402">
            <v>0</v>
          </cell>
          <cell r="J402">
            <v>0</v>
          </cell>
          <cell r="K402">
            <v>0</v>
          </cell>
          <cell r="L402">
            <v>74.67</v>
          </cell>
          <cell r="M402">
            <v>0</v>
          </cell>
        </row>
        <row r="403">
          <cell r="A403" t="str">
            <v>F11-108</v>
          </cell>
          <cell r="B403">
            <v>0</v>
          </cell>
          <cell r="C403">
            <v>716.5</v>
          </cell>
          <cell r="D403">
            <v>716.5</v>
          </cell>
          <cell r="E403">
            <v>-716.5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</row>
        <row r="404">
          <cell r="A404" t="str">
            <v>F11-109</v>
          </cell>
          <cell r="B404">
            <v>0</v>
          </cell>
          <cell r="C404">
            <v>476.79</v>
          </cell>
          <cell r="D404">
            <v>476.79</v>
          </cell>
          <cell r="E404">
            <v>-476.78999999999996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</row>
        <row r="405">
          <cell r="A405" t="str">
            <v>F11-110</v>
          </cell>
          <cell r="B405">
            <v>0</v>
          </cell>
          <cell r="C405">
            <v>94.83</v>
          </cell>
          <cell r="D405">
            <v>94.83</v>
          </cell>
          <cell r="E405">
            <v>251.49</v>
          </cell>
          <cell r="F405">
            <v>346.32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346.32</v>
          </cell>
        </row>
        <row r="406">
          <cell r="A406" t="str">
            <v>F11-111</v>
          </cell>
          <cell r="B406">
            <v>0</v>
          </cell>
          <cell r="C406">
            <v>94.830000000000013</v>
          </cell>
          <cell r="D406">
            <v>94.830000000000013</v>
          </cell>
          <cell r="E406">
            <v>268.77999999999997</v>
          </cell>
          <cell r="F406">
            <v>363.61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363.61</v>
          </cell>
        </row>
        <row r="407">
          <cell r="A407" t="str">
            <v>F11-112</v>
          </cell>
          <cell r="B407">
            <v>0</v>
          </cell>
          <cell r="C407">
            <v>189.67</v>
          </cell>
          <cell r="D407">
            <v>189.67</v>
          </cell>
          <cell r="E407">
            <v>251.49</v>
          </cell>
          <cell r="F407">
            <v>441.15999999999997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441.15999999999997</v>
          </cell>
        </row>
        <row r="408">
          <cell r="A408" t="str">
            <v>F11-120</v>
          </cell>
          <cell r="B408">
            <v>0</v>
          </cell>
          <cell r="C408">
            <v>0</v>
          </cell>
          <cell r="D408">
            <v>0</v>
          </cell>
          <cell r="E408">
            <v>-1.1368683772161603E-13</v>
          </cell>
          <cell r="F408">
            <v>-1.1368683772161603E-13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-1.1368683772161603E-13</v>
          </cell>
        </row>
        <row r="409">
          <cell r="A409" t="str">
            <v>F11-123</v>
          </cell>
          <cell r="B409">
            <v>0</v>
          </cell>
          <cell r="C409">
            <v>59.45</v>
          </cell>
          <cell r="D409">
            <v>59.45</v>
          </cell>
          <cell r="E409">
            <v>268.77999999999997</v>
          </cell>
          <cell r="F409">
            <v>328.22999999999996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328.22999999999996</v>
          </cell>
        </row>
        <row r="410">
          <cell r="A410" t="str">
            <v>F11-124</v>
          </cell>
          <cell r="B410">
            <v>0</v>
          </cell>
          <cell r="C410">
            <v>535.66</v>
          </cell>
          <cell r="D410">
            <v>535.66</v>
          </cell>
          <cell r="E410">
            <v>-535.66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</row>
        <row r="411">
          <cell r="A411" t="str">
            <v>F11-133</v>
          </cell>
          <cell r="B411">
            <v>0</v>
          </cell>
          <cell r="C411">
            <v>0</v>
          </cell>
          <cell r="D411">
            <v>0</v>
          </cell>
          <cell r="E411">
            <v>2.8421709430404007E-14</v>
          </cell>
          <cell r="F411">
            <v>2.8421709430404007E-14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2.8421709430404007E-14</v>
          </cell>
        </row>
        <row r="412">
          <cell r="A412" t="str">
            <v>F11-138</v>
          </cell>
          <cell r="B412">
            <v>0</v>
          </cell>
          <cell r="C412">
            <v>658.93</v>
          </cell>
          <cell r="D412">
            <v>658.93</v>
          </cell>
          <cell r="E412">
            <v>-658.93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</row>
        <row r="413">
          <cell r="A413" t="str">
            <v>F11-140</v>
          </cell>
          <cell r="B413">
            <v>0</v>
          </cell>
          <cell r="C413">
            <v>649.94999999999993</v>
          </cell>
          <cell r="D413">
            <v>649.94999999999993</v>
          </cell>
          <cell r="E413">
            <v>-649.95000000000005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F11-163</v>
          </cell>
          <cell r="B414">
            <v>0</v>
          </cell>
          <cell r="C414">
            <v>0</v>
          </cell>
          <cell r="D414">
            <v>0</v>
          </cell>
          <cell r="E414">
            <v>-1.4210854715202004E-14</v>
          </cell>
          <cell r="F414">
            <v>-1.4210854715202004E-14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-1.4210854715202004E-14</v>
          </cell>
        </row>
        <row r="415">
          <cell r="A415" t="str">
            <v>F12-128</v>
          </cell>
          <cell r="B415">
            <v>0</v>
          </cell>
          <cell r="C415">
            <v>0</v>
          </cell>
          <cell r="D415">
            <v>0</v>
          </cell>
          <cell r="E415">
            <v>-7.815970093361102E-14</v>
          </cell>
          <cell r="F415">
            <v>-7.815970093361102E-14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-7.815970093361102E-14</v>
          </cell>
        </row>
        <row r="416">
          <cell r="A416" t="str">
            <v>F12-129</v>
          </cell>
          <cell r="B416">
            <v>0</v>
          </cell>
          <cell r="C416">
            <v>0</v>
          </cell>
          <cell r="D416">
            <v>0</v>
          </cell>
          <cell r="E416">
            <v>-7.815970093361102E-14</v>
          </cell>
          <cell r="F416">
            <v>-7.815970093361102E-14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-7.815970093361102E-14</v>
          </cell>
        </row>
        <row r="417">
          <cell r="A417" t="str">
            <v>F12-131</v>
          </cell>
          <cell r="B417">
            <v>0</v>
          </cell>
          <cell r="C417">
            <v>0</v>
          </cell>
          <cell r="D417">
            <v>0</v>
          </cell>
          <cell r="E417">
            <v>-3.5527136788005009E-14</v>
          </cell>
          <cell r="F417">
            <v>-3.5527136788005009E-14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-3.5527136788005009E-14</v>
          </cell>
        </row>
        <row r="418">
          <cell r="A418" t="str">
            <v>F12-136</v>
          </cell>
          <cell r="B418">
            <v>0</v>
          </cell>
          <cell r="C418">
            <v>0</v>
          </cell>
          <cell r="D418">
            <v>0</v>
          </cell>
          <cell r="E418">
            <v>-1.4210854715202004E-14</v>
          </cell>
          <cell r="F418">
            <v>-1.4210854715202004E-14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-1.4210854715202004E-14</v>
          </cell>
        </row>
        <row r="419">
          <cell r="A419" t="str">
            <v>F12-144</v>
          </cell>
          <cell r="B419">
            <v>0</v>
          </cell>
          <cell r="C419">
            <v>0</v>
          </cell>
          <cell r="D419">
            <v>0</v>
          </cell>
          <cell r="E419">
            <v>-7.815970093361102E-14</v>
          </cell>
          <cell r="F419">
            <v>-7.815970093361102E-14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-7.815970093361102E-14</v>
          </cell>
        </row>
        <row r="420">
          <cell r="A420" t="str">
            <v>F12-147</v>
          </cell>
          <cell r="B420">
            <v>0</v>
          </cell>
          <cell r="C420">
            <v>0</v>
          </cell>
          <cell r="D420">
            <v>0</v>
          </cell>
          <cell r="E420">
            <v>7.1054273576010019E-15</v>
          </cell>
          <cell r="F420">
            <v>7.1054273576010019E-15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7.1054273576010019E-15</v>
          </cell>
        </row>
        <row r="421">
          <cell r="A421" t="str">
            <v>F12-149</v>
          </cell>
          <cell r="B421">
            <v>0</v>
          </cell>
          <cell r="C421">
            <v>0</v>
          </cell>
          <cell r="D421">
            <v>0</v>
          </cell>
          <cell r="E421">
            <v>-1.1368683772161603E-13</v>
          </cell>
          <cell r="F421">
            <v>-1.1368683772161603E-13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-1.1368683772161603E-13</v>
          </cell>
        </row>
        <row r="422">
          <cell r="A422" t="str">
            <v>F12-156</v>
          </cell>
          <cell r="B422">
            <v>0</v>
          </cell>
          <cell r="C422">
            <v>0</v>
          </cell>
          <cell r="D422">
            <v>0</v>
          </cell>
          <cell r="E422">
            <v>425.85</v>
          </cell>
          <cell r="F422">
            <v>425.85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425.85</v>
          </cell>
        </row>
        <row r="423">
          <cell r="A423" t="str">
            <v>F12-162</v>
          </cell>
          <cell r="B423">
            <v>0</v>
          </cell>
          <cell r="C423">
            <v>0</v>
          </cell>
          <cell r="D423">
            <v>0</v>
          </cell>
          <cell r="E423">
            <v>321.64999999999998</v>
          </cell>
          <cell r="F423">
            <v>321.64999999999998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321.64999999999998</v>
          </cell>
        </row>
        <row r="424">
          <cell r="A424" t="str">
            <v>F12-165</v>
          </cell>
          <cell r="B424">
            <v>0</v>
          </cell>
          <cell r="C424">
            <v>0</v>
          </cell>
          <cell r="D424">
            <v>0</v>
          </cell>
          <cell r="E424">
            <v>317.82999999999993</v>
          </cell>
          <cell r="F424">
            <v>317.82999999999993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317.82999999999993</v>
          </cell>
        </row>
        <row r="425">
          <cell r="A425" t="str">
            <v>F12-166</v>
          </cell>
          <cell r="B425">
            <v>0</v>
          </cell>
          <cell r="C425">
            <v>0</v>
          </cell>
          <cell r="D425">
            <v>0</v>
          </cell>
          <cell r="E425">
            <v>2.8421709430404007E-14</v>
          </cell>
          <cell r="F425">
            <v>2.8421709430404007E-14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2.8421709430404007E-14</v>
          </cell>
        </row>
        <row r="426">
          <cell r="A426" t="str">
            <v>F12-167</v>
          </cell>
          <cell r="B426">
            <v>0</v>
          </cell>
          <cell r="C426">
            <v>0</v>
          </cell>
          <cell r="D426">
            <v>0</v>
          </cell>
          <cell r="E426">
            <v>1.4210854715202004E-14</v>
          </cell>
          <cell r="F426">
            <v>1.4210854715202004E-14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1.4210854715202004E-14</v>
          </cell>
        </row>
        <row r="427">
          <cell r="A427" t="str">
            <v>F12-168</v>
          </cell>
          <cell r="B427">
            <v>0</v>
          </cell>
          <cell r="C427">
            <v>0</v>
          </cell>
          <cell r="D427">
            <v>0</v>
          </cell>
          <cell r="E427">
            <v>605.63</v>
          </cell>
          <cell r="F427">
            <v>605.63</v>
          </cell>
          <cell r="G427">
            <v>0</v>
          </cell>
          <cell r="H427">
            <v>0</v>
          </cell>
          <cell r="I427">
            <v>99.05</v>
          </cell>
          <cell r="J427">
            <v>0</v>
          </cell>
          <cell r="K427">
            <v>0</v>
          </cell>
          <cell r="L427">
            <v>99.05</v>
          </cell>
          <cell r="M427">
            <v>704.68</v>
          </cell>
        </row>
        <row r="428">
          <cell r="A428" t="str">
            <v>F12-169</v>
          </cell>
          <cell r="B428">
            <v>0</v>
          </cell>
          <cell r="C428">
            <v>0</v>
          </cell>
          <cell r="D428">
            <v>0</v>
          </cell>
          <cell r="E428">
            <v>425.85</v>
          </cell>
          <cell r="F428">
            <v>425.85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425.85</v>
          </cell>
        </row>
        <row r="429">
          <cell r="A429" t="str">
            <v>F12-170</v>
          </cell>
          <cell r="B429">
            <v>0</v>
          </cell>
          <cell r="C429">
            <v>0</v>
          </cell>
          <cell r="D429">
            <v>0</v>
          </cell>
          <cell r="E429">
            <v>263.45999999999998</v>
          </cell>
          <cell r="F429">
            <v>263.45999999999998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263.45999999999998</v>
          </cell>
        </row>
        <row r="430">
          <cell r="A430" t="str">
            <v>F12-171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</row>
        <row r="431">
          <cell r="A431" t="str">
            <v>F12-172</v>
          </cell>
          <cell r="B431">
            <v>0</v>
          </cell>
          <cell r="C431">
            <v>0</v>
          </cell>
          <cell r="D431">
            <v>0</v>
          </cell>
          <cell r="E431">
            <v>76.25</v>
          </cell>
          <cell r="F431">
            <v>76.25</v>
          </cell>
          <cell r="G431">
            <v>0</v>
          </cell>
          <cell r="H431">
            <v>0</v>
          </cell>
          <cell r="I431">
            <v>-76.249999999999986</v>
          </cell>
          <cell r="J431">
            <v>0</v>
          </cell>
          <cell r="K431">
            <v>0</v>
          </cell>
          <cell r="L431">
            <v>-76.249999999999986</v>
          </cell>
          <cell r="M431">
            <v>0</v>
          </cell>
        </row>
        <row r="432">
          <cell r="A432" t="str">
            <v>F12-173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</row>
        <row r="433">
          <cell r="A433" t="str">
            <v>F12-174</v>
          </cell>
          <cell r="B433">
            <v>0</v>
          </cell>
          <cell r="C433">
            <v>0</v>
          </cell>
          <cell r="D433">
            <v>0</v>
          </cell>
          <cell r="E433">
            <v>552.05999999999995</v>
          </cell>
          <cell r="F433">
            <v>552.05999999999995</v>
          </cell>
          <cell r="G433">
            <v>0</v>
          </cell>
          <cell r="H433">
            <v>0</v>
          </cell>
          <cell r="I433">
            <v>-552.05999999999995</v>
          </cell>
          <cell r="J433">
            <v>0</v>
          </cell>
          <cell r="K433">
            <v>0</v>
          </cell>
          <cell r="L433">
            <v>-552.05999999999995</v>
          </cell>
          <cell r="M433">
            <v>0</v>
          </cell>
        </row>
        <row r="434">
          <cell r="A434" t="str">
            <v>F12-175</v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F12-176</v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F12-178</v>
          </cell>
          <cell r="B436">
            <v>0</v>
          </cell>
          <cell r="C436">
            <v>0</v>
          </cell>
          <cell r="D436">
            <v>0</v>
          </cell>
          <cell r="E436">
            <v>76.25</v>
          </cell>
          <cell r="F436">
            <v>76.25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76.25</v>
          </cell>
        </row>
        <row r="437">
          <cell r="A437" t="str">
            <v>F12-179</v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F12-180</v>
          </cell>
          <cell r="B438">
            <v>0</v>
          </cell>
          <cell r="C438">
            <v>0</v>
          </cell>
          <cell r="D438">
            <v>0</v>
          </cell>
          <cell r="E438">
            <v>4.2632564145606011E-14</v>
          </cell>
          <cell r="F438">
            <v>4.2632564145606011E-14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4.2632564145606011E-14</v>
          </cell>
        </row>
        <row r="439">
          <cell r="A439" t="str">
            <v>F12-184</v>
          </cell>
          <cell r="B439">
            <v>0</v>
          </cell>
          <cell r="C439">
            <v>0</v>
          </cell>
          <cell r="D439">
            <v>0</v>
          </cell>
          <cell r="E439">
            <v>423.59</v>
          </cell>
          <cell r="F439">
            <v>423.59</v>
          </cell>
          <cell r="G439">
            <v>0</v>
          </cell>
          <cell r="H439">
            <v>58.15</v>
          </cell>
          <cell r="I439">
            <v>-2.91</v>
          </cell>
          <cell r="J439">
            <v>0</v>
          </cell>
          <cell r="K439">
            <v>0</v>
          </cell>
          <cell r="L439">
            <v>55.239999999999995</v>
          </cell>
          <cell r="M439">
            <v>478.83</v>
          </cell>
        </row>
        <row r="440">
          <cell r="A440" t="str">
            <v>F12-204</v>
          </cell>
          <cell r="B440">
            <v>0</v>
          </cell>
          <cell r="C440">
            <v>0</v>
          </cell>
          <cell r="D440">
            <v>0</v>
          </cell>
          <cell r="E440">
            <v>81.489999999999995</v>
          </cell>
          <cell r="F440">
            <v>81.489999999999995</v>
          </cell>
          <cell r="G440">
            <v>0</v>
          </cell>
          <cell r="H440">
            <v>0</v>
          </cell>
          <cell r="I440">
            <v>1087.1199999999999</v>
          </cell>
          <cell r="J440">
            <v>0</v>
          </cell>
          <cell r="K440">
            <v>0</v>
          </cell>
          <cell r="L440">
            <v>1087.1199999999999</v>
          </cell>
          <cell r="M440">
            <v>1168.6099999999999</v>
          </cell>
        </row>
        <row r="441">
          <cell r="A441" t="str">
            <v>F12-218</v>
          </cell>
          <cell r="B441">
            <v>0</v>
          </cell>
          <cell r="C441">
            <v>0</v>
          </cell>
          <cell r="D441">
            <v>0</v>
          </cell>
          <cell r="E441">
            <v>91.95</v>
          </cell>
          <cell r="F441">
            <v>91.95</v>
          </cell>
          <cell r="G441">
            <v>0</v>
          </cell>
          <cell r="H441">
            <v>0</v>
          </cell>
          <cell r="I441">
            <v>149.94</v>
          </cell>
          <cell r="J441">
            <v>0</v>
          </cell>
          <cell r="K441">
            <v>0</v>
          </cell>
          <cell r="L441">
            <v>149.94</v>
          </cell>
          <cell r="M441">
            <v>241.89</v>
          </cell>
        </row>
        <row r="442">
          <cell r="A442" t="str">
            <v>F12-501</v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</row>
        <row r="443">
          <cell r="A443" t="str">
            <v>F12-502</v>
          </cell>
          <cell r="B443">
            <v>0</v>
          </cell>
          <cell r="C443">
            <v>0</v>
          </cell>
          <cell r="D443">
            <v>0</v>
          </cell>
          <cell r="E443">
            <v>1915.6899999999998</v>
          </cell>
          <cell r="F443">
            <v>1915.6899999999998</v>
          </cell>
          <cell r="G443">
            <v>0</v>
          </cell>
          <cell r="H443">
            <v>0</v>
          </cell>
          <cell r="I443">
            <v>479.53999999999996</v>
          </cell>
          <cell r="J443">
            <v>0</v>
          </cell>
          <cell r="K443">
            <v>0</v>
          </cell>
          <cell r="L443">
            <v>479.53999999999996</v>
          </cell>
          <cell r="M443">
            <v>2395.2299999999996</v>
          </cell>
        </row>
        <row r="444">
          <cell r="A444" t="str">
            <v>F12-503</v>
          </cell>
          <cell r="B444">
            <v>0</v>
          </cell>
          <cell r="C444">
            <v>0</v>
          </cell>
          <cell r="D444">
            <v>0</v>
          </cell>
          <cell r="E444">
            <v>1244.9499999999998</v>
          </cell>
          <cell r="F444">
            <v>1244.9499999999998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1244.9499999999998</v>
          </cell>
        </row>
        <row r="445">
          <cell r="A445" t="str">
            <v>F12-FIT</v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</row>
        <row r="446">
          <cell r="A446" t="str">
            <v>misc</v>
          </cell>
          <cell r="B446">
            <v>0</v>
          </cell>
          <cell r="C446">
            <v>2.82000000000005</v>
          </cell>
          <cell r="D446">
            <v>2.82000000000005</v>
          </cell>
          <cell r="E446">
            <v>5304.6400000000031</v>
          </cell>
          <cell r="F446">
            <v>5307.4600000000028</v>
          </cell>
          <cell r="G446">
            <v>0</v>
          </cell>
          <cell r="H446">
            <v>-5307.46</v>
          </cell>
          <cell r="I446">
            <v>0</v>
          </cell>
          <cell r="J446">
            <v>0</v>
          </cell>
          <cell r="K446">
            <v>0</v>
          </cell>
          <cell r="L446">
            <v>-5307.46</v>
          </cell>
          <cell r="M446">
            <v>0</v>
          </cell>
        </row>
        <row r="447">
          <cell r="A447" t="str">
            <v>OPA-405</v>
          </cell>
          <cell r="B447">
            <v>1712.1399999999999</v>
          </cell>
          <cell r="C447">
            <v>-1712.14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Reclass Inventory to Fixed assets</v>
          </cell>
          <cell r="B448">
            <v>349779</v>
          </cell>
          <cell r="C448">
            <v>1175</v>
          </cell>
          <cell r="D448">
            <v>350954</v>
          </cell>
          <cell r="E448">
            <v>-350954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S08-544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S09-510</v>
          </cell>
          <cell r="B450">
            <v>95.88</v>
          </cell>
          <cell r="C450">
            <v>0</v>
          </cell>
          <cell r="D450">
            <v>95.88</v>
          </cell>
          <cell r="E450">
            <v>0</v>
          </cell>
          <cell r="F450">
            <v>95.88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95.88</v>
          </cell>
        </row>
        <row r="451">
          <cell r="A451" t="str">
            <v>S09-541</v>
          </cell>
          <cell r="B451">
            <v>0</v>
          </cell>
          <cell r="C451">
            <v>-70</v>
          </cell>
          <cell r="D451">
            <v>-70</v>
          </cell>
          <cell r="E451">
            <v>0</v>
          </cell>
          <cell r="F451">
            <v>-70</v>
          </cell>
          <cell r="G451">
            <v>0</v>
          </cell>
          <cell r="H451">
            <v>70</v>
          </cell>
          <cell r="I451">
            <v>0</v>
          </cell>
          <cell r="J451">
            <v>0</v>
          </cell>
          <cell r="K451">
            <v>0</v>
          </cell>
          <cell r="L451">
            <v>70</v>
          </cell>
          <cell r="M451">
            <v>0</v>
          </cell>
        </row>
        <row r="452">
          <cell r="A452" t="str">
            <v>S10-503</v>
          </cell>
          <cell r="B452">
            <v>1012.4499999999999</v>
          </cell>
          <cell r="C452">
            <v>297.5</v>
          </cell>
          <cell r="D452">
            <v>1309.9499999999998</v>
          </cell>
          <cell r="E452">
            <v>0</v>
          </cell>
          <cell r="F452">
            <v>1309.9499999999998</v>
          </cell>
          <cell r="G452">
            <v>0</v>
          </cell>
          <cell r="H452">
            <v>-1309.95</v>
          </cell>
          <cell r="I452">
            <v>0</v>
          </cell>
          <cell r="J452">
            <v>0</v>
          </cell>
          <cell r="K452">
            <v>0</v>
          </cell>
          <cell r="L452">
            <v>-1309.95</v>
          </cell>
          <cell r="M452">
            <v>0</v>
          </cell>
        </row>
        <row r="453">
          <cell r="A453" t="str">
            <v>S11-519</v>
          </cell>
          <cell r="B453">
            <v>0</v>
          </cell>
          <cell r="C453">
            <v>-297.5</v>
          </cell>
          <cell r="D453">
            <v>-297.5</v>
          </cell>
          <cell r="E453">
            <v>0</v>
          </cell>
          <cell r="F453">
            <v>-297.5</v>
          </cell>
          <cell r="G453">
            <v>0</v>
          </cell>
          <cell r="H453">
            <v>297.5</v>
          </cell>
          <cell r="I453">
            <v>0</v>
          </cell>
          <cell r="J453">
            <v>0</v>
          </cell>
          <cell r="K453">
            <v>0</v>
          </cell>
          <cell r="L453">
            <v>297.5</v>
          </cell>
          <cell r="M453">
            <v>0</v>
          </cell>
        </row>
        <row r="454">
          <cell r="A454" t="str">
            <v>S11-526</v>
          </cell>
          <cell r="B454">
            <v>0</v>
          </cell>
          <cell r="C454">
            <v>-23.43</v>
          </cell>
          <cell r="D454">
            <v>-23.43</v>
          </cell>
          <cell r="E454">
            <v>0</v>
          </cell>
          <cell r="F454">
            <v>-23.43</v>
          </cell>
          <cell r="G454">
            <v>0</v>
          </cell>
          <cell r="H454">
            <v>23.43</v>
          </cell>
          <cell r="I454">
            <v>0</v>
          </cell>
          <cell r="J454">
            <v>0</v>
          </cell>
          <cell r="K454">
            <v>0</v>
          </cell>
          <cell r="L454">
            <v>23.43</v>
          </cell>
          <cell r="M454">
            <v>0</v>
          </cell>
        </row>
        <row r="455">
          <cell r="A455" t="str">
            <v>S12-509</v>
          </cell>
          <cell r="B455">
            <v>0</v>
          </cell>
          <cell r="C455">
            <v>0</v>
          </cell>
          <cell r="D455">
            <v>0</v>
          </cell>
          <cell r="E455">
            <v>78.430000000000007</v>
          </cell>
          <cell r="F455">
            <v>78.430000000000007</v>
          </cell>
          <cell r="G455">
            <v>0</v>
          </cell>
          <cell r="H455">
            <v>-78.430000000000007</v>
          </cell>
          <cell r="I455">
            <v>0</v>
          </cell>
          <cell r="J455">
            <v>0</v>
          </cell>
          <cell r="K455">
            <v>0</v>
          </cell>
          <cell r="L455">
            <v>-78.430000000000007</v>
          </cell>
          <cell r="M455">
            <v>0</v>
          </cell>
        </row>
        <row r="456">
          <cell r="A456" t="str">
            <v>V-044-00</v>
          </cell>
          <cell r="B456">
            <v>565.53000000000009</v>
          </cell>
          <cell r="C456">
            <v>0</v>
          </cell>
          <cell r="D456">
            <v>565.53000000000009</v>
          </cell>
          <cell r="E456">
            <v>0</v>
          </cell>
          <cell r="F456">
            <v>565.53000000000009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565.53000000000009</v>
          </cell>
        </row>
        <row r="457">
          <cell r="A457" t="str">
            <v>V-602-00</v>
          </cell>
          <cell r="B457">
            <v>2.5</v>
          </cell>
          <cell r="C457">
            <v>0</v>
          </cell>
          <cell r="D457">
            <v>2.5</v>
          </cell>
          <cell r="E457">
            <v>0</v>
          </cell>
          <cell r="F457">
            <v>2.5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2.5</v>
          </cell>
        </row>
        <row r="458">
          <cell r="A458">
            <v>0</v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K458">
            <v>0</v>
          </cell>
        </row>
        <row r="459">
          <cell r="A459" t="str">
            <v>Total per Jobs</v>
          </cell>
          <cell r="B459">
            <v>7016982.7700000051</v>
          </cell>
          <cell r="C459">
            <v>-4922932.1132499948</v>
          </cell>
          <cell r="D459">
            <v>2094050.6567500106</v>
          </cell>
          <cell r="E459">
            <v>-1112688.640000002</v>
          </cell>
          <cell r="F459">
            <v>981362.01675000775</v>
          </cell>
          <cell r="G459">
            <v>-7149608.1000000024</v>
          </cell>
          <cell r="H459">
            <v>4985300.4200000037</v>
          </cell>
          <cell r="I459">
            <v>3504221.1299999985</v>
          </cell>
          <cell r="J459">
            <v>16731.650000000001</v>
          </cell>
          <cell r="K459">
            <v>-2118940.1399999997</v>
          </cell>
          <cell r="L459">
            <v>-762295.04000000027</v>
          </cell>
          <cell r="M459">
            <v>219066.97675000801</v>
          </cell>
        </row>
        <row r="460">
          <cell r="A460">
            <v>0</v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</row>
        <row r="461">
          <cell r="A461" t="str">
            <v>Add reclass of inventory to FA (not in JC)</v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527358</v>
          </cell>
          <cell r="H461">
            <v>-527358</v>
          </cell>
          <cell r="L461">
            <v>-527358</v>
          </cell>
          <cell r="M461">
            <v>0</v>
          </cell>
        </row>
        <row r="462">
          <cell r="A462" t="str">
            <v>Total</v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1508720.0167500079</v>
          </cell>
        </row>
        <row r="463">
          <cell r="A463">
            <v>0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</row>
        <row r="464">
          <cell r="A464" t="str">
            <v>Per G/L</v>
          </cell>
          <cell r="B464">
            <v>7016982.75</v>
          </cell>
          <cell r="C464">
            <v>0</v>
          </cell>
          <cell r="D464">
            <v>2094050.63</v>
          </cell>
          <cell r="E464">
            <v>0</v>
          </cell>
          <cell r="F464">
            <v>1508720.02</v>
          </cell>
          <cell r="G464">
            <v>-7149608.1000000024</v>
          </cell>
          <cell r="H464">
            <v>4457942.4200000037</v>
          </cell>
          <cell r="I464">
            <v>3504221.1299999985</v>
          </cell>
          <cell r="J464">
            <v>16731.650000000001</v>
          </cell>
          <cell r="K464">
            <v>-2118940.1399999997</v>
          </cell>
          <cell r="L464">
            <v>-1289653.0400000003</v>
          </cell>
          <cell r="M464">
            <v>219066.97675000801</v>
          </cell>
        </row>
        <row r="465">
          <cell r="A465" t="str">
            <v>difference</v>
          </cell>
          <cell r="B465">
            <v>2.0000005140900612E-2</v>
          </cell>
          <cell r="C465">
            <v>0</v>
          </cell>
          <cell r="D465">
            <v>2.675001067109406E-2</v>
          </cell>
          <cell r="E465">
            <v>0</v>
          </cell>
          <cell r="F465">
            <v>-3.2499921508133411E-3</v>
          </cell>
        </row>
        <row r="469">
          <cell r="A469" t="str">
            <v>C05-117A</v>
          </cell>
          <cell r="G469">
            <v>0</v>
          </cell>
          <cell r="H469">
            <v>0</v>
          </cell>
          <cell r="I469">
            <v>3829.8500000000004</v>
          </cell>
          <cell r="J469">
            <v>0</v>
          </cell>
          <cell r="K469">
            <v>-3829.85</v>
          </cell>
          <cell r="L469">
            <v>0</v>
          </cell>
          <cell r="M469">
            <v>0</v>
          </cell>
        </row>
        <row r="470">
          <cell r="A470" t="str">
            <v>C05-120D</v>
          </cell>
          <cell r="G470">
            <v>0</v>
          </cell>
          <cell r="H470">
            <v>0</v>
          </cell>
          <cell r="I470">
            <v>697.79</v>
          </cell>
          <cell r="J470">
            <v>0</v>
          </cell>
          <cell r="K470">
            <v>-697.79</v>
          </cell>
          <cell r="L470">
            <v>0</v>
          </cell>
          <cell r="M470">
            <v>0</v>
          </cell>
        </row>
        <row r="471">
          <cell r="A471" t="str">
            <v>C06-100D</v>
          </cell>
          <cell r="G471">
            <v>-3953.95</v>
          </cell>
          <cell r="H471">
            <v>0</v>
          </cell>
          <cell r="I471">
            <v>4003.95</v>
          </cell>
          <cell r="J471">
            <v>0</v>
          </cell>
          <cell r="K471">
            <v>0</v>
          </cell>
          <cell r="L471">
            <v>50</v>
          </cell>
          <cell r="M471">
            <v>50</v>
          </cell>
        </row>
        <row r="472">
          <cell r="A472" t="str">
            <v>C06-101A</v>
          </cell>
          <cell r="G472">
            <v>0</v>
          </cell>
          <cell r="H472">
            <v>0</v>
          </cell>
          <cell r="I472">
            <v>603.22</v>
          </cell>
          <cell r="J472">
            <v>0</v>
          </cell>
          <cell r="K472">
            <v>-603.22</v>
          </cell>
          <cell r="L472">
            <v>0</v>
          </cell>
          <cell r="M472">
            <v>0</v>
          </cell>
        </row>
        <row r="473">
          <cell r="A473" t="str">
            <v>C10-106D</v>
          </cell>
          <cell r="G473">
            <v>0</v>
          </cell>
          <cell r="H473">
            <v>0</v>
          </cell>
          <cell r="I473">
            <v>1307.3399999999997</v>
          </cell>
          <cell r="J473">
            <v>0</v>
          </cell>
          <cell r="K473">
            <v>-1307.3399999999999</v>
          </cell>
          <cell r="L473">
            <v>0</v>
          </cell>
          <cell r="M473">
            <v>0</v>
          </cell>
        </row>
        <row r="474">
          <cell r="A474" t="str">
            <v>C10-361</v>
          </cell>
          <cell r="G474">
            <v>-380.94</v>
          </cell>
          <cell r="H474">
            <v>0</v>
          </cell>
          <cell r="I474">
            <v>380.94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</row>
        <row r="475">
          <cell r="A475" t="str">
            <v>C10-908B</v>
          </cell>
          <cell r="G475">
            <v>0</v>
          </cell>
          <cell r="H475">
            <v>0</v>
          </cell>
          <cell r="I475">
            <v>456.7</v>
          </cell>
          <cell r="J475">
            <v>0</v>
          </cell>
          <cell r="K475">
            <v>0</v>
          </cell>
          <cell r="L475">
            <v>456.7</v>
          </cell>
          <cell r="M475">
            <v>456.7</v>
          </cell>
        </row>
        <row r="476">
          <cell r="A476" t="str">
            <v>C11-101D</v>
          </cell>
          <cell r="G476">
            <v>0</v>
          </cell>
          <cell r="H476">
            <v>0</v>
          </cell>
          <cell r="I476">
            <v>11076.800000000001</v>
          </cell>
          <cell r="J476">
            <v>0</v>
          </cell>
          <cell r="K476">
            <v>-11076.8</v>
          </cell>
          <cell r="L476">
            <v>0</v>
          </cell>
          <cell r="M476">
            <v>0</v>
          </cell>
        </row>
        <row r="477">
          <cell r="A477" t="str">
            <v>C11-103D</v>
          </cell>
          <cell r="G477">
            <v>0</v>
          </cell>
          <cell r="H477">
            <v>0</v>
          </cell>
          <cell r="I477">
            <v>17155.670000000002</v>
          </cell>
          <cell r="J477">
            <v>0</v>
          </cell>
          <cell r="K477">
            <v>-17155.669999999998</v>
          </cell>
          <cell r="L477">
            <v>0</v>
          </cell>
          <cell r="M477">
            <v>0</v>
          </cell>
        </row>
        <row r="478">
          <cell r="A478" t="str">
            <v>C11-106D</v>
          </cell>
          <cell r="G478">
            <v>0</v>
          </cell>
          <cell r="H478">
            <v>0</v>
          </cell>
          <cell r="I478">
            <v>379.7</v>
          </cell>
          <cell r="J478">
            <v>0</v>
          </cell>
          <cell r="K478">
            <v>-379.7</v>
          </cell>
          <cell r="L478">
            <v>0</v>
          </cell>
          <cell r="M478">
            <v>0</v>
          </cell>
        </row>
        <row r="479">
          <cell r="A479" t="str">
            <v>C11-107D</v>
          </cell>
          <cell r="G479">
            <v>0</v>
          </cell>
          <cell r="H479">
            <v>0</v>
          </cell>
          <cell r="I479">
            <v>3066.1499999999996</v>
          </cell>
          <cell r="J479">
            <v>0</v>
          </cell>
          <cell r="K479">
            <v>-3066.15</v>
          </cell>
          <cell r="L479">
            <v>0</v>
          </cell>
          <cell r="M479">
            <v>0</v>
          </cell>
        </row>
        <row r="480">
          <cell r="A480" t="str">
            <v>C11-509</v>
          </cell>
          <cell r="G480">
            <v>-100</v>
          </cell>
          <cell r="H480">
            <v>0</v>
          </cell>
          <cell r="I480">
            <v>100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C12-100D</v>
          </cell>
          <cell r="G481">
            <v>0</v>
          </cell>
          <cell r="H481">
            <v>0</v>
          </cell>
          <cell r="I481">
            <v>15151.640000000001</v>
          </cell>
          <cell r="J481">
            <v>0</v>
          </cell>
          <cell r="K481">
            <v>-15151.64</v>
          </cell>
          <cell r="L481">
            <v>0</v>
          </cell>
          <cell r="M481">
            <v>0</v>
          </cell>
        </row>
        <row r="482">
          <cell r="A482" t="str">
            <v>C12-104</v>
          </cell>
          <cell r="G482">
            <v>0</v>
          </cell>
          <cell r="H482">
            <v>0</v>
          </cell>
          <cell r="I482">
            <v>17301.039999999997</v>
          </cell>
          <cell r="J482">
            <v>0</v>
          </cell>
          <cell r="K482">
            <v>-17241.04</v>
          </cell>
          <cell r="L482">
            <v>59.999999999996362</v>
          </cell>
          <cell r="M482">
            <v>59.999999999996362</v>
          </cell>
        </row>
        <row r="483">
          <cell r="A483" t="str">
            <v>C12-104D</v>
          </cell>
          <cell r="G483">
            <v>0</v>
          </cell>
          <cell r="H483">
            <v>0</v>
          </cell>
          <cell r="I483">
            <v>8050.27</v>
          </cell>
          <cell r="J483">
            <v>0</v>
          </cell>
          <cell r="K483">
            <v>-8050.27</v>
          </cell>
          <cell r="L483">
            <v>0</v>
          </cell>
          <cell r="M483">
            <v>0</v>
          </cell>
        </row>
        <row r="484">
          <cell r="A484" t="str">
            <v>C12-105D</v>
          </cell>
          <cell r="G484">
            <v>0</v>
          </cell>
          <cell r="H484">
            <v>0</v>
          </cell>
          <cell r="I484">
            <v>1005.8</v>
          </cell>
          <cell r="J484">
            <v>0</v>
          </cell>
          <cell r="K484">
            <v>-1005.8</v>
          </cell>
          <cell r="L484">
            <v>0</v>
          </cell>
          <cell r="M484">
            <v>0</v>
          </cell>
        </row>
        <row r="485">
          <cell r="A485" t="str">
            <v>C12-107D</v>
          </cell>
          <cell r="G485">
            <v>0</v>
          </cell>
          <cell r="H485">
            <v>0</v>
          </cell>
          <cell r="I485">
            <v>2526.16</v>
          </cell>
          <cell r="J485">
            <v>0</v>
          </cell>
          <cell r="K485">
            <v>-2526.16</v>
          </cell>
          <cell r="L485">
            <v>0</v>
          </cell>
          <cell r="M485">
            <v>0</v>
          </cell>
        </row>
        <row r="486">
          <cell r="A486" t="str">
            <v>C12-109D</v>
          </cell>
          <cell r="G486">
            <v>0</v>
          </cell>
          <cell r="H486">
            <v>0</v>
          </cell>
          <cell r="I486">
            <v>4162.57</v>
          </cell>
          <cell r="J486">
            <v>0</v>
          </cell>
          <cell r="K486">
            <v>-4162.57</v>
          </cell>
          <cell r="L486">
            <v>0</v>
          </cell>
          <cell r="M486">
            <v>0</v>
          </cell>
        </row>
        <row r="487">
          <cell r="A487" t="str">
            <v>C12-110</v>
          </cell>
          <cell r="G487">
            <v>0</v>
          </cell>
          <cell r="H487">
            <v>0</v>
          </cell>
          <cell r="I487">
            <v>16139.190000000002</v>
          </cell>
          <cell r="J487">
            <v>0</v>
          </cell>
          <cell r="K487">
            <v>-16139.19</v>
          </cell>
          <cell r="L487">
            <v>0</v>
          </cell>
          <cell r="M487">
            <v>0</v>
          </cell>
        </row>
        <row r="488">
          <cell r="A488" t="str">
            <v>C12-111</v>
          </cell>
          <cell r="G488">
            <v>0</v>
          </cell>
          <cell r="H488">
            <v>0</v>
          </cell>
          <cell r="I488">
            <v>2228.79</v>
          </cell>
          <cell r="J488">
            <v>0</v>
          </cell>
          <cell r="K488">
            <v>0</v>
          </cell>
          <cell r="L488">
            <v>2228.79</v>
          </cell>
          <cell r="M488">
            <v>2228.79</v>
          </cell>
        </row>
        <row r="489">
          <cell r="A489" t="str">
            <v>C12-112D</v>
          </cell>
          <cell r="G489">
            <v>0</v>
          </cell>
          <cell r="H489">
            <v>0</v>
          </cell>
          <cell r="I489">
            <v>5600.1900000000005</v>
          </cell>
          <cell r="J489">
            <v>0</v>
          </cell>
          <cell r="K489">
            <v>0</v>
          </cell>
          <cell r="L489">
            <v>5600.1900000000005</v>
          </cell>
          <cell r="M489">
            <v>5600.1900000000005</v>
          </cell>
        </row>
        <row r="490">
          <cell r="A490" t="str">
            <v>C12-209</v>
          </cell>
          <cell r="G490">
            <v>0</v>
          </cell>
          <cell r="H490">
            <v>0</v>
          </cell>
          <cell r="I490">
            <v>449739.33999999979</v>
          </cell>
          <cell r="J490">
            <v>0</v>
          </cell>
          <cell r="K490">
            <v>-449699.72</v>
          </cell>
          <cell r="L490">
            <v>39.61999999982072</v>
          </cell>
          <cell r="M490">
            <v>39.61999999982072</v>
          </cell>
        </row>
        <row r="491">
          <cell r="A491" t="str">
            <v>C12-291</v>
          </cell>
          <cell r="G491">
            <v>-63997.65</v>
          </cell>
          <cell r="H491">
            <v>0</v>
          </cell>
          <cell r="I491">
            <v>63997.65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C12-509</v>
          </cell>
          <cell r="G492">
            <v>0</v>
          </cell>
          <cell r="H492">
            <v>0</v>
          </cell>
          <cell r="I492">
            <v>17851.2</v>
          </cell>
          <cell r="J492">
            <v>0</v>
          </cell>
          <cell r="K492">
            <v>-17851.2</v>
          </cell>
          <cell r="L492">
            <v>0</v>
          </cell>
          <cell r="M492">
            <v>0</v>
          </cell>
        </row>
        <row r="493">
          <cell r="A493" t="str">
            <v>C12-511</v>
          </cell>
          <cell r="G493">
            <v>0</v>
          </cell>
          <cell r="H493">
            <v>0</v>
          </cell>
          <cell r="I493">
            <v>35061.220000000008</v>
          </cell>
          <cell r="J493">
            <v>0</v>
          </cell>
          <cell r="K493">
            <v>0</v>
          </cell>
          <cell r="L493">
            <v>35061.220000000008</v>
          </cell>
          <cell r="M493">
            <v>35061.220000000008</v>
          </cell>
        </row>
        <row r="494">
          <cell r="A494" t="str">
            <v>C12-526</v>
          </cell>
          <cell r="G494">
            <v>-194.7</v>
          </cell>
          <cell r="H494">
            <v>0</v>
          </cell>
          <cell r="I494">
            <v>194.7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C12-530</v>
          </cell>
          <cell r="G495">
            <v>0</v>
          </cell>
          <cell r="H495">
            <v>0</v>
          </cell>
          <cell r="I495">
            <v>36098.49</v>
          </cell>
          <cell r="J495">
            <v>0</v>
          </cell>
          <cell r="K495">
            <v>0</v>
          </cell>
          <cell r="L495">
            <v>36098.49</v>
          </cell>
          <cell r="M495">
            <v>36098.49</v>
          </cell>
        </row>
        <row r="496">
          <cell r="A496" t="str">
            <v>C12-532</v>
          </cell>
          <cell r="G496">
            <v>-45604.46</v>
          </cell>
          <cell r="H496">
            <v>0</v>
          </cell>
          <cell r="I496">
            <v>41054.32</v>
          </cell>
          <cell r="J496">
            <v>0</v>
          </cell>
          <cell r="K496">
            <v>0</v>
          </cell>
          <cell r="L496">
            <v>-4550.1399999999994</v>
          </cell>
          <cell r="M496">
            <v>-4550.1399999999994</v>
          </cell>
        </row>
        <row r="497">
          <cell r="A497" t="str">
            <v>C12-533</v>
          </cell>
          <cell r="G497">
            <v>-609.89</v>
          </cell>
          <cell r="H497">
            <v>0</v>
          </cell>
          <cell r="I497">
            <v>609.89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</row>
        <row r="498">
          <cell r="A498" t="str">
            <v>C12-538</v>
          </cell>
          <cell r="G498">
            <v>-10605.369999999999</v>
          </cell>
          <cell r="H498">
            <v>0</v>
          </cell>
          <cell r="I498">
            <v>10605.37</v>
          </cell>
          <cell r="J498">
            <v>0</v>
          </cell>
          <cell r="K498">
            <v>0</v>
          </cell>
          <cell r="L498">
            <v>1.8189894035458565E-12</v>
          </cell>
          <cell r="M498">
            <v>1.8189894035458565E-12</v>
          </cell>
        </row>
        <row r="499">
          <cell r="A499" t="str">
            <v>C12-544</v>
          </cell>
          <cell r="G499">
            <v>-14762.15</v>
          </cell>
          <cell r="H499">
            <v>0</v>
          </cell>
          <cell r="I499">
            <v>14762.150000000001</v>
          </cell>
          <cell r="J499">
            <v>0</v>
          </cell>
          <cell r="K499">
            <v>0</v>
          </cell>
          <cell r="L499">
            <v>1.8189894035458565E-12</v>
          </cell>
          <cell r="M499">
            <v>1.8189894035458565E-12</v>
          </cell>
        </row>
        <row r="500">
          <cell r="A500" t="str">
            <v>C12-545</v>
          </cell>
          <cell r="G500">
            <v>-15770.48</v>
          </cell>
          <cell r="H500">
            <v>0</v>
          </cell>
          <cell r="I500">
            <v>15770.48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C12-546</v>
          </cell>
          <cell r="G501">
            <v>-666.85</v>
          </cell>
          <cell r="H501">
            <v>0</v>
          </cell>
          <cell r="I501">
            <v>666.85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</row>
        <row r="502">
          <cell r="A502" t="str">
            <v>C12-547</v>
          </cell>
          <cell r="G502">
            <v>-384.43</v>
          </cell>
          <cell r="H502">
            <v>0</v>
          </cell>
          <cell r="I502">
            <v>384.43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</row>
        <row r="503">
          <cell r="A503" t="str">
            <v>C12-611</v>
          </cell>
          <cell r="G503">
            <v>-1722.1</v>
          </cell>
          <cell r="H503">
            <v>0</v>
          </cell>
          <cell r="I503">
            <v>1722.1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C12-622</v>
          </cell>
          <cell r="G504">
            <v>-70.59</v>
          </cell>
          <cell r="H504">
            <v>0</v>
          </cell>
          <cell r="I504">
            <v>70.59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</row>
        <row r="505">
          <cell r="A505" t="str">
            <v>C13-100</v>
          </cell>
          <cell r="G505">
            <v>0</v>
          </cell>
          <cell r="H505">
            <v>0</v>
          </cell>
          <cell r="I505">
            <v>97150.96</v>
          </cell>
          <cell r="J505">
            <v>0</v>
          </cell>
          <cell r="K505">
            <v>-97150.99</v>
          </cell>
          <cell r="L505">
            <v>-2.9999999998835847E-2</v>
          </cell>
          <cell r="M505">
            <v>-2.9999999998835847E-2</v>
          </cell>
        </row>
        <row r="506">
          <cell r="A506" t="str">
            <v>C13-101</v>
          </cell>
          <cell r="G506">
            <v>0</v>
          </cell>
          <cell r="H506">
            <v>0</v>
          </cell>
          <cell r="I506">
            <v>27802.01</v>
          </cell>
          <cell r="J506">
            <v>0</v>
          </cell>
          <cell r="K506">
            <v>-23969.35</v>
          </cell>
          <cell r="L506">
            <v>3832.66</v>
          </cell>
          <cell r="M506">
            <v>3832.66</v>
          </cell>
        </row>
        <row r="507">
          <cell r="A507" t="str">
            <v>C13-101D</v>
          </cell>
          <cell r="G507">
            <v>0</v>
          </cell>
          <cell r="H507">
            <v>0</v>
          </cell>
          <cell r="I507">
            <v>236.45</v>
          </cell>
          <cell r="J507">
            <v>0</v>
          </cell>
          <cell r="K507">
            <v>-236.45</v>
          </cell>
          <cell r="L507">
            <v>0</v>
          </cell>
          <cell r="M507">
            <v>0</v>
          </cell>
        </row>
        <row r="508">
          <cell r="A508" t="str">
            <v>C13-102</v>
          </cell>
          <cell r="G508">
            <v>0</v>
          </cell>
          <cell r="H508">
            <v>0</v>
          </cell>
          <cell r="I508">
            <v>14752.249999999996</v>
          </cell>
          <cell r="J508">
            <v>0</v>
          </cell>
          <cell r="K508">
            <v>0</v>
          </cell>
          <cell r="L508">
            <v>14752.249999999996</v>
          </cell>
          <cell r="M508">
            <v>14752.249999999996</v>
          </cell>
        </row>
        <row r="509">
          <cell r="A509" t="str">
            <v>C13-103</v>
          </cell>
          <cell r="G509">
            <v>0</v>
          </cell>
          <cell r="H509">
            <v>0</v>
          </cell>
          <cell r="I509">
            <v>12497.06</v>
          </cell>
          <cell r="J509">
            <v>0</v>
          </cell>
          <cell r="K509">
            <v>0</v>
          </cell>
          <cell r="L509">
            <v>12497.06</v>
          </cell>
          <cell r="M509">
            <v>12497.06</v>
          </cell>
        </row>
        <row r="510">
          <cell r="A510" t="str">
            <v>C13-105</v>
          </cell>
          <cell r="G510">
            <v>0</v>
          </cell>
          <cell r="H510">
            <v>0</v>
          </cell>
          <cell r="I510">
            <v>4262.43</v>
          </cell>
          <cell r="J510">
            <v>0</v>
          </cell>
          <cell r="K510">
            <v>0</v>
          </cell>
          <cell r="L510">
            <v>4262.43</v>
          </cell>
          <cell r="M510">
            <v>4262.43</v>
          </cell>
        </row>
        <row r="511">
          <cell r="A511" t="str">
            <v>C13-106</v>
          </cell>
          <cell r="G511">
            <v>0</v>
          </cell>
          <cell r="H511">
            <v>0</v>
          </cell>
          <cell r="I511">
            <v>5925.25</v>
          </cell>
          <cell r="J511">
            <v>0</v>
          </cell>
          <cell r="K511">
            <v>-5925.25</v>
          </cell>
          <cell r="L511">
            <v>0</v>
          </cell>
          <cell r="M511">
            <v>0</v>
          </cell>
        </row>
        <row r="512">
          <cell r="A512" t="str">
            <v>C13-107</v>
          </cell>
          <cell r="G512">
            <v>0</v>
          </cell>
          <cell r="H512">
            <v>0</v>
          </cell>
          <cell r="I512">
            <v>1069.9699999999998</v>
          </cell>
          <cell r="J512">
            <v>0</v>
          </cell>
          <cell r="K512">
            <v>0</v>
          </cell>
          <cell r="L512">
            <v>1069.9699999999998</v>
          </cell>
          <cell r="M512">
            <v>1069.9699999999998</v>
          </cell>
        </row>
        <row r="513">
          <cell r="A513" t="str">
            <v>C13-108</v>
          </cell>
          <cell r="G513">
            <v>0</v>
          </cell>
          <cell r="H513">
            <v>0</v>
          </cell>
          <cell r="I513">
            <v>2329.0100000000002</v>
          </cell>
          <cell r="J513">
            <v>0</v>
          </cell>
          <cell r="K513">
            <v>0</v>
          </cell>
          <cell r="L513">
            <v>2329.0100000000002</v>
          </cell>
          <cell r="M513">
            <v>2329.0100000000002</v>
          </cell>
        </row>
        <row r="514">
          <cell r="A514" t="str">
            <v>C13-110</v>
          </cell>
          <cell r="G514">
            <v>0</v>
          </cell>
          <cell r="H514">
            <v>0</v>
          </cell>
          <cell r="I514">
            <v>2778.23</v>
          </cell>
          <cell r="J514">
            <v>0</v>
          </cell>
          <cell r="K514">
            <v>0</v>
          </cell>
          <cell r="L514">
            <v>2778.23</v>
          </cell>
          <cell r="M514">
            <v>2778.23</v>
          </cell>
        </row>
        <row r="515">
          <cell r="A515" t="str">
            <v>C13-201</v>
          </cell>
          <cell r="G515">
            <v>0</v>
          </cell>
          <cell r="H515">
            <v>0</v>
          </cell>
          <cell r="I515">
            <v>342729.05999999982</v>
          </cell>
          <cell r="J515">
            <v>0</v>
          </cell>
          <cell r="K515">
            <v>-346561.72</v>
          </cell>
          <cell r="L515">
            <v>-3832.660000000149</v>
          </cell>
          <cell r="M515">
            <v>-3832.660000000149</v>
          </cell>
        </row>
        <row r="516">
          <cell r="A516" t="str">
            <v>C13-202</v>
          </cell>
          <cell r="G516">
            <v>0</v>
          </cell>
          <cell r="H516">
            <v>0</v>
          </cell>
          <cell r="I516">
            <v>54376.959999999999</v>
          </cell>
          <cell r="J516">
            <v>0</v>
          </cell>
          <cell r="K516">
            <v>0</v>
          </cell>
          <cell r="L516">
            <v>54376.959999999999</v>
          </cell>
          <cell r="M516">
            <v>54376.959999999999</v>
          </cell>
        </row>
        <row r="517">
          <cell r="A517" t="str">
            <v>C13-203</v>
          </cell>
          <cell r="G517">
            <v>-50316.380000000005</v>
          </cell>
          <cell r="H517">
            <v>0</v>
          </cell>
          <cell r="I517">
            <v>50316.380000000012</v>
          </cell>
          <cell r="J517">
            <v>0</v>
          </cell>
          <cell r="K517">
            <v>0</v>
          </cell>
          <cell r="L517">
            <v>7.2759576141834259E-12</v>
          </cell>
          <cell r="M517">
            <v>7.2759576141834259E-12</v>
          </cell>
        </row>
        <row r="518">
          <cell r="A518" t="str">
            <v>C13-204</v>
          </cell>
          <cell r="G518">
            <v>0</v>
          </cell>
          <cell r="H518">
            <v>0</v>
          </cell>
          <cell r="I518">
            <v>92573.64</v>
          </cell>
          <cell r="J518">
            <v>0</v>
          </cell>
          <cell r="K518">
            <v>-92573.64</v>
          </cell>
          <cell r="L518">
            <v>0</v>
          </cell>
          <cell r="M518">
            <v>0</v>
          </cell>
        </row>
        <row r="519">
          <cell r="A519" t="str">
            <v>C13-205</v>
          </cell>
          <cell r="G519">
            <v>0</v>
          </cell>
          <cell r="H519">
            <v>0</v>
          </cell>
          <cell r="I519">
            <v>78872.749999999985</v>
          </cell>
          <cell r="J519">
            <v>0</v>
          </cell>
          <cell r="K519">
            <v>0</v>
          </cell>
          <cell r="L519">
            <v>78872.749999999985</v>
          </cell>
          <cell r="M519">
            <v>78872.749999999985</v>
          </cell>
        </row>
        <row r="520">
          <cell r="A520" t="str">
            <v>C13-206</v>
          </cell>
          <cell r="G520">
            <v>0</v>
          </cell>
          <cell r="H520">
            <v>0</v>
          </cell>
          <cell r="I520">
            <v>96206.900000000009</v>
          </cell>
          <cell r="J520">
            <v>0</v>
          </cell>
          <cell r="K520">
            <v>-96887.63</v>
          </cell>
          <cell r="L520">
            <v>-680.72999999999593</v>
          </cell>
          <cell r="M520">
            <v>-680.72999999999593</v>
          </cell>
        </row>
        <row r="521">
          <cell r="A521" t="str">
            <v>C13-207</v>
          </cell>
          <cell r="G521">
            <v>0</v>
          </cell>
          <cell r="H521">
            <v>0</v>
          </cell>
          <cell r="I521">
            <v>8858.89</v>
          </cell>
          <cell r="J521">
            <v>0</v>
          </cell>
          <cell r="K521">
            <v>0</v>
          </cell>
          <cell r="L521">
            <v>8858.89</v>
          </cell>
          <cell r="M521">
            <v>8858.89</v>
          </cell>
        </row>
        <row r="522">
          <cell r="A522" t="str">
            <v>C13-211</v>
          </cell>
          <cell r="G522">
            <v>0</v>
          </cell>
          <cell r="H522">
            <v>0</v>
          </cell>
          <cell r="I522">
            <v>7973.7900000000009</v>
          </cell>
          <cell r="J522">
            <v>0</v>
          </cell>
          <cell r="K522">
            <v>-7973.79</v>
          </cell>
          <cell r="L522">
            <v>0</v>
          </cell>
          <cell r="M522">
            <v>0</v>
          </cell>
        </row>
        <row r="523">
          <cell r="A523" t="str">
            <v>C13-212</v>
          </cell>
          <cell r="G523">
            <v>0</v>
          </cell>
          <cell r="H523">
            <v>0</v>
          </cell>
          <cell r="I523">
            <v>23767.279999999995</v>
          </cell>
          <cell r="J523">
            <v>0</v>
          </cell>
          <cell r="K523">
            <v>0</v>
          </cell>
          <cell r="L523">
            <v>23767.279999999995</v>
          </cell>
          <cell r="M523">
            <v>23767.279999999995</v>
          </cell>
        </row>
        <row r="524">
          <cell r="A524" t="str">
            <v>C13-230</v>
          </cell>
          <cell r="G524">
            <v>0</v>
          </cell>
          <cell r="H524">
            <v>0</v>
          </cell>
          <cell r="I524">
            <v>44989.29</v>
          </cell>
          <cell r="J524">
            <v>22584.190000000002</v>
          </cell>
          <cell r="K524">
            <v>-68099.94</v>
          </cell>
          <cell r="L524">
            <v>-526.45999999999185</v>
          </cell>
          <cell r="M524">
            <v>-526.45999999999185</v>
          </cell>
        </row>
        <row r="525">
          <cell r="A525" t="str">
            <v>C13-235</v>
          </cell>
          <cell r="G525">
            <v>0</v>
          </cell>
          <cell r="H525">
            <v>0</v>
          </cell>
          <cell r="I525">
            <v>215899.11000000002</v>
          </cell>
          <cell r="J525">
            <v>8206.02</v>
          </cell>
          <cell r="K525">
            <v>-224105.13</v>
          </cell>
          <cell r="L525">
            <v>0</v>
          </cell>
          <cell r="M525">
            <v>0</v>
          </cell>
        </row>
        <row r="526">
          <cell r="A526" t="str">
            <v>C13-240</v>
          </cell>
          <cell r="G526">
            <v>0</v>
          </cell>
          <cell r="H526">
            <v>0</v>
          </cell>
          <cell r="I526">
            <v>139941.79999999999</v>
          </cell>
          <cell r="J526">
            <v>118656.80000000002</v>
          </cell>
          <cell r="K526">
            <v>-258072.14</v>
          </cell>
          <cell r="L526">
            <v>526.45999999999185</v>
          </cell>
          <cell r="M526">
            <v>526.45999999999185</v>
          </cell>
        </row>
        <row r="527">
          <cell r="A527" t="str">
            <v>C13-241</v>
          </cell>
          <cell r="G527">
            <v>0</v>
          </cell>
          <cell r="H527">
            <v>0</v>
          </cell>
          <cell r="I527">
            <v>5459.2099999999982</v>
          </cell>
          <cell r="J527">
            <v>0</v>
          </cell>
          <cell r="K527">
            <v>-5459.21</v>
          </cell>
          <cell r="L527">
            <v>0</v>
          </cell>
          <cell r="M527">
            <v>0</v>
          </cell>
        </row>
        <row r="528">
          <cell r="A528" t="str">
            <v>C13-242</v>
          </cell>
          <cell r="G528">
            <v>0</v>
          </cell>
          <cell r="H528">
            <v>0</v>
          </cell>
          <cell r="I528">
            <v>95616.670000000013</v>
          </cell>
          <cell r="J528">
            <v>0</v>
          </cell>
          <cell r="K528">
            <v>-96501.77</v>
          </cell>
          <cell r="L528">
            <v>-885.09999999999127</v>
          </cell>
          <cell r="M528">
            <v>-885.09999999999127</v>
          </cell>
        </row>
        <row r="529">
          <cell r="A529" t="str">
            <v>C13-243</v>
          </cell>
          <cell r="G529">
            <v>0</v>
          </cell>
          <cell r="H529">
            <v>0</v>
          </cell>
          <cell r="I529">
            <v>218092.9899999999</v>
          </cell>
          <cell r="J529">
            <v>0</v>
          </cell>
          <cell r="K529">
            <v>-217046.97</v>
          </cell>
          <cell r="L529">
            <v>1046.0199999999022</v>
          </cell>
          <cell r="M529">
            <v>1046.0199999999022</v>
          </cell>
        </row>
        <row r="530">
          <cell r="A530" t="str">
            <v>C13-244</v>
          </cell>
          <cell r="G530">
            <v>0</v>
          </cell>
          <cell r="H530">
            <v>0</v>
          </cell>
          <cell r="I530">
            <v>113006.07000000005</v>
          </cell>
          <cell r="J530">
            <v>0</v>
          </cell>
          <cell r="K530">
            <v>-111806.69</v>
          </cell>
          <cell r="L530">
            <v>1199.3800000000483</v>
          </cell>
          <cell r="M530">
            <v>1199.3800000000483</v>
          </cell>
        </row>
        <row r="531">
          <cell r="A531" t="str">
            <v>C13-245</v>
          </cell>
          <cell r="G531">
            <v>0</v>
          </cell>
          <cell r="H531">
            <v>0</v>
          </cell>
          <cell r="I531">
            <v>101209.19999999997</v>
          </cell>
          <cell r="J531">
            <v>3857.15</v>
          </cell>
          <cell r="K531">
            <v>-104326.06</v>
          </cell>
          <cell r="L531">
            <v>740.28999999996449</v>
          </cell>
          <cell r="M531">
            <v>740.28999999996449</v>
          </cell>
        </row>
        <row r="532">
          <cell r="A532" t="str">
            <v>C13-250</v>
          </cell>
          <cell r="G532">
            <v>0</v>
          </cell>
          <cell r="H532">
            <v>0</v>
          </cell>
          <cell r="I532">
            <v>54684.659999999996</v>
          </cell>
          <cell r="J532">
            <v>0</v>
          </cell>
          <cell r="K532">
            <v>-54684.66</v>
          </cell>
          <cell r="L532">
            <v>0</v>
          </cell>
          <cell r="M532">
            <v>0</v>
          </cell>
        </row>
        <row r="533">
          <cell r="A533" t="str">
            <v>C13-253</v>
          </cell>
          <cell r="G533">
            <v>0</v>
          </cell>
          <cell r="H533">
            <v>0</v>
          </cell>
          <cell r="I533">
            <v>328312.48000000004</v>
          </cell>
          <cell r="J533">
            <v>0</v>
          </cell>
          <cell r="K533">
            <v>-327961.63</v>
          </cell>
          <cell r="L533">
            <v>350.85000000003492</v>
          </cell>
          <cell r="M533">
            <v>350.85000000003492</v>
          </cell>
        </row>
        <row r="534">
          <cell r="A534" t="str">
            <v>C13-254</v>
          </cell>
          <cell r="G534">
            <v>0</v>
          </cell>
          <cell r="H534">
            <v>0</v>
          </cell>
          <cell r="I534">
            <v>108066.97</v>
          </cell>
          <cell r="J534">
            <v>0</v>
          </cell>
          <cell r="K534">
            <v>0</v>
          </cell>
          <cell r="L534">
            <v>108066.97</v>
          </cell>
          <cell r="M534">
            <v>108066.97</v>
          </cell>
        </row>
        <row r="535">
          <cell r="A535" t="str">
            <v>C13-255</v>
          </cell>
          <cell r="G535">
            <v>0</v>
          </cell>
          <cell r="H535">
            <v>0</v>
          </cell>
          <cell r="I535">
            <v>258286.07000000004</v>
          </cell>
          <cell r="J535">
            <v>-6429.37</v>
          </cell>
          <cell r="K535">
            <v>-264715.44</v>
          </cell>
          <cell r="L535">
            <v>-12858.739999999962</v>
          </cell>
          <cell r="M535">
            <v>-12858.739999999962</v>
          </cell>
        </row>
        <row r="536">
          <cell r="A536" t="str">
            <v>C13-256</v>
          </cell>
          <cell r="G536">
            <v>0</v>
          </cell>
          <cell r="H536">
            <v>0</v>
          </cell>
          <cell r="I536">
            <v>37857.379999999997</v>
          </cell>
          <cell r="J536">
            <v>0</v>
          </cell>
          <cell r="K536">
            <v>0</v>
          </cell>
          <cell r="L536">
            <v>37857.379999999997</v>
          </cell>
          <cell r="M536">
            <v>37857.379999999997</v>
          </cell>
        </row>
        <row r="537">
          <cell r="A537" t="str">
            <v>C13-257</v>
          </cell>
          <cell r="G537">
            <v>0</v>
          </cell>
          <cell r="H537">
            <v>0</v>
          </cell>
          <cell r="I537">
            <v>45950</v>
          </cell>
          <cell r="J537">
            <v>0</v>
          </cell>
          <cell r="K537">
            <v>0</v>
          </cell>
          <cell r="L537">
            <v>45950</v>
          </cell>
          <cell r="M537">
            <v>45950</v>
          </cell>
        </row>
        <row r="538">
          <cell r="A538" t="str">
            <v>C13-270</v>
          </cell>
          <cell r="G538">
            <v>0</v>
          </cell>
          <cell r="H538">
            <v>0</v>
          </cell>
          <cell r="I538">
            <v>707698.3899999999</v>
          </cell>
          <cell r="J538">
            <v>0</v>
          </cell>
          <cell r="K538">
            <v>0</v>
          </cell>
          <cell r="L538">
            <v>707698.3899999999</v>
          </cell>
          <cell r="M538">
            <v>707698.3899999999</v>
          </cell>
        </row>
        <row r="539">
          <cell r="A539" t="str">
            <v>C13-271</v>
          </cell>
          <cell r="G539">
            <v>0</v>
          </cell>
          <cell r="H539">
            <v>0</v>
          </cell>
          <cell r="I539">
            <v>800514.42999999993</v>
          </cell>
          <cell r="J539">
            <v>0</v>
          </cell>
          <cell r="K539">
            <v>-800514.43</v>
          </cell>
          <cell r="L539">
            <v>0</v>
          </cell>
          <cell r="M539">
            <v>0</v>
          </cell>
        </row>
        <row r="540">
          <cell r="A540" t="str">
            <v>C13-274</v>
          </cell>
          <cell r="G540">
            <v>0</v>
          </cell>
          <cell r="H540">
            <v>0</v>
          </cell>
          <cell r="I540">
            <v>87331.35</v>
          </cell>
          <cell r="J540">
            <v>0</v>
          </cell>
          <cell r="K540">
            <v>-87331.35</v>
          </cell>
          <cell r="L540">
            <v>0</v>
          </cell>
          <cell r="M540">
            <v>0</v>
          </cell>
        </row>
        <row r="541">
          <cell r="A541" t="str">
            <v>C13-275</v>
          </cell>
          <cell r="G541">
            <v>0</v>
          </cell>
          <cell r="H541">
            <v>0</v>
          </cell>
          <cell r="I541">
            <v>161592.94</v>
          </cell>
          <cell r="J541">
            <v>0</v>
          </cell>
          <cell r="K541">
            <v>-161592.94</v>
          </cell>
          <cell r="L541">
            <v>0</v>
          </cell>
          <cell r="M541">
            <v>0</v>
          </cell>
        </row>
        <row r="542">
          <cell r="A542" t="str">
            <v>C13-276</v>
          </cell>
          <cell r="G542">
            <v>0</v>
          </cell>
          <cell r="H542">
            <v>0</v>
          </cell>
          <cell r="I542">
            <v>141614.94999999995</v>
          </cell>
          <cell r="J542">
            <v>0</v>
          </cell>
          <cell r="K542">
            <v>-164834.70000000001</v>
          </cell>
          <cell r="L542">
            <v>-23219.750000000058</v>
          </cell>
          <cell r="M542">
            <v>-23219.750000000058</v>
          </cell>
        </row>
        <row r="543">
          <cell r="A543" t="str">
            <v>C13-277</v>
          </cell>
          <cell r="G543">
            <v>0</v>
          </cell>
          <cell r="H543">
            <v>0</v>
          </cell>
          <cell r="I543">
            <v>65328.81</v>
          </cell>
          <cell r="J543">
            <v>0</v>
          </cell>
          <cell r="K543">
            <v>-65328.81</v>
          </cell>
          <cell r="L543">
            <v>0</v>
          </cell>
          <cell r="M543">
            <v>0</v>
          </cell>
        </row>
        <row r="544">
          <cell r="A544" t="str">
            <v>C13-279</v>
          </cell>
          <cell r="G544">
            <v>-314088</v>
          </cell>
          <cell r="H544">
            <v>0</v>
          </cell>
          <cell r="I544">
            <v>305697.99000000005</v>
          </cell>
          <cell r="J544">
            <v>0</v>
          </cell>
          <cell r="K544">
            <v>0</v>
          </cell>
          <cell r="L544">
            <v>-8390.0099999999511</v>
          </cell>
          <cell r="M544">
            <v>-8390.0099999999511</v>
          </cell>
        </row>
        <row r="545">
          <cell r="A545" t="str">
            <v>C13-280</v>
          </cell>
          <cell r="G545">
            <v>-53786.64</v>
          </cell>
          <cell r="H545">
            <v>0</v>
          </cell>
          <cell r="I545">
            <v>53786.64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C13-281</v>
          </cell>
          <cell r="G546">
            <v>0</v>
          </cell>
          <cell r="H546">
            <v>0</v>
          </cell>
          <cell r="I546">
            <v>1235562.7800000003</v>
          </cell>
          <cell r="J546">
            <v>0</v>
          </cell>
          <cell r="K546">
            <v>-1239276.8899999999</v>
          </cell>
          <cell r="L546">
            <v>-3714.1099999996368</v>
          </cell>
          <cell r="M546">
            <v>-3714.1099999996368</v>
          </cell>
        </row>
        <row r="547">
          <cell r="A547" t="str">
            <v>C13-282</v>
          </cell>
          <cell r="G547">
            <v>0</v>
          </cell>
          <cell r="H547">
            <v>0</v>
          </cell>
          <cell r="I547">
            <v>147495.93</v>
          </cell>
          <cell r="J547">
            <v>0</v>
          </cell>
          <cell r="K547">
            <v>-147075.94</v>
          </cell>
          <cell r="L547">
            <v>419.98999999999069</v>
          </cell>
          <cell r="M547">
            <v>419.98999999999069</v>
          </cell>
        </row>
        <row r="548">
          <cell r="A548" t="str">
            <v>C13-283</v>
          </cell>
          <cell r="G548">
            <v>0</v>
          </cell>
          <cell r="H548">
            <v>0</v>
          </cell>
          <cell r="I548">
            <v>171491.86999999997</v>
          </cell>
          <cell r="J548">
            <v>0</v>
          </cell>
          <cell r="K548">
            <v>-171371.87</v>
          </cell>
          <cell r="L548">
            <v>119.9999999999709</v>
          </cell>
          <cell r="M548">
            <v>119.9999999999709</v>
          </cell>
        </row>
        <row r="549">
          <cell r="A549" t="str">
            <v>C13-284</v>
          </cell>
          <cell r="G549">
            <v>0</v>
          </cell>
          <cell r="H549">
            <v>0</v>
          </cell>
          <cell r="I549">
            <v>233940.14000000004</v>
          </cell>
          <cell r="J549">
            <v>0</v>
          </cell>
          <cell r="K549">
            <v>-240991.62</v>
          </cell>
          <cell r="L549">
            <v>-7051.4799999999523</v>
          </cell>
          <cell r="M549">
            <v>-7051.4799999999523</v>
          </cell>
        </row>
        <row r="550">
          <cell r="A550" t="str">
            <v>C13-285</v>
          </cell>
          <cell r="G550">
            <v>0</v>
          </cell>
          <cell r="H550">
            <v>0</v>
          </cell>
          <cell r="I550">
            <v>208507.00999999998</v>
          </cell>
          <cell r="J550">
            <v>0</v>
          </cell>
          <cell r="K550">
            <v>-209247.3</v>
          </cell>
          <cell r="L550">
            <v>-740.29000000000815</v>
          </cell>
          <cell r="M550">
            <v>-740.29000000000815</v>
          </cell>
        </row>
        <row r="551">
          <cell r="A551" t="str">
            <v>C13-286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</row>
        <row r="552">
          <cell r="A552" t="str">
            <v>C13-287</v>
          </cell>
          <cell r="G552">
            <v>0</v>
          </cell>
          <cell r="H552">
            <v>0</v>
          </cell>
          <cell r="I552">
            <v>109716.48000000001</v>
          </cell>
          <cell r="J552">
            <v>0</v>
          </cell>
          <cell r="K552">
            <v>-109716.48</v>
          </cell>
          <cell r="L552">
            <v>0</v>
          </cell>
          <cell r="M552">
            <v>0</v>
          </cell>
        </row>
        <row r="553">
          <cell r="A553" t="str">
            <v>C13-288</v>
          </cell>
          <cell r="G553">
            <v>0</v>
          </cell>
          <cell r="H553">
            <v>0</v>
          </cell>
          <cell r="I553">
            <v>130229.79999999999</v>
          </cell>
          <cell r="J553">
            <v>0</v>
          </cell>
          <cell r="K553">
            <v>0</v>
          </cell>
          <cell r="L553">
            <v>130229.79999999999</v>
          </cell>
          <cell r="M553">
            <v>130229.79999999999</v>
          </cell>
        </row>
        <row r="554">
          <cell r="A554" t="str">
            <v>C13-289</v>
          </cell>
          <cell r="G554">
            <v>-38065.19</v>
          </cell>
          <cell r="H554">
            <v>0</v>
          </cell>
          <cell r="I554">
            <v>38065.19000000001</v>
          </cell>
          <cell r="J554">
            <v>0</v>
          </cell>
          <cell r="K554">
            <v>0</v>
          </cell>
          <cell r="L554">
            <v>7.2759576141834259E-12</v>
          </cell>
          <cell r="M554">
            <v>7.2759576141834259E-12</v>
          </cell>
        </row>
        <row r="555">
          <cell r="A555" t="str">
            <v>C13-292</v>
          </cell>
          <cell r="G555">
            <v>-4140.3500000000004</v>
          </cell>
          <cell r="H555">
            <v>0</v>
          </cell>
          <cell r="I555">
            <v>4140.3500000000004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</row>
        <row r="556">
          <cell r="A556" t="str">
            <v>C13-293</v>
          </cell>
          <cell r="G556">
            <v>-1862.3100000000002</v>
          </cell>
          <cell r="H556">
            <v>0</v>
          </cell>
          <cell r="I556">
            <v>1862.31</v>
          </cell>
          <cell r="J556">
            <v>0</v>
          </cell>
          <cell r="K556">
            <v>0</v>
          </cell>
          <cell r="L556">
            <v>-2.2737367544323206E-13</v>
          </cell>
          <cell r="M556">
            <v>-2.2737367544323206E-13</v>
          </cell>
        </row>
        <row r="557">
          <cell r="A557" t="str">
            <v>C13-297</v>
          </cell>
          <cell r="G557">
            <v>-13413.64</v>
          </cell>
          <cell r="H557">
            <v>0</v>
          </cell>
          <cell r="I557">
            <v>13413.64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</row>
        <row r="558">
          <cell r="A558" t="str">
            <v>C13-298</v>
          </cell>
          <cell r="G558">
            <v>-4535.95</v>
          </cell>
          <cell r="H558">
            <v>0</v>
          </cell>
          <cell r="I558">
            <v>4535.95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</row>
        <row r="559">
          <cell r="A559" t="str">
            <v>C13-300</v>
          </cell>
          <cell r="G559">
            <v>0</v>
          </cell>
          <cell r="H559">
            <v>0</v>
          </cell>
          <cell r="I559">
            <v>4928.99</v>
          </cell>
          <cell r="J559">
            <v>0</v>
          </cell>
          <cell r="K559">
            <v>-4928.99</v>
          </cell>
          <cell r="L559">
            <v>0</v>
          </cell>
          <cell r="M559">
            <v>0</v>
          </cell>
        </row>
        <row r="560">
          <cell r="A560" t="str">
            <v>C13-305</v>
          </cell>
          <cell r="G560">
            <v>0</v>
          </cell>
          <cell r="H560">
            <v>0</v>
          </cell>
          <cell r="I560">
            <v>7692.1299999999992</v>
          </cell>
          <cell r="J560">
            <v>0</v>
          </cell>
          <cell r="K560">
            <v>-7692.13</v>
          </cell>
          <cell r="L560">
            <v>0</v>
          </cell>
          <cell r="M560">
            <v>0</v>
          </cell>
        </row>
        <row r="561">
          <cell r="A561" t="str">
            <v>C13-306</v>
          </cell>
          <cell r="G561">
            <v>-4370.66</v>
          </cell>
          <cell r="H561">
            <v>0</v>
          </cell>
          <cell r="I561">
            <v>4370.6600000000008</v>
          </cell>
          <cell r="J561">
            <v>0</v>
          </cell>
          <cell r="K561">
            <v>0</v>
          </cell>
          <cell r="L561">
            <v>9.0949470177292824E-13</v>
          </cell>
          <cell r="M561">
            <v>9.0949470177292824E-13</v>
          </cell>
        </row>
        <row r="562">
          <cell r="A562" t="str">
            <v>C13-309</v>
          </cell>
          <cell r="G562">
            <v>-5155.8999999999996</v>
          </cell>
          <cell r="H562">
            <v>0</v>
          </cell>
          <cell r="I562">
            <v>5155.8999999999987</v>
          </cell>
          <cell r="J562">
            <v>0</v>
          </cell>
          <cell r="K562">
            <v>0</v>
          </cell>
          <cell r="L562">
            <v>-9.0949470177292824E-13</v>
          </cell>
          <cell r="M562">
            <v>-9.0949470177292824E-13</v>
          </cell>
        </row>
        <row r="563">
          <cell r="A563" t="str">
            <v>C13-344</v>
          </cell>
          <cell r="G563">
            <v>0</v>
          </cell>
          <cell r="H563">
            <v>0</v>
          </cell>
          <cell r="I563">
            <v>1022.09</v>
          </cell>
          <cell r="J563">
            <v>0</v>
          </cell>
          <cell r="K563">
            <v>-1022.09</v>
          </cell>
          <cell r="L563">
            <v>0</v>
          </cell>
          <cell r="M563">
            <v>0</v>
          </cell>
        </row>
        <row r="564">
          <cell r="A564" t="str">
            <v>C13-345</v>
          </cell>
          <cell r="G564">
            <v>0</v>
          </cell>
          <cell r="H564">
            <v>0</v>
          </cell>
          <cell r="I564">
            <v>959.43</v>
          </cell>
          <cell r="J564">
            <v>0</v>
          </cell>
          <cell r="K564">
            <v>0</v>
          </cell>
          <cell r="L564">
            <v>959.43</v>
          </cell>
          <cell r="M564">
            <v>959.43</v>
          </cell>
        </row>
        <row r="565">
          <cell r="A565" t="str">
            <v>C13-355</v>
          </cell>
          <cell r="G565">
            <v>0</v>
          </cell>
          <cell r="H565">
            <v>0</v>
          </cell>
          <cell r="I565">
            <v>1673.02</v>
          </cell>
          <cell r="J565">
            <v>0</v>
          </cell>
          <cell r="K565">
            <v>-1673.02</v>
          </cell>
          <cell r="L565">
            <v>0</v>
          </cell>
          <cell r="M565">
            <v>0</v>
          </cell>
        </row>
        <row r="566">
          <cell r="A566" t="str">
            <v>C13-501</v>
          </cell>
          <cell r="G566">
            <v>-30956.239999999998</v>
          </cell>
          <cell r="H566">
            <v>0</v>
          </cell>
          <cell r="I566">
            <v>30984.28</v>
          </cell>
          <cell r="J566">
            <v>0</v>
          </cell>
          <cell r="K566">
            <v>0</v>
          </cell>
          <cell r="L566">
            <v>28.040000000000873</v>
          </cell>
          <cell r="M566">
            <v>28.040000000000873</v>
          </cell>
        </row>
        <row r="567">
          <cell r="A567" t="str">
            <v>C13-504</v>
          </cell>
          <cell r="G567">
            <v>-30040.629999999997</v>
          </cell>
          <cell r="H567">
            <v>0</v>
          </cell>
          <cell r="I567">
            <v>30041.17</v>
          </cell>
          <cell r="J567">
            <v>0</v>
          </cell>
          <cell r="K567">
            <v>0</v>
          </cell>
          <cell r="L567">
            <v>0.54000000000087311</v>
          </cell>
          <cell r="M567">
            <v>0.54000000000087311</v>
          </cell>
        </row>
        <row r="568">
          <cell r="A568" t="str">
            <v>C13-505</v>
          </cell>
          <cell r="G568">
            <v>-192.34</v>
          </cell>
          <cell r="H568">
            <v>0</v>
          </cell>
          <cell r="I568">
            <v>192.34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C13-506</v>
          </cell>
          <cell r="G569">
            <v>0</v>
          </cell>
          <cell r="H569">
            <v>0</v>
          </cell>
          <cell r="I569">
            <v>55827.600000000006</v>
          </cell>
          <cell r="J569">
            <v>0</v>
          </cell>
          <cell r="K569">
            <v>0</v>
          </cell>
          <cell r="L569">
            <v>55827.600000000006</v>
          </cell>
          <cell r="M569">
            <v>55827.600000000006</v>
          </cell>
        </row>
        <row r="570">
          <cell r="A570" t="str">
            <v>C13-507</v>
          </cell>
          <cell r="G570">
            <v>0</v>
          </cell>
          <cell r="H570">
            <v>0</v>
          </cell>
          <cell r="I570">
            <v>9248.24</v>
          </cell>
          <cell r="J570">
            <v>0</v>
          </cell>
          <cell r="K570">
            <v>0</v>
          </cell>
          <cell r="L570">
            <v>9248.24</v>
          </cell>
          <cell r="M570">
            <v>9248.24</v>
          </cell>
        </row>
        <row r="571">
          <cell r="A571" t="str">
            <v>C13-509</v>
          </cell>
          <cell r="G571">
            <v>-483.62</v>
          </cell>
          <cell r="H571">
            <v>0</v>
          </cell>
          <cell r="I571">
            <v>483.62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C13-513</v>
          </cell>
          <cell r="G572">
            <v>-194.7</v>
          </cell>
          <cell r="H572">
            <v>0</v>
          </cell>
          <cell r="I572">
            <v>194.7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</row>
        <row r="573">
          <cell r="A573" t="str">
            <v>C13-514</v>
          </cell>
          <cell r="G573">
            <v>0</v>
          </cell>
          <cell r="H573">
            <v>0</v>
          </cell>
          <cell r="I573">
            <v>3691.18</v>
          </cell>
          <cell r="J573">
            <v>0</v>
          </cell>
          <cell r="K573">
            <v>-3691.18</v>
          </cell>
          <cell r="L573">
            <v>0</v>
          </cell>
          <cell r="M573">
            <v>0</v>
          </cell>
        </row>
        <row r="574">
          <cell r="A574" t="str">
            <v>C13-516</v>
          </cell>
          <cell r="G574">
            <v>-1180.3599999999999</v>
          </cell>
          <cell r="H574">
            <v>0</v>
          </cell>
          <cell r="I574">
            <v>1180.3599999999999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</row>
        <row r="575">
          <cell r="A575" t="str">
            <v>C13-517</v>
          </cell>
          <cell r="G575">
            <v>0</v>
          </cell>
          <cell r="H575">
            <v>0</v>
          </cell>
          <cell r="I575">
            <v>194.7</v>
          </cell>
          <cell r="J575">
            <v>0</v>
          </cell>
          <cell r="K575">
            <v>-194.7</v>
          </cell>
          <cell r="L575">
            <v>0</v>
          </cell>
          <cell r="M575">
            <v>0</v>
          </cell>
        </row>
        <row r="576">
          <cell r="A576" t="str">
            <v>C13-519</v>
          </cell>
          <cell r="G576">
            <v>0</v>
          </cell>
          <cell r="H576">
            <v>0</v>
          </cell>
          <cell r="I576">
            <v>1154.03</v>
          </cell>
          <cell r="J576">
            <v>0</v>
          </cell>
          <cell r="K576">
            <v>-1154.03</v>
          </cell>
          <cell r="L576">
            <v>0</v>
          </cell>
          <cell r="M576">
            <v>0</v>
          </cell>
        </row>
        <row r="577">
          <cell r="A577" t="str">
            <v>C13-521</v>
          </cell>
          <cell r="G577">
            <v>-3788.21</v>
          </cell>
          <cell r="H577">
            <v>0</v>
          </cell>
          <cell r="I577">
            <v>3788.2100000000005</v>
          </cell>
          <cell r="J577">
            <v>0</v>
          </cell>
          <cell r="K577">
            <v>0</v>
          </cell>
          <cell r="L577">
            <v>4.5474735088646412E-13</v>
          </cell>
          <cell r="M577">
            <v>4.5474735088646412E-13</v>
          </cell>
        </row>
        <row r="578">
          <cell r="A578" t="str">
            <v>C13-522</v>
          </cell>
          <cell r="G578">
            <v>0</v>
          </cell>
          <cell r="H578">
            <v>0</v>
          </cell>
          <cell r="I578">
            <v>5888.65</v>
          </cell>
          <cell r="J578">
            <v>0</v>
          </cell>
          <cell r="K578">
            <v>-5888.65</v>
          </cell>
          <cell r="L578">
            <v>0</v>
          </cell>
          <cell r="M578">
            <v>0</v>
          </cell>
        </row>
        <row r="579">
          <cell r="A579" t="str">
            <v>C13-523</v>
          </cell>
          <cell r="G579">
            <v>0</v>
          </cell>
          <cell r="H579">
            <v>0</v>
          </cell>
          <cell r="I579">
            <v>19573.2</v>
          </cell>
          <cell r="J579">
            <v>0</v>
          </cell>
          <cell r="K579">
            <v>-19573.2</v>
          </cell>
          <cell r="L579">
            <v>0</v>
          </cell>
          <cell r="M579">
            <v>0</v>
          </cell>
        </row>
        <row r="580">
          <cell r="A580" t="str">
            <v>C13-525</v>
          </cell>
          <cell r="G580">
            <v>0</v>
          </cell>
          <cell r="H580">
            <v>0</v>
          </cell>
          <cell r="I580">
            <v>4389</v>
          </cell>
          <cell r="J580">
            <v>0</v>
          </cell>
          <cell r="K580">
            <v>-4389</v>
          </cell>
          <cell r="L580">
            <v>0</v>
          </cell>
          <cell r="M580">
            <v>0</v>
          </cell>
        </row>
        <row r="581">
          <cell r="A581" t="str">
            <v>C13-526</v>
          </cell>
          <cell r="G581">
            <v>0</v>
          </cell>
          <cell r="H581">
            <v>0</v>
          </cell>
          <cell r="I581">
            <v>14459.199999999999</v>
          </cell>
          <cell r="J581">
            <v>0</v>
          </cell>
          <cell r="K581">
            <v>0</v>
          </cell>
          <cell r="L581">
            <v>14459.199999999999</v>
          </cell>
          <cell r="M581">
            <v>14459.199999999999</v>
          </cell>
        </row>
        <row r="582">
          <cell r="A582" t="str">
            <v>C13-527</v>
          </cell>
          <cell r="G582">
            <v>0</v>
          </cell>
          <cell r="H582">
            <v>0</v>
          </cell>
          <cell r="I582">
            <v>11023.689999999999</v>
          </cell>
          <cell r="J582">
            <v>0</v>
          </cell>
          <cell r="K582">
            <v>-11023.69</v>
          </cell>
          <cell r="L582">
            <v>0</v>
          </cell>
          <cell r="M582">
            <v>0</v>
          </cell>
        </row>
        <row r="583">
          <cell r="A583" t="str">
            <v>C13-528</v>
          </cell>
          <cell r="G583">
            <v>0</v>
          </cell>
          <cell r="H583">
            <v>0</v>
          </cell>
          <cell r="I583">
            <v>389.4</v>
          </cell>
          <cell r="J583">
            <v>0</v>
          </cell>
          <cell r="K583">
            <v>-389.4</v>
          </cell>
          <cell r="L583">
            <v>0</v>
          </cell>
          <cell r="M583">
            <v>0</v>
          </cell>
        </row>
        <row r="584">
          <cell r="A584" t="str">
            <v>C13-529</v>
          </cell>
          <cell r="G584">
            <v>-389.4</v>
          </cell>
          <cell r="H584">
            <v>0</v>
          </cell>
          <cell r="I584">
            <v>389.4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</row>
        <row r="585">
          <cell r="A585" t="str">
            <v>C13-530</v>
          </cell>
          <cell r="G585">
            <v>-863.39</v>
          </cell>
          <cell r="H585">
            <v>0</v>
          </cell>
          <cell r="I585">
            <v>863.39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C13-533</v>
          </cell>
          <cell r="G586">
            <v>-6039.1</v>
          </cell>
          <cell r="H586">
            <v>0</v>
          </cell>
          <cell r="I586">
            <v>6039.1000000000013</v>
          </cell>
          <cell r="J586">
            <v>0</v>
          </cell>
          <cell r="K586">
            <v>0</v>
          </cell>
          <cell r="L586">
            <v>9.0949470177292824E-13</v>
          </cell>
          <cell r="M586">
            <v>9.0949470177292824E-13</v>
          </cell>
        </row>
        <row r="587">
          <cell r="A587" t="str">
            <v>C13-534</v>
          </cell>
          <cell r="G587">
            <v>0</v>
          </cell>
          <cell r="H587">
            <v>0</v>
          </cell>
          <cell r="I587">
            <v>194.7</v>
          </cell>
          <cell r="J587">
            <v>0</v>
          </cell>
          <cell r="K587">
            <v>-194.7</v>
          </cell>
          <cell r="L587">
            <v>0</v>
          </cell>
          <cell r="M587">
            <v>0</v>
          </cell>
        </row>
        <row r="588">
          <cell r="A588" t="str">
            <v>C13-535</v>
          </cell>
          <cell r="G588">
            <v>0</v>
          </cell>
          <cell r="H588">
            <v>0</v>
          </cell>
          <cell r="I588">
            <v>3894.8999999999996</v>
          </cell>
          <cell r="J588">
            <v>0</v>
          </cell>
          <cell r="K588">
            <v>-3894.9</v>
          </cell>
          <cell r="L588">
            <v>0</v>
          </cell>
          <cell r="M588">
            <v>0</v>
          </cell>
        </row>
        <row r="589">
          <cell r="A589" t="str">
            <v>C13-538</v>
          </cell>
          <cell r="G589">
            <v>0</v>
          </cell>
          <cell r="H589">
            <v>0</v>
          </cell>
          <cell r="I589">
            <v>472.15999999999997</v>
          </cell>
          <cell r="J589">
            <v>0</v>
          </cell>
          <cell r="K589">
            <v>0</v>
          </cell>
          <cell r="L589">
            <v>472.15999999999997</v>
          </cell>
          <cell r="M589">
            <v>472.15999999999997</v>
          </cell>
        </row>
        <row r="590">
          <cell r="A590" t="str">
            <v>C13-539</v>
          </cell>
          <cell r="G590">
            <v>0</v>
          </cell>
          <cell r="H590">
            <v>0</v>
          </cell>
          <cell r="I590">
            <v>3876.86</v>
          </cell>
          <cell r="J590">
            <v>0</v>
          </cell>
          <cell r="K590">
            <v>-3876.86</v>
          </cell>
          <cell r="L590">
            <v>0</v>
          </cell>
          <cell r="M590">
            <v>0</v>
          </cell>
        </row>
        <row r="591">
          <cell r="A591" t="str">
            <v>C13-541</v>
          </cell>
          <cell r="G591">
            <v>-194.7</v>
          </cell>
          <cell r="H591">
            <v>0</v>
          </cell>
          <cell r="I591">
            <v>194.7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C13-544</v>
          </cell>
          <cell r="G592">
            <v>0</v>
          </cell>
          <cell r="H592">
            <v>0</v>
          </cell>
          <cell r="I592">
            <v>215.74</v>
          </cell>
          <cell r="J592">
            <v>0</v>
          </cell>
          <cell r="K592">
            <v>0</v>
          </cell>
          <cell r="L592">
            <v>215.74</v>
          </cell>
          <cell r="M592">
            <v>215.74</v>
          </cell>
        </row>
        <row r="593">
          <cell r="A593" t="str">
            <v>C13-546</v>
          </cell>
          <cell r="G593">
            <v>0</v>
          </cell>
          <cell r="H593">
            <v>0</v>
          </cell>
          <cell r="I593">
            <v>12556.2</v>
          </cell>
          <cell r="J593">
            <v>0</v>
          </cell>
          <cell r="K593">
            <v>-12556.2</v>
          </cell>
          <cell r="L593">
            <v>0</v>
          </cell>
          <cell r="M593">
            <v>0</v>
          </cell>
        </row>
        <row r="594">
          <cell r="A594" t="str">
            <v>C13-549</v>
          </cell>
          <cell r="G594">
            <v>0</v>
          </cell>
          <cell r="H594">
            <v>0</v>
          </cell>
          <cell r="I594">
            <v>194.7</v>
          </cell>
          <cell r="J594">
            <v>0</v>
          </cell>
          <cell r="K594">
            <v>0</v>
          </cell>
          <cell r="L594">
            <v>194.7</v>
          </cell>
          <cell r="M594">
            <v>194.7</v>
          </cell>
        </row>
        <row r="595">
          <cell r="A595" t="str">
            <v>C13-600</v>
          </cell>
          <cell r="G595">
            <v>0</v>
          </cell>
          <cell r="H595">
            <v>0</v>
          </cell>
          <cell r="I595">
            <v>123207.24000000003</v>
          </cell>
          <cell r="J595">
            <v>26857</v>
          </cell>
          <cell r="K595">
            <v>-123027.24</v>
          </cell>
          <cell r="L595">
            <v>27037.000000000044</v>
          </cell>
          <cell r="M595">
            <v>27037.000000000044</v>
          </cell>
        </row>
        <row r="596">
          <cell r="A596" t="str">
            <v>C13-605</v>
          </cell>
          <cell r="G596">
            <v>0</v>
          </cell>
          <cell r="H596">
            <v>0</v>
          </cell>
          <cell r="I596">
            <v>159303.87</v>
          </cell>
          <cell r="J596">
            <v>22835</v>
          </cell>
          <cell r="K596">
            <v>-158860.38</v>
          </cell>
          <cell r="L596">
            <v>23278.489999999991</v>
          </cell>
          <cell r="M596">
            <v>23278.489999999991</v>
          </cell>
        </row>
        <row r="597">
          <cell r="A597" t="str">
            <v>C13-610</v>
          </cell>
          <cell r="G597">
            <v>0</v>
          </cell>
          <cell r="H597">
            <v>0</v>
          </cell>
          <cell r="I597">
            <v>19157.160000000007</v>
          </cell>
          <cell r="J597">
            <v>0</v>
          </cell>
          <cell r="K597">
            <v>-19157.16</v>
          </cell>
          <cell r="L597">
            <v>0</v>
          </cell>
          <cell r="M597">
            <v>0</v>
          </cell>
        </row>
        <row r="598">
          <cell r="A598" t="str">
            <v>C13-700</v>
          </cell>
          <cell r="G598">
            <v>-17541.689999999999</v>
          </cell>
          <cell r="H598">
            <v>0</v>
          </cell>
          <cell r="I598">
            <v>17541.689999999999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</row>
        <row r="599">
          <cell r="A599" t="str">
            <v>C13-750</v>
          </cell>
          <cell r="G599">
            <v>0</v>
          </cell>
          <cell r="H599">
            <v>0</v>
          </cell>
          <cell r="I599">
            <v>1866.95</v>
          </cell>
          <cell r="J599">
            <v>0</v>
          </cell>
          <cell r="K599">
            <v>0</v>
          </cell>
          <cell r="L599">
            <v>1866.95</v>
          </cell>
          <cell r="M599">
            <v>1866.95</v>
          </cell>
        </row>
        <row r="600">
          <cell r="A600" t="str">
            <v>C13-751</v>
          </cell>
          <cell r="G600">
            <v>-7582.9600000000009</v>
          </cell>
          <cell r="H600">
            <v>0</v>
          </cell>
          <cell r="I600">
            <v>7582.96</v>
          </cell>
          <cell r="J600">
            <v>0</v>
          </cell>
          <cell r="K600">
            <v>0</v>
          </cell>
          <cell r="L600">
            <v>-9.0949470177292824E-13</v>
          </cell>
          <cell r="M600">
            <v>-9.0949470177292824E-13</v>
          </cell>
        </row>
        <row r="601">
          <cell r="A601" t="str">
            <v>C13-752</v>
          </cell>
          <cell r="G601">
            <v>-803.09999999999991</v>
          </cell>
          <cell r="H601">
            <v>0</v>
          </cell>
          <cell r="I601">
            <v>803.09999999999991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</row>
        <row r="602">
          <cell r="A602" t="str">
            <v>C13-753</v>
          </cell>
          <cell r="G602">
            <v>0</v>
          </cell>
          <cell r="H602">
            <v>0</v>
          </cell>
          <cell r="I602">
            <v>4123.72</v>
          </cell>
          <cell r="J602">
            <v>0</v>
          </cell>
          <cell r="K602">
            <v>-4123.72</v>
          </cell>
          <cell r="L602">
            <v>0</v>
          </cell>
          <cell r="M602">
            <v>0</v>
          </cell>
        </row>
        <row r="603">
          <cell r="A603" t="str">
            <v>C13-754</v>
          </cell>
          <cell r="G603">
            <v>-14645.990000000002</v>
          </cell>
          <cell r="H603">
            <v>0</v>
          </cell>
          <cell r="I603">
            <v>15220.990000000003</v>
          </cell>
          <cell r="J603">
            <v>0</v>
          </cell>
          <cell r="K603">
            <v>0</v>
          </cell>
          <cell r="L603">
            <v>575.00000000000182</v>
          </cell>
          <cell r="M603">
            <v>575.00000000000182</v>
          </cell>
        </row>
        <row r="604">
          <cell r="A604" t="str">
            <v>C13-755</v>
          </cell>
          <cell r="G604">
            <v>-15353.940000000002</v>
          </cell>
          <cell r="H604">
            <v>0</v>
          </cell>
          <cell r="I604">
            <v>15353.940000000002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</row>
        <row r="605">
          <cell r="A605" t="str">
            <v>C13-756</v>
          </cell>
          <cell r="G605">
            <v>-7022.23</v>
          </cell>
          <cell r="H605">
            <v>0</v>
          </cell>
          <cell r="I605">
            <v>7022.23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C13-757</v>
          </cell>
          <cell r="G606">
            <v>-14369.55</v>
          </cell>
          <cell r="H606">
            <v>0</v>
          </cell>
          <cell r="I606">
            <v>14369.550000000001</v>
          </cell>
          <cell r="J606">
            <v>0</v>
          </cell>
          <cell r="K606">
            <v>0</v>
          </cell>
          <cell r="L606">
            <v>1.8189894035458565E-12</v>
          </cell>
          <cell r="M606">
            <v>1.8189894035458565E-12</v>
          </cell>
        </row>
        <row r="607">
          <cell r="A607" t="str">
            <v>C13-758</v>
          </cell>
          <cell r="G607">
            <v>0</v>
          </cell>
          <cell r="H607">
            <v>0</v>
          </cell>
          <cell r="I607">
            <v>2.6290081223123707E-13</v>
          </cell>
          <cell r="J607">
            <v>0</v>
          </cell>
          <cell r="K607">
            <v>0</v>
          </cell>
          <cell r="L607">
            <v>2.6290081223123707E-13</v>
          </cell>
          <cell r="M607">
            <v>2.6290081223123707E-13</v>
          </cell>
        </row>
        <row r="608">
          <cell r="A608" t="str">
            <v>C13-759</v>
          </cell>
          <cell r="G608">
            <v>-2938.44</v>
          </cell>
          <cell r="H608">
            <v>0</v>
          </cell>
          <cell r="I608">
            <v>2938.44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C13-760</v>
          </cell>
          <cell r="G609">
            <v>-11824.55</v>
          </cell>
          <cell r="H609">
            <v>0</v>
          </cell>
          <cell r="I609">
            <v>11824.550000000001</v>
          </cell>
          <cell r="J609">
            <v>0</v>
          </cell>
          <cell r="K609">
            <v>0</v>
          </cell>
          <cell r="L609">
            <v>1.8189894035458565E-12</v>
          </cell>
          <cell r="M609">
            <v>1.8189894035458565E-12</v>
          </cell>
        </row>
        <row r="610">
          <cell r="A610" t="str">
            <v>C13-761</v>
          </cell>
          <cell r="G610">
            <v>-429.6</v>
          </cell>
          <cell r="H610">
            <v>0</v>
          </cell>
          <cell r="I610">
            <v>429.6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C13-762</v>
          </cell>
          <cell r="G611">
            <v>0</v>
          </cell>
          <cell r="H611">
            <v>0</v>
          </cell>
          <cell r="I611">
            <v>2789.16</v>
          </cell>
          <cell r="J611">
            <v>0</v>
          </cell>
          <cell r="K611">
            <v>-2789.16</v>
          </cell>
          <cell r="L611">
            <v>0</v>
          </cell>
          <cell r="M611">
            <v>0</v>
          </cell>
        </row>
        <row r="612">
          <cell r="A612" t="str">
            <v>C13-763</v>
          </cell>
          <cell r="G612">
            <v>-6260.41</v>
          </cell>
          <cell r="H612">
            <v>0</v>
          </cell>
          <cell r="I612">
            <v>6260.4100000000008</v>
          </cell>
          <cell r="J612">
            <v>0</v>
          </cell>
          <cell r="K612">
            <v>0</v>
          </cell>
          <cell r="L612">
            <v>9.0949470177292824E-13</v>
          </cell>
          <cell r="M612">
            <v>9.0949470177292824E-13</v>
          </cell>
        </row>
        <row r="613">
          <cell r="A613" t="str">
            <v>C13-764</v>
          </cell>
          <cell r="G613">
            <v>-389.4</v>
          </cell>
          <cell r="H613">
            <v>0</v>
          </cell>
          <cell r="I613">
            <v>389.4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</row>
        <row r="614">
          <cell r="A614" t="str">
            <v>C13-765</v>
          </cell>
          <cell r="G614">
            <v>0</v>
          </cell>
          <cell r="H614">
            <v>0</v>
          </cell>
          <cell r="I614">
            <v>7447.4800000000005</v>
          </cell>
          <cell r="J614">
            <v>0</v>
          </cell>
          <cell r="K614">
            <v>-7447.48</v>
          </cell>
          <cell r="L614">
            <v>0</v>
          </cell>
          <cell r="M614">
            <v>0</v>
          </cell>
        </row>
        <row r="615">
          <cell r="A615" t="str">
            <v>C13-766</v>
          </cell>
          <cell r="G615">
            <v>0</v>
          </cell>
          <cell r="H615">
            <v>0</v>
          </cell>
          <cell r="I615">
            <v>2587.04</v>
          </cell>
          <cell r="J615">
            <v>0</v>
          </cell>
          <cell r="K615">
            <v>-2587.04</v>
          </cell>
          <cell r="L615">
            <v>0</v>
          </cell>
          <cell r="M615">
            <v>0</v>
          </cell>
        </row>
        <row r="616">
          <cell r="A616" t="str">
            <v>C13-767</v>
          </cell>
          <cell r="G616">
            <v>0</v>
          </cell>
          <cell r="H616">
            <v>0</v>
          </cell>
          <cell r="I616">
            <v>12111.17</v>
          </cell>
          <cell r="J616">
            <v>0</v>
          </cell>
          <cell r="K616">
            <v>-12111.17</v>
          </cell>
          <cell r="L616">
            <v>0</v>
          </cell>
          <cell r="M616">
            <v>0</v>
          </cell>
        </row>
        <row r="617">
          <cell r="A617" t="str">
            <v>C13-768</v>
          </cell>
          <cell r="G617">
            <v>0</v>
          </cell>
          <cell r="H617">
            <v>0</v>
          </cell>
          <cell r="I617">
            <v>1245.78</v>
          </cell>
          <cell r="J617">
            <v>0</v>
          </cell>
          <cell r="K617">
            <v>-1245.78</v>
          </cell>
          <cell r="L617">
            <v>0</v>
          </cell>
          <cell r="M617">
            <v>0</v>
          </cell>
        </row>
        <row r="618">
          <cell r="A618" t="str">
            <v>C13-769</v>
          </cell>
          <cell r="G618">
            <v>0</v>
          </cell>
          <cell r="H618">
            <v>0</v>
          </cell>
          <cell r="I618">
            <v>1171.44</v>
          </cell>
          <cell r="J618">
            <v>0</v>
          </cell>
          <cell r="K618">
            <v>-1171.44</v>
          </cell>
          <cell r="L618">
            <v>0</v>
          </cell>
          <cell r="M618">
            <v>0</v>
          </cell>
        </row>
        <row r="619">
          <cell r="A619" t="str">
            <v>C13-770</v>
          </cell>
          <cell r="G619">
            <v>0</v>
          </cell>
          <cell r="H619">
            <v>0</v>
          </cell>
          <cell r="I619">
            <v>8665.36</v>
          </cell>
          <cell r="J619">
            <v>0</v>
          </cell>
          <cell r="K619">
            <v>-8665.36</v>
          </cell>
          <cell r="L619">
            <v>0</v>
          </cell>
          <cell r="M619">
            <v>0</v>
          </cell>
        </row>
        <row r="620">
          <cell r="A620" t="str">
            <v>C13-771</v>
          </cell>
          <cell r="G620">
            <v>0</v>
          </cell>
          <cell r="H620">
            <v>0</v>
          </cell>
          <cell r="I620">
            <v>4967.79</v>
          </cell>
          <cell r="J620">
            <v>0</v>
          </cell>
          <cell r="K620">
            <v>0</v>
          </cell>
          <cell r="L620">
            <v>4967.79</v>
          </cell>
          <cell r="M620">
            <v>4967.79</v>
          </cell>
        </row>
        <row r="621">
          <cell r="A621" t="str">
            <v>C13-772</v>
          </cell>
          <cell r="G621">
            <v>0</v>
          </cell>
          <cell r="H621">
            <v>0</v>
          </cell>
          <cell r="I621">
            <v>0</v>
          </cell>
          <cell r="J621">
            <v>-394049.89</v>
          </cell>
          <cell r="K621">
            <v>0</v>
          </cell>
          <cell r="L621">
            <v>-394049.89</v>
          </cell>
          <cell r="M621">
            <v>-394049.89</v>
          </cell>
        </row>
        <row r="622">
          <cell r="A622" t="str">
            <v>C13-802</v>
          </cell>
          <cell r="G622">
            <v>0</v>
          </cell>
          <cell r="H622">
            <v>0</v>
          </cell>
          <cell r="I622">
            <v>2476.35</v>
          </cell>
          <cell r="J622">
            <v>0</v>
          </cell>
          <cell r="K622">
            <v>0</v>
          </cell>
          <cell r="L622">
            <v>2476.35</v>
          </cell>
          <cell r="M622">
            <v>2476.35</v>
          </cell>
        </row>
        <row r="623">
          <cell r="A623" t="str">
            <v>C13-804</v>
          </cell>
          <cell r="G623">
            <v>0</v>
          </cell>
          <cell r="H623">
            <v>0</v>
          </cell>
          <cell r="I623">
            <v>24650</v>
          </cell>
          <cell r="J623">
            <v>0</v>
          </cell>
          <cell r="K623">
            <v>-24650</v>
          </cell>
          <cell r="L623">
            <v>0</v>
          </cell>
          <cell r="M623">
            <v>0</v>
          </cell>
        </row>
        <row r="624">
          <cell r="A624" t="str">
            <v>C13-805</v>
          </cell>
          <cell r="G624">
            <v>0</v>
          </cell>
          <cell r="H624">
            <v>0</v>
          </cell>
          <cell r="I624">
            <v>55885</v>
          </cell>
          <cell r="J624">
            <v>0</v>
          </cell>
          <cell r="K624">
            <v>-55885</v>
          </cell>
          <cell r="L624">
            <v>0</v>
          </cell>
          <cell r="M624">
            <v>0</v>
          </cell>
        </row>
        <row r="625">
          <cell r="A625" t="str">
            <v>C13-806</v>
          </cell>
          <cell r="G625">
            <v>0</v>
          </cell>
          <cell r="H625">
            <v>0</v>
          </cell>
          <cell r="I625">
            <v>58974.52</v>
          </cell>
          <cell r="J625">
            <v>0</v>
          </cell>
          <cell r="K625">
            <v>-58974.52</v>
          </cell>
          <cell r="L625">
            <v>0</v>
          </cell>
          <cell r="M625">
            <v>0</v>
          </cell>
        </row>
        <row r="626">
          <cell r="A626" t="str">
            <v>C13-807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</row>
        <row r="627">
          <cell r="A627" t="str">
            <v>C13-808</v>
          </cell>
          <cell r="G627">
            <v>0</v>
          </cell>
          <cell r="H627">
            <v>0</v>
          </cell>
          <cell r="I627">
            <v>106104.51000000001</v>
          </cell>
          <cell r="J627">
            <v>0</v>
          </cell>
          <cell r="K627">
            <v>-106004.51</v>
          </cell>
          <cell r="L627">
            <v>100.00000000001455</v>
          </cell>
          <cell r="M627">
            <v>100.00000000001455</v>
          </cell>
        </row>
        <row r="628">
          <cell r="A628" t="str">
            <v>C13-809</v>
          </cell>
          <cell r="G628">
            <v>-47339</v>
          </cell>
          <cell r="H628">
            <v>0</v>
          </cell>
          <cell r="I628">
            <v>47339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</row>
        <row r="629">
          <cell r="A629" t="str">
            <v>C13-811</v>
          </cell>
          <cell r="G629">
            <v>0</v>
          </cell>
          <cell r="H629">
            <v>0</v>
          </cell>
          <cell r="I629">
            <v>102791.73999999999</v>
          </cell>
          <cell r="J629">
            <v>0</v>
          </cell>
          <cell r="K629">
            <v>-102791.74</v>
          </cell>
          <cell r="L629">
            <v>0</v>
          </cell>
          <cell r="M629">
            <v>0</v>
          </cell>
        </row>
        <row r="630">
          <cell r="A630" t="str">
            <v>C13-814</v>
          </cell>
          <cell r="G630">
            <v>0</v>
          </cell>
          <cell r="H630">
            <v>0</v>
          </cell>
          <cell r="I630">
            <v>115955.37</v>
          </cell>
          <cell r="J630">
            <v>0</v>
          </cell>
          <cell r="K630">
            <v>-115955.37</v>
          </cell>
          <cell r="L630">
            <v>0</v>
          </cell>
          <cell r="M630">
            <v>0</v>
          </cell>
        </row>
        <row r="631">
          <cell r="A631" t="str">
            <v>C14-205</v>
          </cell>
          <cell r="G631">
            <v>0</v>
          </cell>
          <cell r="H631">
            <v>0</v>
          </cell>
          <cell r="I631">
            <v>194.54</v>
          </cell>
          <cell r="J631">
            <v>0</v>
          </cell>
          <cell r="K631">
            <v>0</v>
          </cell>
          <cell r="L631">
            <v>194.54</v>
          </cell>
          <cell r="M631">
            <v>194.54</v>
          </cell>
        </row>
        <row r="632">
          <cell r="A632" t="str">
            <v>C14-207</v>
          </cell>
          <cell r="G632">
            <v>0</v>
          </cell>
          <cell r="H632">
            <v>0</v>
          </cell>
          <cell r="I632">
            <v>325</v>
          </cell>
          <cell r="J632">
            <v>0</v>
          </cell>
          <cell r="K632">
            <v>0</v>
          </cell>
          <cell r="L632">
            <v>325</v>
          </cell>
          <cell r="M632">
            <v>325</v>
          </cell>
        </row>
        <row r="633">
          <cell r="A633" t="str">
            <v>C14-208</v>
          </cell>
          <cell r="G633">
            <v>0</v>
          </cell>
          <cell r="H633">
            <v>0</v>
          </cell>
          <cell r="I633">
            <v>2763.8</v>
          </cell>
          <cell r="J633">
            <v>0</v>
          </cell>
          <cell r="K633">
            <v>0</v>
          </cell>
          <cell r="L633">
            <v>2763.8</v>
          </cell>
          <cell r="M633">
            <v>2763.8</v>
          </cell>
        </row>
        <row r="634">
          <cell r="A634" t="str">
            <v>C14-209</v>
          </cell>
          <cell r="G634">
            <v>0</v>
          </cell>
          <cell r="H634">
            <v>0</v>
          </cell>
          <cell r="I634">
            <v>3984.7</v>
          </cell>
          <cell r="J634">
            <v>0</v>
          </cell>
          <cell r="K634">
            <v>0</v>
          </cell>
          <cell r="L634">
            <v>3984.7</v>
          </cell>
          <cell r="M634">
            <v>3984.7</v>
          </cell>
        </row>
        <row r="635">
          <cell r="A635" t="str">
            <v>C14-211</v>
          </cell>
          <cell r="G635">
            <v>0</v>
          </cell>
          <cell r="H635">
            <v>0</v>
          </cell>
          <cell r="I635">
            <v>2066.85</v>
          </cell>
          <cell r="J635">
            <v>0</v>
          </cell>
          <cell r="K635">
            <v>0</v>
          </cell>
          <cell r="L635">
            <v>2066.85</v>
          </cell>
          <cell r="M635">
            <v>2066.85</v>
          </cell>
        </row>
        <row r="636">
          <cell r="A636" t="str">
            <v>C14-212</v>
          </cell>
          <cell r="G636">
            <v>0</v>
          </cell>
          <cell r="H636">
            <v>0</v>
          </cell>
          <cell r="I636">
            <v>1811.8700000000001</v>
          </cell>
          <cell r="J636">
            <v>0</v>
          </cell>
          <cell r="K636">
            <v>0</v>
          </cell>
          <cell r="L636">
            <v>1811.8700000000001</v>
          </cell>
          <cell r="M636">
            <v>1811.8700000000001</v>
          </cell>
        </row>
        <row r="637">
          <cell r="A637" t="str">
            <v>C14-225</v>
          </cell>
          <cell r="G637">
            <v>0</v>
          </cell>
          <cell r="H637">
            <v>0</v>
          </cell>
          <cell r="I637">
            <v>10181.02</v>
          </cell>
          <cell r="J637">
            <v>0</v>
          </cell>
          <cell r="K637">
            <v>0</v>
          </cell>
          <cell r="L637">
            <v>10181.02</v>
          </cell>
          <cell r="M637">
            <v>10181.02</v>
          </cell>
        </row>
        <row r="638">
          <cell r="A638" t="str">
            <v>C14-226</v>
          </cell>
          <cell r="G638">
            <v>0</v>
          </cell>
          <cell r="H638">
            <v>0</v>
          </cell>
          <cell r="I638">
            <v>4550.5</v>
          </cell>
          <cell r="J638">
            <v>0</v>
          </cell>
          <cell r="K638">
            <v>0</v>
          </cell>
          <cell r="L638">
            <v>4550.5</v>
          </cell>
          <cell r="M638">
            <v>4550.5</v>
          </cell>
        </row>
        <row r="639">
          <cell r="A639" t="str">
            <v>C14-228</v>
          </cell>
          <cell r="G639">
            <v>0</v>
          </cell>
          <cell r="H639">
            <v>0</v>
          </cell>
          <cell r="I639">
            <v>12927.82</v>
          </cell>
          <cell r="J639">
            <v>0</v>
          </cell>
          <cell r="K639">
            <v>0</v>
          </cell>
          <cell r="L639">
            <v>12927.82</v>
          </cell>
          <cell r="M639">
            <v>12927.82</v>
          </cell>
        </row>
        <row r="640">
          <cell r="A640" t="str">
            <v>C14-241</v>
          </cell>
          <cell r="G640">
            <v>0</v>
          </cell>
          <cell r="H640">
            <v>0</v>
          </cell>
          <cell r="I640">
            <v>2800</v>
          </cell>
          <cell r="J640">
            <v>0</v>
          </cell>
          <cell r="K640">
            <v>0</v>
          </cell>
          <cell r="L640">
            <v>2800</v>
          </cell>
          <cell r="M640">
            <v>2800</v>
          </cell>
        </row>
        <row r="641">
          <cell r="A641" t="str">
            <v>F11-500</v>
          </cell>
          <cell r="G641">
            <v>0</v>
          </cell>
          <cell r="H641">
            <v>0</v>
          </cell>
          <cell r="I641">
            <v>1371.95</v>
          </cell>
          <cell r="J641">
            <v>0</v>
          </cell>
          <cell r="K641">
            <v>0</v>
          </cell>
          <cell r="L641">
            <v>1371.95</v>
          </cell>
          <cell r="M641">
            <v>1371.95</v>
          </cell>
        </row>
        <row r="642">
          <cell r="A642" t="str">
            <v>F12-205</v>
          </cell>
          <cell r="G642">
            <v>0</v>
          </cell>
          <cell r="H642">
            <v>0</v>
          </cell>
          <cell r="I642">
            <v>290.23</v>
          </cell>
          <cell r="J642">
            <v>0</v>
          </cell>
          <cell r="K642">
            <v>0</v>
          </cell>
          <cell r="L642">
            <v>290.23</v>
          </cell>
          <cell r="M642">
            <v>290.23</v>
          </cell>
        </row>
        <row r="643">
          <cell r="A643" t="str">
            <v>F12-215</v>
          </cell>
          <cell r="G643">
            <v>0</v>
          </cell>
          <cell r="H643">
            <v>0</v>
          </cell>
          <cell r="I643">
            <v>560.82999999999993</v>
          </cell>
          <cell r="J643">
            <v>0</v>
          </cell>
          <cell r="K643">
            <v>0</v>
          </cell>
          <cell r="L643">
            <v>560.82999999999993</v>
          </cell>
          <cell r="M643">
            <v>560.82999999999993</v>
          </cell>
        </row>
        <row r="644">
          <cell r="A644" t="str">
            <v>F12-504</v>
          </cell>
          <cell r="G644">
            <v>0</v>
          </cell>
          <cell r="H644">
            <v>0</v>
          </cell>
          <cell r="I644">
            <v>3084.4599999999996</v>
          </cell>
          <cell r="J644">
            <v>0</v>
          </cell>
          <cell r="K644">
            <v>0</v>
          </cell>
          <cell r="L644">
            <v>3084.4599999999996</v>
          </cell>
          <cell r="M644">
            <v>3084.4599999999996</v>
          </cell>
        </row>
        <row r="645">
          <cell r="A645" t="str">
            <v>F13-100</v>
          </cell>
          <cell r="G645">
            <v>0</v>
          </cell>
          <cell r="H645">
            <v>0</v>
          </cell>
          <cell r="I645">
            <v>85.57</v>
          </cell>
          <cell r="J645">
            <v>0</v>
          </cell>
          <cell r="K645">
            <v>0</v>
          </cell>
          <cell r="L645">
            <v>85.57</v>
          </cell>
          <cell r="M645">
            <v>85.57</v>
          </cell>
        </row>
        <row r="646">
          <cell r="A646" t="str">
            <v>F13-101</v>
          </cell>
          <cell r="G646">
            <v>0</v>
          </cell>
          <cell r="H646">
            <v>0</v>
          </cell>
          <cell r="I646">
            <v>85.57</v>
          </cell>
          <cell r="J646">
            <v>0</v>
          </cell>
          <cell r="K646">
            <v>0</v>
          </cell>
          <cell r="L646">
            <v>85.57</v>
          </cell>
          <cell r="M646">
            <v>85.57</v>
          </cell>
        </row>
        <row r="647">
          <cell r="A647" t="str">
            <v>F13-102</v>
          </cell>
          <cell r="G647">
            <v>0</v>
          </cell>
          <cell r="H647">
            <v>0</v>
          </cell>
          <cell r="I647">
            <v>376.96</v>
          </cell>
          <cell r="J647">
            <v>0</v>
          </cell>
          <cell r="K647">
            <v>0</v>
          </cell>
          <cell r="L647">
            <v>376.96</v>
          </cell>
          <cell r="M647">
            <v>376.96</v>
          </cell>
        </row>
        <row r="648">
          <cell r="A648" t="str">
            <v>F13-103</v>
          </cell>
          <cell r="G648">
            <v>0</v>
          </cell>
          <cell r="H648">
            <v>0</v>
          </cell>
          <cell r="I648">
            <v>517.29999999999995</v>
          </cell>
          <cell r="J648">
            <v>0</v>
          </cell>
          <cell r="K648">
            <v>0</v>
          </cell>
          <cell r="L648">
            <v>517.29999999999995</v>
          </cell>
          <cell r="M648">
            <v>517.29999999999995</v>
          </cell>
        </row>
        <row r="649">
          <cell r="A649" t="str">
            <v>F13-105</v>
          </cell>
          <cell r="G649">
            <v>0</v>
          </cell>
          <cell r="H649">
            <v>0</v>
          </cell>
          <cell r="I649">
            <v>569.29</v>
          </cell>
          <cell r="J649">
            <v>0</v>
          </cell>
          <cell r="K649">
            <v>0</v>
          </cell>
          <cell r="L649">
            <v>569.29</v>
          </cell>
          <cell r="M649">
            <v>569.29</v>
          </cell>
        </row>
        <row r="650">
          <cell r="A650" t="str">
            <v>F13-106</v>
          </cell>
          <cell r="G650">
            <v>0</v>
          </cell>
          <cell r="H650">
            <v>0</v>
          </cell>
          <cell r="I650">
            <v>85.570000000000007</v>
          </cell>
          <cell r="J650">
            <v>0</v>
          </cell>
          <cell r="K650">
            <v>0</v>
          </cell>
          <cell r="L650">
            <v>85.570000000000007</v>
          </cell>
          <cell r="M650">
            <v>85.570000000000007</v>
          </cell>
        </row>
        <row r="651">
          <cell r="A651" t="str">
            <v>F13-107</v>
          </cell>
          <cell r="G651">
            <v>0</v>
          </cell>
          <cell r="H651">
            <v>0</v>
          </cell>
          <cell r="I651">
            <v>376.96</v>
          </cell>
          <cell r="J651">
            <v>0</v>
          </cell>
          <cell r="K651">
            <v>0</v>
          </cell>
          <cell r="L651">
            <v>376.96</v>
          </cell>
          <cell r="M651">
            <v>376.96</v>
          </cell>
        </row>
        <row r="652">
          <cell r="A652" t="str">
            <v>F13-108</v>
          </cell>
          <cell r="G652">
            <v>0</v>
          </cell>
          <cell r="H652">
            <v>0</v>
          </cell>
          <cell r="I652">
            <v>1585.5700000000002</v>
          </cell>
          <cell r="J652">
            <v>0</v>
          </cell>
          <cell r="K652">
            <v>0</v>
          </cell>
          <cell r="L652">
            <v>1585.5700000000002</v>
          </cell>
          <cell r="M652">
            <v>1585.5700000000002</v>
          </cell>
        </row>
        <row r="653">
          <cell r="A653" t="str">
            <v>F13-110</v>
          </cell>
          <cell r="G653">
            <v>0</v>
          </cell>
          <cell r="H653">
            <v>0</v>
          </cell>
          <cell r="I653">
            <v>374.38</v>
          </cell>
          <cell r="J653">
            <v>0</v>
          </cell>
          <cell r="K653">
            <v>0</v>
          </cell>
          <cell r="L653">
            <v>374.38</v>
          </cell>
          <cell r="M653">
            <v>374.38</v>
          </cell>
        </row>
        <row r="654">
          <cell r="A654" t="str">
            <v>F13-112</v>
          </cell>
          <cell r="G654">
            <v>0</v>
          </cell>
          <cell r="H654">
            <v>0</v>
          </cell>
          <cell r="I654">
            <v>85.57</v>
          </cell>
          <cell r="J654">
            <v>0</v>
          </cell>
          <cell r="K654">
            <v>0</v>
          </cell>
          <cell r="L654">
            <v>85.57</v>
          </cell>
          <cell r="M654">
            <v>85.57</v>
          </cell>
        </row>
        <row r="655">
          <cell r="A655" t="str">
            <v>F13-113</v>
          </cell>
          <cell r="G655">
            <v>0</v>
          </cell>
          <cell r="H655">
            <v>0</v>
          </cell>
          <cell r="I655">
            <v>504.34999999999997</v>
          </cell>
          <cell r="J655">
            <v>0</v>
          </cell>
          <cell r="K655">
            <v>0</v>
          </cell>
          <cell r="L655">
            <v>504.34999999999997</v>
          </cell>
          <cell r="M655">
            <v>504.34999999999997</v>
          </cell>
        </row>
        <row r="656">
          <cell r="A656" t="str">
            <v>F13-114</v>
          </cell>
          <cell r="G656">
            <v>0</v>
          </cell>
          <cell r="H656">
            <v>0</v>
          </cell>
          <cell r="I656">
            <v>634.99999999999989</v>
          </cell>
          <cell r="J656">
            <v>0</v>
          </cell>
          <cell r="K656">
            <v>0</v>
          </cell>
          <cell r="L656">
            <v>634.99999999999989</v>
          </cell>
          <cell r="M656">
            <v>634.99999999999989</v>
          </cell>
        </row>
        <row r="657">
          <cell r="A657" t="str">
            <v>F13-115</v>
          </cell>
          <cell r="G657">
            <v>0</v>
          </cell>
          <cell r="H657">
            <v>0</v>
          </cell>
          <cell r="I657">
            <v>85.570000000000007</v>
          </cell>
          <cell r="J657">
            <v>0</v>
          </cell>
          <cell r="K657">
            <v>0</v>
          </cell>
          <cell r="L657">
            <v>85.570000000000007</v>
          </cell>
          <cell r="M657">
            <v>85.570000000000007</v>
          </cell>
        </row>
        <row r="658">
          <cell r="A658" t="str">
            <v>F13-116</v>
          </cell>
          <cell r="G658">
            <v>0</v>
          </cell>
          <cell r="H658">
            <v>0</v>
          </cell>
          <cell r="I658">
            <v>488.45</v>
          </cell>
          <cell r="J658">
            <v>0</v>
          </cell>
          <cell r="K658">
            <v>0</v>
          </cell>
          <cell r="L658">
            <v>488.45</v>
          </cell>
          <cell r="M658">
            <v>488.45</v>
          </cell>
        </row>
        <row r="659">
          <cell r="A659" t="str">
            <v>F13-117</v>
          </cell>
          <cell r="G659">
            <v>0</v>
          </cell>
          <cell r="H659">
            <v>0</v>
          </cell>
          <cell r="I659">
            <v>1348.4699999999998</v>
          </cell>
          <cell r="J659">
            <v>0</v>
          </cell>
          <cell r="K659">
            <v>0</v>
          </cell>
          <cell r="L659">
            <v>1348.4699999999998</v>
          </cell>
          <cell r="M659">
            <v>1348.4699999999998</v>
          </cell>
        </row>
        <row r="660">
          <cell r="A660" t="str">
            <v>F13-118</v>
          </cell>
          <cell r="G660">
            <v>0</v>
          </cell>
          <cell r="H660">
            <v>0</v>
          </cell>
          <cell r="I660">
            <v>673.06999999999994</v>
          </cell>
          <cell r="J660">
            <v>0</v>
          </cell>
          <cell r="K660">
            <v>0</v>
          </cell>
          <cell r="L660">
            <v>673.06999999999994</v>
          </cell>
          <cell r="M660">
            <v>673.06999999999994</v>
          </cell>
        </row>
        <row r="661">
          <cell r="A661" t="str">
            <v>F13-120</v>
          </cell>
          <cell r="G661">
            <v>0</v>
          </cell>
          <cell r="H661">
            <v>0</v>
          </cell>
          <cell r="I661">
            <v>326.95999999999998</v>
          </cell>
          <cell r="J661">
            <v>0</v>
          </cell>
          <cell r="K661">
            <v>0</v>
          </cell>
          <cell r="L661">
            <v>326.95999999999998</v>
          </cell>
          <cell r="M661">
            <v>326.95999999999998</v>
          </cell>
        </row>
        <row r="662">
          <cell r="A662" t="str">
            <v>F13-121</v>
          </cell>
          <cell r="G662">
            <v>0</v>
          </cell>
          <cell r="H662">
            <v>0</v>
          </cell>
          <cell r="I662">
            <v>151.28</v>
          </cell>
          <cell r="J662">
            <v>0</v>
          </cell>
          <cell r="K662">
            <v>0</v>
          </cell>
          <cell r="L662">
            <v>151.28</v>
          </cell>
          <cell r="M662">
            <v>151.28</v>
          </cell>
        </row>
        <row r="663">
          <cell r="A663" t="str">
            <v>F13-122</v>
          </cell>
          <cell r="G663">
            <v>0</v>
          </cell>
          <cell r="H663">
            <v>0</v>
          </cell>
          <cell r="I663">
            <v>151.28</v>
          </cell>
          <cell r="J663">
            <v>0</v>
          </cell>
          <cell r="K663">
            <v>0</v>
          </cell>
          <cell r="L663">
            <v>151.28</v>
          </cell>
          <cell r="M663">
            <v>151.28</v>
          </cell>
        </row>
        <row r="664">
          <cell r="A664" t="str">
            <v>F13-123</v>
          </cell>
          <cell r="G664">
            <v>0</v>
          </cell>
          <cell r="H664">
            <v>0</v>
          </cell>
          <cell r="I664">
            <v>85.57</v>
          </cell>
          <cell r="J664">
            <v>0</v>
          </cell>
          <cell r="K664">
            <v>0</v>
          </cell>
          <cell r="L664">
            <v>85.57</v>
          </cell>
          <cell r="M664">
            <v>85.57</v>
          </cell>
        </row>
        <row r="665">
          <cell r="A665" t="str">
            <v>F13-124</v>
          </cell>
          <cell r="G665">
            <v>0</v>
          </cell>
          <cell r="H665">
            <v>0</v>
          </cell>
          <cell r="I665">
            <v>668.33999999999992</v>
          </cell>
          <cell r="J665">
            <v>0</v>
          </cell>
          <cell r="K665">
            <v>0</v>
          </cell>
          <cell r="L665">
            <v>668.33999999999992</v>
          </cell>
          <cell r="M665">
            <v>668.33999999999992</v>
          </cell>
        </row>
        <row r="666">
          <cell r="A666" t="str">
            <v>F13-125</v>
          </cell>
          <cell r="G666">
            <v>0</v>
          </cell>
          <cell r="H666">
            <v>0</v>
          </cell>
          <cell r="I666">
            <v>535.94999999999982</v>
          </cell>
          <cell r="J666">
            <v>0</v>
          </cell>
          <cell r="K666">
            <v>0</v>
          </cell>
          <cell r="L666">
            <v>535.94999999999982</v>
          </cell>
          <cell r="M666">
            <v>535.94999999999982</v>
          </cell>
        </row>
        <row r="667">
          <cell r="A667" t="str">
            <v>F13-127</v>
          </cell>
          <cell r="G667">
            <v>0</v>
          </cell>
          <cell r="H667">
            <v>0</v>
          </cell>
          <cell r="I667">
            <v>569.29</v>
          </cell>
          <cell r="J667">
            <v>0</v>
          </cell>
          <cell r="K667">
            <v>0</v>
          </cell>
          <cell r="L667">
            <v>569.29</v>
          </cell>
          <cell r="M667">
            <v>569.29</v>
          </cell>
        </row>
        <row r="668">
          <cell r="A668" t="str">
            <v>F13-128</v>
          </cell>
          <cell r="G668">
            <v>0</v>
          </cell>
          <cell r="H668">
            <v>0</v>
          </cell>
          <cell r="I668">
            <v>569.29</v>
          </cell>
          <cell r="J668">
            <v>0</v>
          </cell>
          <cell r="K668">
            <v>0</v>
          </cell>
          <cell r="L668">
            <v>569.29</v>
          </cell>
          <cell r="M668">
            <v>569.29</v>
          </cell>
        </row>
        <row r="669">
          <cell r="A669" t="str">
            <v>F13-129</v>
          </cell>
          <cell r="G669">
            <v>0</v>
          </cell>
          <cell r="H669">
            <v>0</v>
          </cell>
          <cell r="I669">
            <v>569.29</v>
          </cell>
          <cell r="J669">
            <v>0</v>
          </cell>
          <cell r="K669">
            <v>0</v>
          </cell>
          <cell r="L669">
            <v>569.29</v>
          </cell>
          <cell r="M669">
            <v>569.29</v>
          </cell>
        </row>
        <row r="670">
          <cell r="A670" t="str">
            <v>F13-130</v>
          </cell>
          <cell r="G670">
            <v>0</v>
          </cell>
          <cell r="H670">
            <v>0</v>
          </cell>
          <cell r="I670">
            <v>474.96999999999997</v>
          </cell>
          <cell r="J670">
            <v>0</v>
          </cell>
          <cell r="K670">
            <v>0</v>
          </cell>
          <cell r="L670">
            <v>474.96999999999997</v>
          </cell>
          <cell r="M670">
            <v>474.96999999999997</v>
          </cell>
        </row>
        <row r="671">
          <cell r="A671" t="str">
            <v>F13-131</v>
          </cell>
          <cell r="G671">
            <v>0</v>
          </cell>
          <cell r="H671">
            <v>0</v>
          </cell>
          <cell r="I671">
            <v>379.32</v>
          </cell>
          <cell r="J671">
            <v>0</v>
          </cell>
          <cell r="K671">
            <v>0</v>
          </cell>
          <cell r="L671">
            <v>379.32</v>
          </cell>
          <cell r="M671">
            <v>379.32</v>
          </cell>
        </row>
        <row r="672">
          <cell r="A672" t="str">
            <v>F13-132</v>
          </cell>
          <cell r="G672">
            <v>0</v>
          </cell>
          <cell r="H672">
            <v>0</v>
          </cell>
          <cell r="I672">
            <v>634.99999999999989</v>
          </cell>
          <cell r="J672">
            <v>0</v>
          </cell>
          <cell r="K672">
            <v>0</v>
          </cell>
          <cell r="L672">
            <v>634.99999999999989</v>
          </cell>
          <cell r="M672">
            <v>634.99999999999989</v>
          </cell>
        </row>
        <row r="673">
          <cell r="A673" t="str">
            <v>F13-133</v>
          </cell>
          <cell r="G673">
            <v>0</v>
          </cell>
          <cell r="H673">
            <v>0</v>
          </cell>
          <cell r="I673">
            <v>963.05000000000007</v>
          </cell>
          <cell r="J673">
            <v>0</v>
          </cell>
          <cell r="K673">
            <v>0</v>
          </cell>
          <cell r="L673">
            <v>963.05000000000007</v>
          </cell>
          <cell r="M673">
            <v>963.05000000000007</v>
          </cell>
        </row>
        <row r="674">
          <cell r="A674" t="str">
            <v>F13-135</v>
          </cell>
          <cell r="G674">
            <v>0</v>
          </cell>
          <cell r="H674">
            <v>0</v>
          </cell>
          <cell r="I674">
            <v>376.96</v>
          </cell>
          <cell r="J674">
            <v>0</v>
          </cell>
          <cell r="K674">
            <v>0</v>
          </cell>
          <cell r="L674">
            <v>376.96</v>
          </cell>
          <cell r="M674">
            <v>376.96</v>
          </cell>
        </row>
        <row r="675">
          <cell r="A675" t="str">
            <v>F13-136</v>
          </cell>
          <cell r="G675">
            <v>0</v>
          </cell>
          <cell r="H675">
            <v>0</v>
          </cell>
          <cell r="I675">
            <v>488.45</v>
          </cell>
          <cell r="J675">
            <v>0</v>
          </cell>
          <cell r="K675">
            <v>0</v>
          </cell>
          <cell r="L675">
            <v>488.45</v>
          </cell>
          <cell r="M675">
            <v>488.45</v>
          </cell>
        </row>
        <row r="676">
          <cell r="A676" t="str">
            <v>F13-137</v>
          </cell>
          <cell r="G676">
            <v>0</v>
          </cell>
          <cell r="H676">
            <v>0</v>
          </cell>
          <cell r="I676">
            <v>540.67999999999995</v>
          </cell>
          <cell r="J676">
            <v>0</v>
          </cell>
          <cell r="K676">
            <v>0</v>
          </cell>
          <cell r="L676">
            <v>540.67999999999995</v>
          </cell>
          <cell r="M676">
            <v>540.67999999999995</v>
          </cell>
        </row>
        <row r="677">
          <cell r="A677" t="str">
            <v>F13-138</v>
          </cell>
          <cell r="G677">
            <v>0</v>
          </cell>
          <cell r="H677">
            <v>0</v>
          </cell>
          <cell r="I677">
            <v>569.29</v>
          </cell>
          <cell r="J677">
            <v>0</v>
          </cell>
          <cell r="K677">
            <v>0</v>
          </cell>
          <cell r="L677">
            <v>569.29</v>
          </cell>
          <cell r="M677">
            <v>569.29</v>
          </cell>
        </row>
        <row r="678">
          <cell r="A678" t="str">
            <v>F13-139</v>
          </cell>
          <cell r="G678">
            <v>0</v>
          </cell>
          <cell r="H678">
            <v>0</v>
          </cell>
          <cell r="I678">
            <v>668.33999999999992</v>
          </cell>
          <cell r="J678">
            <v>0</v>
          </cell>
          <cell r="K678">
            <v>0</v>
          </cell>
          <cell r="L678">
            <v>668.33999999999992</v>
          </cell>
          <cell r="M678">
            <v>668.33999999999992</v>
          </cell>
        </row>
        <row r="679">
          <cell r="A679" t="str">
            <v>F13-140</v>
          </cell>
          <cell r="G679">
            <v>0</v>
          </cell>
          <cell r="H679">
            <v>0</v>
          </cell>
          <cell r="I679">
            <v>634.99999999999989</v>
          </cell>
          <cell r="J679">
            <v>0</v>
          </cell>
          <cell r="K679">
            <v>0</v>
          </cell>
          <cell r="L679">
            <v>634.99999999999989</v>
          </cell>
          <cell r="M679">
            <v>634.99999999999989</v>
          </cell>
        </row>
        <row r="680">
          <cell r="A680" t="str">
            <v>F13-141</v>
          </cell>
          <cell r="G680">
            <v>0</v>
          </cell>
          <cell r="H680">
            <v>0</v>
          </cell>
          <cell r="I680">
            <v>634.99999999999989</v>
          </cell>
          <cell r="J680">
            <v>0</v>
          </cell>
          <cell r="K680">
            <v>0</v>
          </cell>
          <cell r="L680">
            <v>634.99999999999989</v>
          </cell>
          <cell r="M680">
            <v>634.99999999999989</v>
          </cell>
        </row>
        <row r="681">
          <cell r="A681" t="str">
            <v>F13-143</v>
          </cell>
          <cell r="G681">
            <v>0</v>
          </cell>
          <cell r="H681">
            <v>0</v>
          </cell>
          <cell r="I681">
            <v>535.94999999999993</v>
          </cell>
          <cell r="J681">
            <v>0</v>
          </cell>
          <cell r="K681">
            <v>0</v>
          </cell>
          <cell r="L681">
            <v>535.94999999999993</v>
          </cell>
          <cell r="M681">
            <v>535.94999999999993</v>
          </cell>
        </row>
        <row r="682">
          <cell r="A682" t="str">
            <v>F13-144</v>
          </cell>
          <cell r="G682">
            <v>0</v>
          </cell>
          <cell r="H682">
            <v>0</v>
          </cell>
          <cell r="I682">
            <v>85.57</v>
          </cell>
          <cell r="J682">
            <v>0</v>
          </cell>
          <cell r="K682">
            <v>0</v>
          </cell>
          <cell r="L682">
            <v>85.57</v>
          </cell>
          <cell r="M682">
            <v>85.57</v>
          </cell>
        </row>
        <row r="683">
          <cell r="A683" t="str">
            <v>F13-146</v>
          </cell>
          <cell r="G683">
            <v>0</v>
          </cell>
          <cell r="H683">
            <v>0</v>
          </cell>
          <cell r="I683">
            <v>85.57</v>
          </cell>
          <cell r="J683">
            <v>0</v>
          </cell>
          <cell r="K683">
            <v>0</v>
          </cell>
          <cell r="L683">
            <v>85.57</v>
          </cell>
          <cell r="M683">
            <v>85.57</v>
          </cell>
        </row>
        <row r="684">
          <cell r="A684" t="str">
            <v>F13-147</v>
          </cell>
          <cell r="G684">
            <v>0</v>
          </cell>
          <cell r="H684">
            <v>0</v>
          </cell>
          <cell r="I684">
            <v>85.570000000000007</v>
          </cell>
          <cell r="J684">
            <v>0</v>
          </cell>
          <cell r="K684">
            <v>0</v>
          </cell>
          <cell r="L684">
            <v>85.570000000000007</v>
          </cell>
          <cell r="M684">
            <v>85.570000000000007</v>
          </cell>
        </row>
        <row r="685">
          <cell r="A685" t="str">
            <v>F13-148</v>
          </cell>
          <cell r="G685">
            <v>0</v>
          </cell>
          <cell r="H685">
            <v>0</v>
          </cell>
          <cell r="I685">
            <v>567.99</v>
          </cell>
          <cell r="J685">
            <v>0</v>
          </cell>
          <cell r="K685">
            <v>0</v>
          </cell>
          <cell r="L685">
            <v>567.99</v>
          </cell>
          <cell r="M685">
            <v>567.99</v>
          </cell>
        </row>
        <row r="686">
          <cell r="A686" t="str">
            <v>F13-149</v>
          </cell>
          <cell r="G686">
            <v>0</v>
          </cell>
          <cell r="H686">
            <v>0</v>
          </cell>
          <cell r="I686">
            <v>85.57</v>
          </cell>
          <cell r="J686">
            <v>0</v>
          </cell>
          <cell r="K686">
            <v>0</v>
          </cell>
          <cell r="L686">
            <v>85.57</v>
          </cell>
          <cell r="M686">
            <v>85.57</v>
          </cell>
        </row>
        <row r="687">
          <cell r="A687" t="str">
            <v>F13-151</v>
          </cell>
          <cell r="G687">
            <v>0</v>
          </cell>
          <cell r="H687">
            <v>0</v>
          </cell>
          <cell r="I687">
            <v>569.29</v>
          </cell>
          <cell r="J687">
            <v>0</v>
          </cell>
          <cell r="K687">
            <v>0</v>
          </cell>
          <cell r="L687">
            <v>569.29</v>
          </cell>
          <cell r="M687">
            <v>569.29</v>
          </cell>
        </row>
        <row r="688">
          <cell r="A688" t="str">
            <v>F13-152</v>
          </cell>
          <cell r="G688">
            <v>0</v>
          </cell>
          <cell r="H688">
            <v>0</v>
          </cell>
          <cell r="I688">
            <v>569.29</v>
          </cell>
          <cell r="J688">
            <v>0</v>
          </cell>
          <cell r="K688">
            <v>0</v>
          </cell>
          <cell r="L688">
            <v>569.29</v>
          </cell>
          <cell r="M688">
            <v>569.29</v>
          </cell>
        </row>
        <row r="689">
          <cell r="A689" t="str">
            <v>F13-155</v>
          </cell>
          <cell r="G689">
            <v>0</v>
          </cell>
          <cell r="H689">
            <v>0</v>
          </cell>
          <cell r="I689">
            <v>85.57</v>
          </cell>
          <cell r="J689">
            <v>0</v>
          </cell>
          <cell r="K689">
            <v>0</v>
          </cell>
          <cell r="L689">
            <v>85.57</v>
          </cell>
          <cell r="M689">
            <v>85.57</v>
          </cell>
        </row>
        <row r="690">
          <cell r="A690" t="str">
            <v>F13-156</v>
          </cell>
          <cell r="G690">
            <v>0</v>
          </cell>
          <cell r="H690">
            <v>0</v>
          </cell>
          <cell r="I690">
            <v>516</v>
          </cell>
          <cell r="J690">
            <v>0</v>
          </cell>
          <cell r="K690">
            <v>0</v>
          </cell>
          <cell r="L690">
            <v>516</v>
          </cell>
          <cell r="M690">
            <v>516</v>
          </cell>
        </row>
        <row r="691">
          <cell r="A691" t="str">
            <v>F13-158</v>
          </cell>
          <cell r="G691">
            <v>0</v>
          </cell>
          <cell r="H691">
            <v>0</v>
          </cell>
          <cell r="I691">
            <v>85.57</v>
          </cell>
          <cell r="J691">
            <v>0</v>
          </cell>
          <cell r="K691">
            <v>0</v>
          </cell>
          <cell r="L691">
            <v>85.57</v>
          </cell>
          <cell r="M691">
            <v>85.57</v>
          </cell>
        </row>
        <row r="692">
          <cell r="A692" t="str">
            <v>F13-159</v>
          </cell>
          <cell r="G692">
            <v>0</v>
          </cell>
          <cell r="H692">
            <v>0</v>
          </cell>
          <cell r="I692">
            <v>85.57</v>
          </cell>
          <cell r="J692">
            <v>0</v>
          </cell>
          <cell r="K692">
            <v>0</v>
          </cell>
          <cell r="L692">
            <v>85.57</v>
          </cell>
          <cell r="M692">
            <v>85.57</v>
          </cell>
        </row>
        <row r="693">
          <cell r="A693" t="str">
            <v>F13-161</v>
          </cell>
          <cell r="G693">
            <v>0</v>
          </cell>
          <cell r="H693">
            <v>0</v>
          </cell>
          <cell r="I693">
            <v>88.48</v>
          </cell>
          <cell r="J693">
            <v>0</v>
          </cell>
          <cell r="K693">
            <v>0</v>
          </cell>
          <cell r="L693">
            <v>88.48</v>
          </cell>
          <cell r="M693">
            <v>88.48</v>
          </cell>
        </row>
        <row r="694">
          <cell r="A694" t="str">
            <v>F13-500</v>
          </cell>
          <cell r="G694">
            <v>0</v>
          </cell>
          <cell r="H694">
            <v>0</v>
          </cell>
          <cell r="I694">
            <v>6699.15</v>
          </cell>
          <cell r="J694">
            <v>0</v>
          </cell>
          <cell r="K694">
            <v>0</v>
          </cell>
          <cell r="L694">
            <v>6699.15</v>
          </cell>
          <cell r="M694">
            <v>6699.15</v>
          </cell>
        </row>
        <row r="695">
          <cell r="A695" t="str">
            <v>H13-401</v>
          </cell>
          <cell r="G695">
            <v>0</v>
          </cell>
          <cell r="H695">
            <v>0</v>
          </cell>
          <cell r="I695">
            <v>4.1399999999999997</v>
          </cell>
          <cell r="J695">
            <v>0</v>
          </cell>
          <cell r="K695">
            <v>0</v>
          </cell>
          <cell r="L695">
            <v>4.1399999999999997</v>
          </cell>
          <cell r="M695">
            <v>4.1399999999999997</v>
          </cell>
        </row>
        <row r="696">
          <cell r="A696" t="str">
            <v>H13-404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</row>
        <row r="697">
          <cell r="A697" t="str">
            <v>H13-409</v>
          </cell>
          <cell r="G697">
            <v>0</v>
          </cell>
          <cell r="H697">
            <v>0</v>
          </cell>
          <cell r="I697">
            <v>-9.9999999999909051E-3</v>
          </cell>
          <cell r="J697">
            <v>0</v>
          </cell>
          <cell r="K697">
            <v>0</v>
          </cell>
          <cell r="L697">
            <v>-9.9999999999909051E-3</v>
          </cell>
          <cell r="M697">
            <v>-9.9999999999909051E-3</v>
          </cell>
        </row>
        <row r="698">
          <cell r="A698" t="str">
            <v>MISC.</v>
          </cell>
          <cell r="G698">
            <v>0</v>
          </cell>
          <cell r="H698">
            <v>0</v>
          </cell>
          <cell r="I698">
            <v>-2404.66</v>
          </cell>
          <cell r="K698">
            <v>0</v>
          </cell>
          <cell r="L698">
            <v>-2404.66</v>
          </cell>
          <cell r="M698">
            <v>-2404.66</v>
          </cell>
        </row>
        <row r="699">
          <cell r="A699" t="str">
            <v>MISC 1</v>
          </cell>
          <cell r="G699">
            <v>0</v>
          </cell>
          <cell r="H699">
            <v>0</v>
          </cell>
          <cell r="I699">
            <v>7039.5599999999995</v>
          </cell>
          <cell r="J699">
            <v>-43262.63</v>
          </cell>
          <cell r="K699">
            <v>0</v>
          </cell>
          <cell r="L699">
            <v>-36223.07</v>
          </cell>
          <cell r="M699">
            <v>-36223.07</v>
          </cell>
        </row>
        <row r="700">
          <cell r="A700" t="str">
            <v>MISC 2</v>
          </cell>
          <cell r="G700">
            <v>0</v>
          </cell>
          <cell r="H700">
            <v>0</v>
          </cell>
          <cell r="I700">
            <v>0</v>
          </cell>
          <cell r="J700">
            <v>3698.75</v>
          </cell>
          <cell r="K700">
            <v>0</v>
          </cell>
          <cell r="L700">
            <v>3698.75</v>
          </cell>
          <cell r="M700">
            <v>3698.75</v>
          </cell>
        </row>
        <row r="701">
          <cell r="A701" t="str">
            <v>MISC 3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</row>
        <row r="702">
          <cell r="A702" t="str">
            <v>S12-576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</row>
        <row r="703">
          <cell r="A703" t="str">
            <v>S12-577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</row>
        <row r="704">
          <cell r="A704" t="str">
            <v>S12-579</v>
          </cell>
          <cell r="G704">
            <v>0</v>
          </cell>
          <cell r="H704">
            <v>0</v>
          </cell>
          <cell r="I704">
            <v>4.0856207306205761E-14</v>
          </cell>
          <cell r="J704">
            <v>0</v>
          </cell>
          <cell r="K704">
            <v>0</v>
          </cell>
          <cell r="L704">
            <v>4.0856207306205761E-14</v>
          </cell>
          <cell r="M704">
            <v>4.0856207306205761E-14</v>
          </cell>
        </row>
        <row r="705">
          <cell r="A705" t="str">
            <v>S13-503</v>
          </cell>
          <cell r="G705">
            <v>0</v>
          </cell>
          <cell r="H705">
            <v>0</v>
          </cell>
          <cell r="I705">
            <v>-50</v>
          </cell>
          <cell r="J705">
            <v>0</v>
          </cell>
          <cell r="K705">
            <v>0</v>
          </cell>
          <cell r="L705">
            <v>-50</v>
          </cell>
          <cell r="M705">
            <v>-50</v>
          </cell>
        </row>
        <row r="706">
          <cell r="A706" t="str">
            <v>S13-504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S13-511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</row>
        <row r="708">
          <cell r="A708" t="str">
            <v>S13-527</v>
          </cell>
          <cell r="G708">
            <v>0</v>
          </cell>
          <cell r="H708">
            <v>0</v>
          </cell>
          <cell r="I708">
            <v>130.1</v>
          </cell>
          <cell r="J708">
            <v>0</v>
          </cell>
          <cell r="K708">
            <v>0</v>
          </cell>
          <cell r="L708">
            <v>130.1</v>
          </cell>
          <cell r="M708">
            <v>130.1</v>
          </cell>
        </row>
        <row r="709">
          <cell r="A709" t="str">
            <v>S13-531</v>
          </cell>
          <cell r="G709">
            <v>0</v>
          </cell>
          <cell r="H709">
            <v>0</v>
          </cell>
          <cell r="I709">
            <v>-7.1054273576010019E-15</v>
          </cell>
          <cell r="J709">
            <v>0</v>
          </cell>
          <cell r="K709">
            <v>0</v>
          </cell>
          <cell r="L709">
            <v>-7.1054273576010019E-15</v>
          </cell>
          <cell r="M709">
            <v>-7.1054273576010019E-15</v>
          </cell>
        </row>
        <row r="710">
          <cell r="A710" t="str">
            <v>S13-533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</row>
        <row r="711">
          <cell r="A711" t="str">
            <v>S13-536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</row>
        <row r="712">
          <cell r="A712" t="str">
            <v>Storm Damage</v>
          </cell>
          <cell r="G712">
            <v>0</v>
          </cell>
          <cell r="H712">
            <v>0</v>
          </cell>
          <cell r="I712">
            <v>318138.69</v>
          </cell>
          <cell r="J712">
            <v>0</v>
          </cell>
          <cell r="K712">
            <v>0</v>
          </cell>
          <cell r="L712">
            <v>318138.69</v>
          </cell>
          <cell r="M712">
            <v>318138.69</v>
          </cell>
        </row>
        <row r="713">
          <cell r="A713" t="str">
            <v>TC12-511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V-525-00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</row>
      </sheetData>
      <sheetData sheetId="3">
        <row r="3">
          <cell r="A3" t="str">
            <v>Row Labels</v>
          </cell>
        </row>
        <row r="4">
          <cell r="A4" t="str">
            <v>13-OHMATL</v>
          </cell>
          <cell r="B4">
            <v>1.32</v>
          </cell>
        </row>
        <row r="5">
          <cell r="A5" t="str">
            <v>13-UGMATL</v>
          </cell>
          <cell r="B5">
            <v>2.6200000000000006</v>
          </cell>
        </row>
        <row r="6">
          <cell r="A6" t="str">
            <v>C04-105D</v>
          </cell>
          <cell r="B6">
            <v>438.46</v>
          </cell>
        </row>
        <row r="7">
          <cell r="A7" t="str">
            <v>C05-108</v>
          </cell>
          <cell r="B7">
            <v>67.98</v>
          </cell>
        </row>
        <row r="8">
          <cell r="A8" t="str">
            <v>C05-113</v>
          </cell>
          <cell r="B8">
            <v>7.2759576141834259E-12</v>
          </cell>
        </row>
        <row r="9">
          <cell r="A9" t="str">
            <v>C05-114</v>
          </cell>
          <cell r="B9">
            <v>1.0000000009313226E-2</v>
          </cell>
        </row>
        <row r="10">
          <cell r="A10" t="str">
            <v>C05-116</v>
          </cell>
          <cell r="B10">
            <v>1.8189894035458565E-11</v>
          </cell>
        </row>
        <row r="11">
          <cell r="A11" t="str">
            <v>C05-117A</v>
          </cell>
          <cell r="B11">
            <v>3829.849999999999</v>
          </cell>
        </row>
        <row r="12">
          <cell r="A12" t="str">
            <v>C05-120</v>
          </cell>
          <cell r="B12">
            <v>278.79000000000002</v>
          </cell>
        </row>
        <row r="13">
          <cell r="A13" t="str">
            <v>C05-120D</v>
          </cell>
          <cell r="B13">
            <v>419</v>
          </cell>
        </row>
        <row r="14">
          <cell r="A14" t="str">
            <v>C06-100</v>
          </cell>
          <cell r="B14">
            <v>777.88000000000011</v>
          </cell>
        </row>
        <row r="15">
          <cell r="A15" t="str">
            <v>C06-100D</v>
          </cell>
          <cell r="B15">
            <v>-1122.6899999999998</v>
          </cell>
        </row>
        <row r="16">
          <cell r="A16" t="str">
            <v>C06-101</v>
          </cell>
          <cell r="B16">
            <v>268.22000000000003</v>
          </cell>
        </row>
        <row r="17">
          <cell r="A17" t="str">
            <v>C06-101A</v>
          </cell>
          <cell r="B17">
            <v>335</v>
          </cell>
        </row>
        <row r="18">
          <cell r="A18" t="str">
            <v>C06-103</v>
          </cell>
          <cell r="B18">
            <v>284.66999999999996</v>
          </cell>
        </row>
        <row r="19">
          <cell r="A19" t="str">
            <v>C06-103A</v>
          </cell>
          <cell r="B19">
            <v>100</v>
          </cell>
        </row>
        <row r="20">
          <cell r="A20" t="str">
            <v>C06-108</v>
          </cell>
          <cell r="B20">
            <v>9.9999999999972715</v>
          </cell>
        </row>
        <row r="21">
          <cell r="A21" t="str">
            <v>C06-112</v>
          </cell>
          <cell r="B21">
            <v>-6.3664629124104977E-12</v>
          </cell>
        </row>
        <row r="22">
          <cell r="A22" t="str">
            <v>C08-101</v>
          </cell>
          <cell r="B22">
            <v>120.00000000000728</v>
          </cell>
        </row>
        <row r="23">
          <cell r="A23" t="str">
            <v>C10-100</v>
          </cell>
          <cell r="B23">
            <v>1.9326762412674725E-12</v>
          </cell>
        </row>
        <row r="24">
          <cell r="A24" t="str">
            <v>C10-104</v>
          </cell>
          <cell r="B24">
            <v>65</v>
          </cell>
        </row>
        <row r="25">
          <cell r="A25" t="str">
            <v>C10-106</v>
          </cell>
          <cell r="B25">
            <v>4581.1899999999996</v>
          </cell>
        </row>
        <row r="26">
          <cell r="A26" t="str">
            <v>C10-106D</v>
          </cell>
          <cell r="B26">
            <v>328.64</v>
          </cell>
        </row>
        <row r="27">
          <cell r="A27" t="str">
            <v>C10-108</v>
          </cell>
          <cell r="B27">
            <v>9.9999999999986908</v>
          </cell>
        </row>
        <row r="28">
          <cell r="A28" t="str">
            <v>C10-204</v>
          </cell>
          <cell r="B28">
            <v>-457.94</v>
          </cell>
        </row>
        <row r="29">
          <cell r="A29" t="str">
            <v>C10-205</v>
          </cell>
          <cell r="B29">
            <v>720</v>
          </cell>
        </row>
        <row r="30">
          <cell r="A30" t="str">
            <v>C10-211</v>
          </cell>
          <cell r="B30">
            <v>20</v>
          </cell>
        </row>
        <row r="31">
          <cell r="A31" t="str">
            <v>C10-212</v>
          </cell>
          <cell r="B31">
            <v>44644</v>
          </cell>
        </row>
        <row r="32">
          <cell r="A32" t="str">
            <v>C10-213</v>
          </cell>
          <cell r="B32">
            <v>-3.3196556614711881E-11</v>
          </cell>
        </row>
        <row r="33">
          <cell r="A33" t="str">
            <v>C10-245</v>
          </cell>
          <cell r="B33">
            <v>35</v>
          </cell>
        </row>
        <row r="34">
          <cell r="A34" t="str">
            <v>C10-260</v>
          </cell>
          <cell r="B34">
            <v>-35</v>
          </cell>
        </row>
        <row r="35">
          <cell r="A35" t="str">
            <v>C10-270</v>
          </cell>
          <cell r="B35">
            <v>80</v>
          </cell>
        </row>
        <row r="36">
          <cell r="A36" t="str">
            <v>C10-291</v>
          </cell>
          <cell r="B36">
            <v>-3.5527136788005009E-12</v>
          </cell>
        </row>
        <row r="37">
          <cell r="A37" t="str">
            <v>C10-356</v>
          </cell>
          <cell r="B37">
            <v>278.88</v>
          </cell>
        </row>
        <row r="38">
          <cell r="A38" t="str">
            <v>C10-358</v>
          </cell>
          <cell r="B38">
            <v>185</v>
          </cell>
        </row>
        <row r="39">
          <cell r="A39" t="str">
            <v>C10-361</v>
          </cell>
          <cell r="B39">
            <v>0</v>
          </cell>
        </row>
        <row r="40">
          <cell r="A40" t="str">
            <v>C10-365</v>
          </cell>
          <cell r="B40">
            <v>31308.29</v>
          </cell>
        </row>
        <row r="41">
          <cell r="A41" t="str">
            <v>C10-384</v>
          </cell>
          <cell r="B41">
            <v>652.09</v>
          </cell>
        </row>
        <row r="42">
          <cell r="A42" t="str">
            <v>C10-384A</v>
          </cell>
          <cell r="B42">
            <v>-652.09</v>
          </cell>
        </row>
        <row r="43">
          <cell r="A43" t="str">
            <v>C10-385</v>
          </cell>
          <cell r="B43">
            <v>-1.8189894035458565E-12</v>
          </cell>
        </row>
        <row r="44">
          <cell r="A44" t="str">
            <v>C10-393</v>
          </cell>
          <cell r="B44">
            <v>-3.865352482534945E-12</v>
          </cell>
        </row>
        <row r="45">
          <cell r="A45" t="str">
            <v>C10-399</v>
          </cell>
          <cell r="B45">
            <v>2.2737367544323206E-13</v>
          </cell>
        </row>
        <row r="46">
          <cell r="A46" t="str">
            <v>C10-600</v>
          </cell>
          <cell r="B46">
            <v>505</v>
          </cell>
        </row>
        <row r="47">
          <cell r="A47" t="str">
            <v>C10-605</v>
          </cell>
          <cell r="B47">
            <v>607</v>
          </cell>
        </row>
        <row r="48">
          <cell r="A48" t="str">
            <v>C10-610</v>
          </cell>
          <cell r="B48">
            <v>230</v>
          </cell>
        </row>
        <row r="49">
          <cell r="A49" t="str">
            <v>C10-825</v>
          </cell>
          <cell r="B49">
            <v>0</v>
          </cell>
        </row>
        <row r="50">
          <cell r="A50" t="str">
            <v>C10-828</v>
          </cell>
          <cell r="B50">
            <v>1.4551915228366852E-11</v>
          </cell>
        </row>
        <row r="51">
          <cell r="A51" t="str">
            <v>C10-908</v>
          </cell>
          <cell r="B51">
            <v>456.7</v>
          </cell>
        </row>
        <row r="52">
          <cell r="A52" t="str">
            <v>C11-101</v>
          </cell>
          <cell r="B52">
            <v>27514.460000000006</v>
          </cell>
        </row>
        <row r="53">
          <cell r="A53" t="str">
            <v>C11-101D</v>
          </cell>
          <cell r="B53">
            <v>7157.63</v>
          </cell>
        </row>
        <row r="54">
          <cell r="A54" t="str">
            <v>C11-103</v>
          </cell>
          <cell r="B54">
            <v>33639.840000000004</v>
          </cell>
        </row>
        <row r="55">
          <cell r="A55" t="str">
            <v>C11-103D</v>
          </cell>
          <cell r="B55">
            <v>9687.1099999999988</v>
          </cell>
        </row>
        <row r="56">
          <cell r="A56" t="str">
            <v>C11-104</v>
          </cell>
          <cell r="B56">
            <v>5582.46</v>
          </cell>
        </row>
        <row r="57">
          <cell r="A57" t="str">
            <v>C11-105</v>
          </cell>
          <cell r="B57">
            <v>1951.46</v>
          </cell>
        </row>
        <row r="58">
          <cell r="A58" t="str">
            <v>C11-106</v>
          </cell>
          <cell r="B58">
            <v>24148.940000000013</v>
          </cell>
        </row>
        <row r="59">
          <cell r="A59" t="str">
            <v>C11-106D</v>
          </cell>
          <cell r="B59">
            <v>379.7</v>
          </cell>
        </row>
        <row r="60">
          <cell r="A60" t="str">
            <v>C11-107</v>
          </cell>
          <cell r="B60">
            <v>2422.1200000000003</v>
          </cell>
        </row>
        <row r="61">
          <cell r="A61" t="str">
            <v>C11-107D</v>
          </cell>
          <cell r="B61">
            <v>1461.63</v>
          </cell>
        </row>
        <row r="62">
          <cell r="A62" t="str">
            <v>C11-202</v>
          </cell>
          <cell r="B62">
            <v>9.99</v>
          </cell>
        </row>
        <row r="63">
          <cell r="A63" t="str">
            <v>C11-204</v>
          </cell>
          <cell r="B63">
            <v>457.94</v>
          </cell>
        </row>
        <row r="64">
          <cell r="A64" t="str">
            <v>C11-208</v>
          </cell>
          <cell r="B64">
            <v>262.33999999999997</v>
          </cell>
        </row>
        <row r="65">
          <cell r="A65" t="str">
            <v>C11-210</v>
          </cell>
          <cell r="B65">
            <v>40</v>
          </cell>
        </row>
        <row r="66">
          <cell r="A66" t="str">
            <v>C11-212</v>
          </cell>
          <cell r="B66">
            <v>-44767.98</v>
          </cell>
        </row>
        <row r="67">
          <cell r="A67" t="str">
            <v>C11-212A</v>
          </cell>
          <cell r="B67">
            <v>123.97999999999996</v>
          </cell>
        </row>
        <row r="68">
          <cell r="A68" t="str">
            <v>C11-216</v>
          </cell>
          <cell r="B68">
            <v>140</v>
          </cell>
        </row>
        <row r="69">
          <cell r="A69" t="str">
            <v>C11-235</v>
          </cell>
          <cell r="B69">
            <v>175</v>
          </cell>
        </row>
        <row r="70">
          <cell r="A70" t="str">
            <v>C11-243</v>
          </cell>
          <cell r="B70">
            <v>180</v>
          </cell>
        </row>
        <row r="71">
          <cell r="A71" t="str">
            <v>C11-274</v>
          </cell>
          <cell r="B71">
            <v>390</v>
          </cell>
        </row>
        <row r="72">
          <cell r="A72" t="str">
            <v>C11-279</v>
          </cell>
          <cell r="B72">
            <v>-196475.29</v>
          </cell>
        </row>
        <row r="73">
          <cell r="A73" t="str">
            <v>C11-300</v>
          </cell>
          <cell r="B73">
            <v>35</v>
          </cell>
        </row>
        <row r="74">
          <cell r="A74" t="str">
            <v>C11-310</v>
          </cell>
          <cell r="B74">
            <v>10</v>
          </cell>
        </row>
        <row r="75">
          <cell r="A75" t="str">
            <v>C11-502</v>
          </cell>
          <cell r="B75">
            <v>-78999.900000000023</v>
          </cell>
        </row>
        <row r="76">
          <cell r="A76" t="str">
            <v>C11-503</v>
          </cell>
          <cell r="B76">
            <v>-4.1495695768389851E-12</v>
          </cell>
        </row>
        <row r="77">
          <cell r="A77" t="str">
            <v>C11-506</v>
          </cell>
          <cell r="B77">
            <v>10</v>
          </cell>
        </row>
        <row r="78">
          <cell r="A78" t="str">
            <v>C11-509</v>
          </cell>
          <cell r="B78">
            <v>0</v>
          </cell>
        </row>
        <row r="79">
          <cell r="A79" t="str">
            <v>C11-511</v>
          </cell>
          <cell r="B79">
            <v>9.0949470177292824E-12</v>
          </cell>
        </row>
        <row r="80">
          <cell r="A80" t="str">
            <v>C11-512</v>
          </cell>
          <cell r="B80">
            <v>-5.2366999625519384E-12</v>
          </cell>
        </row>
        <row r="81">
          <cell r="A81" t="str">
            <v>C11-600</v>
          </cell>
          <cell r="B81">
            <v>-20</v>
          </cell>
        </row>
        <row r="82">
          <cell r="A82" t="str">
            <v>C11-605</v>
          </cell>
          <cell r="B82">
            <v>20</v>
          </cell>
        </row>
        <row r="83">
          <cell r="A83" t="str">
            <v>C11-757</v>
          </cell>
          <cell r="B83">
            <v>-0.03</v>
          </cell>
        </row>
        <row r="84">
          <cell r="A84" t="str">
            <v>C11-760</v>
          </cell>
          <cell r="B84">
            <v>2.5465740627339528E-13</v>
          </cell>
        </row>
        <row r="85">
          <cell r="A85" t="str">
            <v>C11-767</v>
          </cell>
          <cell r="B85">
            <v>7.4579231679194891E-13</v>
          </cell>
        </row>
        <row r="86">
          <cell r="A86" t="str">
            <v>C11-802</v>
          </cell>
          <cell r="B86">
            <v>0</v>
          </cell>
        </row>
        <row r="87">
          <cell r="A87" t="str">
            <v>C12-100</v>
          </cell>
          <cell r="B87">
            <v>6767.200000000018</v>
          </cell>
        </row>
        <row r="88">
          <cell r="A88" t="str">
            <v>C12-100D</v>
          </cell>
          <cell r="B88">
            <v>8504.4399999999987</v>
          </cell>
        </row>
        <row r="89">
          <cell r="A89" t="str">
            <v>C12-103</v>
          </cell>
          <cell r="B89">
            <v>38690.250000000007</v>
          </cell>
        </row>
        <row r="90">
          <cell r="A90" t="str">
            <v>C12-104</v>
          </cell>
          <cell r="B90">
            <v>22701.310000000009</v>
          </cell>
        </row>
        <row r="91">
          <cell r="A91" t="str">
            <v xml:space="preserve">C12-104 </v>
          </cell>
          <cell r="B91">
            <v>200</v>
          </cell>
        </row>
        <row r="92">
          <cell r="A92" t="str">
            <v>C12-104D</v>
          </cell>
          <cell r="B92">
            <v>2450</v>
          </cell>
        </row>
        <row r="93">
          <cell r="A93" t="str">
            <v>C12-105</v>
          </cell>
          <cell r="B93">
            <v>4277.5899999999992</v>
          </cell>
        </row>
        <row r="94">
          <cell r="A94" t="str">
            <v>C12-105D</v>
          </cell>
          <cell r="B94">
            <v>584.68000000000006</v>
          </cell>
        </row>
        <row r="95">
          <cell r="A95" t="str">
            <v>C12-106</v>
          </cell>
          <cell r="B95">
            <v>-23220.47</v>
          </cell>
        </row>
        <row r="96">
          <cell r="A96" t="str">
            <v>C12-107</v>
          </cell>
          <cell r="B96">
            <v>34861.910000000018</v>
          </cell>
        </row>
        <row r="97">
          <cell r="A97" t="str">
            <v>C12-107D</v>
          </cell>
          <cell r="B97">
            <v>1609.78</v>
          </cell>
        </row>
        <row r="98">
          <cell r="A98" t="str">
            <v>C12-108</v>
          </cell>
          <cell r="B98">
            <v>18259.849999999999</v>
          </cell>
        </row>
        <row r="99">
          <cell r="A99" t="str">
            <v>C12-109</v>
          </cell>
          <cell r="B99">
            <v>73933.849999999889</v>
          </cell>
        </row>
        <row r="100">
          <cell r="A100" t="str">
            <v>C12-109D</v>
          </cell>
          <cell r="B100">
            <v>3186.34</v>
          </cell>
        </row>
        <row r="101">
          <cell r="A101" t="str">
            <v>C12-110</v>
          </cell>
          <cell r="B101">
            <v>16139.19</v>
          </cell>
        </row>
        <row r="102">
          <cell r="A102" t="str">
            <v>C12-111</v>
          </cell>
          <cell r="B102">
            <v>2228.79</v>
          </cell>
        </row>
        <row r="103">
          <cell r="A103" t="str">
            <v>C12-112</v>
          </cell>
          <cell r="B103">
            <v>113144.91</v>
          </cell>
        </row>
        <row r="104">
          <cell r="A104" t="str">
            <v>C12-112D</v>
          </cell>
          <cell r="B104">
            <v>2300.65</v>
          </cell>
        </row>
        <row r="105">
          <cell r="A105" t="str">
            <v>C12-113</v>
          </cell>
          <cell r="B105">
            <v>-30973.46</v>
          </cell>
        </row>
        <row r="106">
          <cell r="A106" t="str">
            <v>C12-114</v>
          </cell>
          <cell r="B106">
            <v>1.3642420526593924E-12</v>
          </cell>
        </row>
        <row r="107">
          <cell r="A107" t="str">
            <v>C12-200</v>
          </cell>
          <cell r="B107">
            <v>1809.65</v>
          </cell>
        </row>
        <row r="108">
          <cell r="A108" t="str">
            <v>C12-201</v>
          </cell>
          <cell r="B108">
            <v>-7.3896444519050419E-13</v>
          </cell>
        </row>
        <row r="109">
          <cell r="A109" t="str">
            <v>C12-202</v>
          </cell>
          <cell r="B109">
            <v>-500</v>
          </cell>
        </row>
        <row r="110">
          <cell r="A110" t="str">
            <v>C12-203</v>
          </cell>
          <cell r="B110">
            <v>-445.00000000000182</v>
          </cell>
        </row>
        <row r="111">
          <cell r="A111" t="str">
            <v>C12-205</v>
          </cell>
          <cell r="B111">
            <v>60.000000000040018</v>
          </cell>
        </row>
        <row r="112">
          <cell r="A112" t="str">
            <v>C12-209</v>
          </cell>
          <cell r="B112">
            <v>449735.92999999993</v>
          </cell>
        </row>
        <row r="113">
          <cell r="A113" t="str">
            <v>C12-210</v>
          </cell>
          <cell r="B113">
            <v>1.574562702444382E-11</v>
          </cell>
        </row>
        <row r="114">
          <cell r="A114" t="str">
            <v>C12-215</v>
          </cell>
          <cell r="B114">
            <v>1141.5999999999999</v>
          </cell>
        </row>
        <row r="115">
          <cell r="A115" t="str">
            <v>C12-217</v>
          </cell>
          <cell r="B115">
            <v>1468.48</v>
          </cell>
        </row>
        <row r="116">
          <cell r="A116" t="str">
            <v>C12-218</v>
          </cell>
          <cell r="B116">
            <v>-440</v>
          </cell>
        </row>
        <row r="117">
          <cell r="A117" t="str">
            <v>C12-219</v>
          </cell>
          <cell r="B117">
            <v>5894.2000000000007</v>
          </cell>
        </row>
        <row r="118">
          <cell r="A118" t="str">
            <v>C12-220</v>
          </cell>
          <cell r="B118">
            <v>1059.97</v>
          </cell>
        </row>
        <row r="119">
          <cell r="A119" t="str">
            <v>C12-221</v>
          </cell>
          <cell r="B119">
            <v>-41392.370000000032</v>
          </cell>
        </row>
        <row r="120">
          <cell r="A120" t="str">
            <v>C12-222</v>
          </cell>
          <cell r="B120">
            <v>9.0949470177292824E-13</v>
          </cell>
        </row>
        <row r="121">
          <cell r="A121" t="str">
            <v>C12-230</v>
          </cell>
          <cell r="B121">
            <v>245.72000000000003</v>
          </cell>
        </row>
        <row r="122">
          <cell r="A122" t="str">
            <v>C12-240</v>
          </cell>
          <cell r="B122">
            <v>-11849.1</v>
          </cell>
        </row>
        <row r="123">
          <cell r="A123" t="str">
            <v>C12-242</v>
          </cell>
          <cell r="B123">
            <v>813.17000000000007</v>
          </cell>
        </row>
        <row r="124">
          <cell r="A124" t="str">
            <v>C12-243</v>
          </cell>
          <cell r="B124">
            <v>-313.55</v>
          </cell>
        </row>
        <row r="125">
          <cell r="A125" t="str">
            <v>C12-244</v>
          </cell>
          <cell r="B125">
            <v>105</v>
          </cell>
        </row>
        <row r="126">
          <cell r="A126" t="str">
            <v>C12-272</v>
          </cell>
          <cell r="B126">
            <v>-370</v>
          </cell>
        </row>
        <row r="127">
          <cell r="A127" t="str">
            <v>C12-274</v>
          </cell>
          <cell r="B127">
            <v>4640.26</v>
          </cell>
        </row>
        <row r="128">
          <cell r="A128" t="str">
            <v>C12-276</v>
          </cell>
          <cell r="B128">
            <v>2.9132252166164108E-12</v>
          </cell>
        </row>
        <row r="129">
          <cell r="A129" t="str">
            <v>C12-277</v>
          </cell>
          <cell r="B129">
            <v>-1.3073986337985843E-12</v>
          </cell>
        </row>
        <row r="130">
          <cell r="A130" t="str">
            <v>C12-278</v>
          </cell>
          <cell r="B130">
            <v>2767.4200000000128</v>
          </cell>
        </row>
        <row r="131">
          <cell r="A131" t="str">
            <v>C12-282</v>
          </cell>
          <cell r="B131">
            <v>-1.9184653865522705E-13</v>
          </cell>
        </row>
        <row r="132">
          <cell r="A132" t="str">
            <v>C12-284</v>
          </cell>
          <cell r="B132">
            <v>85942.569999999891</v>
          </cell>
        </row>
        <row r="133">
          <cell r="A133" t="str">
            <v>C12-291</v>
          </cell>
          <cell r="B133">
            <v>18.819999999992717</v>
          </cell>
        </row>
        <row r="134">
          <cell r="A134" t="str">
            <v>C12-305</v>
          </cell>
          <cell r="B134">
            <v>-0.09</v>
          </cell>
        </row>
        <row r="135">
          <cell r="A135" t="str">
            <v>C12-322</v>
          </cell>
          <cell r="B135">
            <v>32</v>
          </cell>
        </row>
        <row r="136">
          <cell r="A136" t="str">
            <v>C12-333</v>
          </cell>
          <cell r="B136">
            <v>-4.5474735088646412E-13</v>
          </cell>
        </row>
        <row r="137">
          <cell r="A137" t="str">
            <v>C12-501</v>
          </cell>
          <cell r="B137">
            <v>237.97</v>
          </cell>
        </row>
        <row r="138">
          <cell r="A138" t="str">
            <v>C12-507</v>
          </cell>
          <cell r="B138">
            <v>1228.0999999999999</v>
          </cell>
        </row>
        <row r="139">
          <cell r="A139" t="str">
            <v>C12-508</v>
          </cell>
          <cell r="B139">
            <v>-429.99999999999909</v>
          </cell>
        </row>
        <row r="140">
          <cell r="A140" t="str">
            <v>C12-509</v>
          </cell>
          <cell r="B140">
            <v>17851.2</v>
          </cell>
        </row>
        <row r="141">
          <cell r="A141" t="str">
            <v>C12-510</v>
          </cell>
          <cell r="B141">
            <v>2.6192381596956693E-12</v>
          </cell>
        </row>
        <row r="142">
          <cell r="A142" t="str">
            <v>C12-511</v>
          </cell>
          <cell r="B142">
            <v>35061.22</v>
          </cell>
        </row>
        <row r="143">
          <cell r="A143" t="str">
            <v>C12-512</v>
          </cell>
          <cell r="B143">
            <v>-188.87000000000774</v>
          </cell>
        </row>
        <row r="144">
          <cell r="A144" t="str">
            <v>C12-514</v>
          </cell>
          <cell r="B144">
            <v>4506.8500000000004</v>
          </cell>
        </row>
        <row r="145">
          <cell r="A145" t="str">
            <v>C12-515</v>
          </cell>
          <cell r="B145">
            <v>1802.42</v>
          </cell>
        </row>
        <row r="146">
          <cell r="A146" t="str">
            <v>C12-516</v>
          </cell>
          <cell r="B146">
            <v>216.69</v>
          </cell>
        </row>
        <row r="147">
          <cell r="A147" t="str">
            <v>C12-519</v>
          </cell>
          <cell r="B147">
            <v>-6.3948846218409017E-13</v>
          </cell>
        </row>
        <row r="148">
          <cell r="A148" t="str">
            <v>C12-521</v>
          </cell>
          <cell r="B148">
            <v>-6.8212102632969618E-13</v>
          </cell>
        </row>
        <row r="149">
          <cell r="A149" t="str">
            <v>C12-522</v>
          </cell>
          <cell r="B149">
            <v>41803.050000000017</v>
          </cell>
        </row>
        <row r="150">
          <cell r="A150" t="str">
            <v>C12-526</v>
          </cell>
          <cell r="B150">
            <v>0</v>
          </cell>
        </row>
        <row r="151">
          <cell r="A151" t="str">
            <v>C12-527</v>
          </cell>
          <cell r="B151">
            <v>54505.960000000014</v>
          </cell>
        </row>
        <row r="152">
          <cell r="A152" t="str">
            <v>C12-528</v>
          </cell>
          <cell r="B152">
            <v>119115.65999999997</v>
          </cell>
        </row>
        <row r="153">
          <cell r="A153" t="str">
            <v>C12-529</v>
          </cell>
          <cell r="B153">
            <v>-555.1</v>
          </cell>
        </row>
        <row r="154">
          <cell r="A154" t="str">
            <v>C12-530</v>
          </cell>
          <cell r="B154">
            <v>36098.600000000006</v>
          </cell>
        </row>
        <row r="155">
          <cell r="A155" t="str">
            <v>C12-531</v>
          </cell>
          <cell r="B155">
            <v>-22779.360000000001</v>
          </cell>
        </row>
        <row r="156">
          <cell r="A156" t="str">
            <v>C12-532</v>
          </cell>
          <cell r="B156">
            <v>-4550.1400000000058</v>
          </cell>
        </row>
        <row r="157">
          <cell r="A157" t="str">
            <v>C12-533</v>
          </cell>
          <cell r="B157">
            <v>0</v>
          </cell>
        </row>
        <row r="158">
          <cell r="A158" t="str">
            <v>C12-534</v>
          </cell>
          <cell r="B158">
            <v>-11797.32</v>
          </cell>
        </row>
        <row r="159">
          <cell r="A159" t="str">
            <v>C12-535</v>
          </cell>
          <cell r="B159">
            <v>-647.54999999999905</v>
          </cell>
        </row>
        <row r="160">
          <cell r="A160" t="str">
            <v>C12-538</v>
          </cell>
          <cell r="B160">
            <v>-2.3874235921539366E-12</v>
          </cell>
        </row>
        <row r="161">
          <cell r="A161" t="str">
            <v>C12-542</v>
          </cell>
          <cell r="B161">
            <v>71534.999999999956</v>
          </cell>
        </row>
        <row r="162">
          <cell r="A162" t="str">
            <v>C12-544</v>
          </cell>
          <cell r="B162">
            <v>1.2789769243681803E-13</v>
          </cell>
        </row>
        <row r="163">
          <cell r="A163" t="str">
            <v>C12-545</v>
          </cell>
          <cell r="B163">
            <v>1.8189894035458565E-12</v>
          </cell>
        </row>
        <row r="164">
          <cell r="A164" t="str">
            <v>C12-546</v>
          </cell>
          <cell r="B164">
            <v>0</v>
          </cell>
        </row>
        <row r="165">
          <cell r="A165" t="str">
            <v>C12-547</v>
          </cell>
          <cell r="B165">
            <v>0</v>
          </cell>
        </row>
        <row r="166">
          <cell r="A166" t="str">
            <v>C12-600</v>
          </cell>
          <cell r="B166">
            <v>-80.000000000000867</v>
          </cell>
        </row>
        <row r="167">
          <cell r="A167" t="str">
            <v>C12-605</v>
          </cell>
          <cell r="B167">
            <v>138.44999999998592</v>
          </cell>
        </row>
        <row r="168">
          <cell r="A168" t="str">
            <v>C12-610</v>
          </cell>
          <cell r="B168">
            <v>-1.1084466677857563E-12</v>
          </cell>
        </row>
        <row r="169">
          <cell r="A169" t="str">
            <v>C12-611</v>
          </cell>
          <cell r="B169">
            <v>0</v>
          </cell>
        </row>
        <row r="170">
          <cell r="A170" t="str">
            <v>C12-622</v>
          </cell>
          <cell r="B170">
            <v>0</v>
          </cell>
        </row>
        <row r="171">
          <cell r="A171" t="str">
            <v>C12-705</v>
          </cell>
          <cell r="B171">
            <v>-684.17</v>
          </cell>
        </row>
        <row r="172">
          <cell r="A172" t="str">
            <v>C12-707</v>
          </cell>
          <cell r="B172">
            <v>0</v>
          </cell>
        </row>
        <row r="173">
          <cell r="A173" t="str">
            <v>C12-758</v>
          </cell>
          <cell r="B173">
            <v>-400</v>
          </cell>
        </row>
        <row r="174">
          <cell r="A174" t="str">
            <v>C12-760</v>
          </cell>
          <cell r="B174">
            <v>0</v>
          </cell>
        </row>
        <row r="175">
          <cell r="A175" t="str">
            <v>C12-761</v>
          </cell>
          <cell r="B175">
            <v>0</v>
          </cell>
        </row>
        <row r="176">
          <cell r="A176" t="str">
            <v>C12-763</v>
          </cell>
          <cell r="B176">
            <v>-1.1368683772161603E-13</v>
          </cell>
        </row>
        <row r="177">
          <cell r="A177" t="str">
            <v>C12-764</v>
          </cell>
          <cell r="B177">
            <v>7.1054273576010019E-14</v>
          </cell>
        </row>
        <row r="178">
          <cell r="A178" t="str">
            <v>C12-765</v>
          </cell>
          <cell r="B178">
            <v>0</v>
          </cell>
        </row>
        <row r="179">
          <cell r="A179" t="str">
            <v>C12-767</v>
          </cell>
          <cell r="B179">
            <v>-1000.0000000000003</v>
          </cell>
        </row>
        <row r="180">
          <cell r="A180" t="str">
            <v>C12-768</v>
          </cell>
          <cell r="B180">
            <v>116.13</v>
          </cell>
        </row>
        <row r="181">
          <cell r="A181" t="str">
            <v>C12-769</v>
          </cell>
          <cell r="B181">
            <v>-2.2737367544323206E-13</v>
          </cell>
        </row>
        <row r="182">
          <cell r="A182" t="str">
            <v>C12-770</v>
          </cell>
          <cell r="B182">
            <v>802.50000000000011</v>
          </cell>
        </row>
        <row r="183">
          <cell r="A183" t="str">
            <v>C12-771</v>
          </cell>
          <cell r="B183">
            <v>-928.5</v>
          </cell>
        </row>
        <row r="184">
          <cell r="A184" t="str">
            <v>C12-773</v>
          </cell>
          <cell r="B184">
            <v>-6356.5300000000007</v>
          </cell>
        </row>
        <row r="185">
          <cell r="A185" t="str">
            <v>C12-805</v>
          </cell>
          <cell r="B185">
            <v>0</v>
          </cell>
        </row>
        <row r="186">
          <cell r="A186" t="str">
            <v>C12-806</v>
          </cell>
          <cell r="B186">
            <v>-113275.18999999999</v>
          </cell>
        </row>
        <row r="187">
          <cell r="A187" t="str">
            <v>C12-807</v>
          </cell>
          <cell r="B187">
            <v>2513.75</v>
          </cell>
        </row>
        <row r="188">
          <cell r="A188" t="str">
            <v>C12-812</v>
          </cell>
          <cell r="B188">
            <v>7.2759576141834259E-12</v>
          </cell>
        </row>
        <row r="189">
          <cell r="A189" t="str">
            <v>C12-813</v>
          </cell>
          <cell r="B189">
            <v>54.2</v>
          </cell>
        </row>
        <row r="190">
          <cell r="A190" t="str">
            <v>C12-815</v>
          </cell>
          <cell r="B190">
            <v>-30872.15</v>
          </cell>
        </row>
        <row r="191">
          <cell r="A191" t="str">
            <v>C13-100</v>
          </cell>
          <cell r="B191">
            <v>97151.12000000001</v>
          </cell>
        </row>
        <row r="192">
          <cell r="A192" t="str">
            <v>C13-101</v>
          </cell>
          <cell r="B192">
            <v>27938.460000000003</v>
          </cell>
        </row>
        <row r="193">
          <cell r="A193" t="str">
            <v>C13-101D</v>
          </cell>
          <cell r="B193">
            <v>100</v>
          </cell>
        </row>
        <row r="194">
          <cell r="A194" t="str">
            <v>C13-102</v>
          </cell>
          <cell r="B194">
            <v>14752.250000000004</v>
          </cell>
        </row>
        <row r="195">
          <cell r="A195" t="str">
            <v>C13-103</v>
          </cell>
          <cell r="B195">
            <v>12497.060000000001</v>
          </cell>
        </row>
        <row r="196">
          <cell r="A196" t="str">
            <v>C13-105</v>
          </cell>
          <cell r="B196">
            <v>4262.43</v>
          </cell>
        </row>
        <row r="197">
          <cell r="A197" t="str">
            <v>C13-106</v>
          </cell>
          <cell r="B197">
            <v>5925.25</v>
          </cell>
        </row>
        <row r="198">
          <cell r="A198" t="str">
            <v>C13-107</v>
          </cell>
          <cell r="B198">
            <v>1069.97</v>
          </cell>
        </row>
        <row r="199">
          <cell r="A199" t="str">
            <v>C13-108</v>
          </cell>
          <cell r="B199">
            <v>2329.0100000000002</v>
          </cell>
        </row>
        <row r="200">
          <cell r="A200" t="str">
            <v>C13-110</v>
          </cell>
          <cell r="B200">
            <v>2778.23</v>
          </cell>
        </row>
        <row r="201">
          <cell r="A201" t="str">
            <v>C13-200</v>
          </cell>
          <cell r="B201">
            <v>-3174.9999999993761</v>
          </cell>
        </row>
        <row r="202">
          <cell r="A202" t="str">
            <v>C13-201</v>
          </cell>
          <cell r="B202">
            <v>342729.06000000023</v>
          </cell>
        </row>
        <row r="203">
          <cell r="A203" t="str">
            <v>C13-202</v>
          </cell>
          <cell r="B203">
            <v>54376.959999999977</v>
          </cell>
        </row>
        <row r="204">
          <cell r="A204" t="str">
            <v>C13-203</v>
          </cell>
          <cell r="B204">
            <v>6.2527760746888816E-12</v>
          </cell>
        </row>
        <row r="205">
          <cell r="A205" t="str">
            <v>C13-204</v>
          </cell>
          <cell r="B205">
            <v>92573.639999999985</v>
          </cell>
        </row>
        <row r="206">
          <cell r="A206" t="str">
            <v>C13-205</v>
          </cell>
          <cell r="B206">
            <v>78872.75999999998</v>
          </cell>
        </row>
        <row r="207">
          <cell r="A207" t="str">
            <v>C13-206</v>
          </cell>
          <cell r="B207">
            <v>96200.199999999939</v>
          </cell>
        </row>
        <row r="208">
          <cell r="A208" t="str">
            <v>C13-207</v>
          </cell>
          <cell r="B208">
            <v>8858.89</v>
          </cell>
        </row>
        <row r="209">
          <cell r="A209" t="str">
            <v>C13-211</v>
          </cell>
          <cell r="B209">
            <v>7973.7900000000018</v>
          </cell>
        </row>
        <row r="210">
          <cell r="A210" t="str">
            <v>C13-212</v>
          </cell>
          <cell r="B210">
            <v>23767.279999999999</v>
          </cell>
        </row>
        <row r="211">
          <cell r="A211" t="str">
            <v>C13-230</v>
          </cell>
          <cell r="B211">
            <v>44989.290000000015</v>
          </cell>
        </row>
        <row r="212">
          <cell r="A212" t="str">
            <v>C13-235</v>
          </cell>
          <cell r="B212">
            <v>215899.11</v>
          </cell>
        </row>
        <row r="213">
          <cell r="A213" t="str">
            <v>C13-240</v>
          </cell>
          <cell r="B213">
            <v>139941.80000000016</v>
          </cell>
        </row>
        <row r="214">
          <cell r="A214" t="str">
            <v>C13-241</v>
          </cell>
          <cell r="B214">
            <v>5459.2099999999982</v>
          </cell>
        </row>
        <row r="215">
          <cell r="A215" t="str">
            <v>C13-242</v>
          </cell>
          <cell r="B215">
            <v>95619.24000000018</v>
          </cell>
        </row>
        <row r="216">
          <cell r="A216" t="str">
            <v>C13-243</v>
          </cell>
          <cell r="B216">
            <v>218092.98999999985</v>
          </cell>
        </row>
        <row r="217">
          <cell r="A217" t="str">
            <v>C13-244</v>
          </cell>
          <cell r="B217">
            <v>113006.07</v>
          </cell>
        </row>
        <row r="218">
          <cell r="A218" t="str">
            <v>C13-245</v>
          </cell>
          <cell r="B218">
            <v>101209.19999999987</v>
          </cell>
        </row>
        <row r="219">
          <cell r="A219" t="str">
            <v>C13-250</v>
          </cell>
          <cell r="B219">
            <v>54684.66</v>
          </cell>
        </row>
        <row r="220">
          <cell r="A220" t="str">
            <v>C13-253</v>
          </cell>
          <cell r="B220">
            <v>328312.46000000014</v>
          </cell>
        </row>
        <row r="221">
          <cell r="A221" t="str">
            <v>C13-254</v>
          </cell>
          <cell r="B221">
            <v>108066.96999999997</v>
          </cell>
        </row>
        <row r="222">
          <cell r="A222" t="str">
            <v>C13-255</v>
          </cell>
          <cell r="B222">
            <v>258286.07000000018</v>
          </cell>
        </row>
        <row r="223">
          <cell r="A223" t="str">
            <v>C13-256</v>
          </cell>
          <cell r="B223">
            <v>37857.379999999997</v>
          </cell>
        </row>
        <row r="224">
          <cell r="A224" t="str">
            <v>C13-257</v>
          </cell>
          <cell r="B224">
            <v>45950</v>
          </cell>
        </row>
        <row r="225">
          <cell r="A225" t="str">
            <v>C13-270</v>
          </cell>
          <cell r="B225">
            <v>707306.19999999984</v>
          </cell>
        </row>
        <row r="226">
          <cell r="A226" t="str">
            <v>C13-271</v>
          </cell>
          <cell r="B226">
            <v>800514.42999999796</v>
          </cell>
        </row>
        <row r="227">
          <cell r="A227" t="str">
            <v>C13-272</v>
          </cell>
          <cell r="B227">
            <v>5136.2800000022871</v>
          </cell>
        </row>
        <row r="228">
          <cell r="A228" t="str">
            <v>C13-273</v>
          </cell>
          <cell r="B228">
            <v>751758.81000000134</v>
          </cell>
        </row>
        <row r="229">
          <cell r="A229" t="str">
            <v xml:space="preserve">C13-273 </v>
          </cell>
          <cell r="B229">
            <v>0.3</v>
          </cell>
        </row>
        <row r="230">
          <cell r="A230" t="str">
            <v>C13-274</v>
          </cell>
          <cell r="B230">
            <v>87331.35</v>
          </cell>
        </row>
        <row r="231">
          <cell r="A231" t="str">
            <v>C13-275</v>
          </cell>
          <cell r="B231">
            <v>161592.94000000006</v>
          </cell>
        </row>
        <row r="232">
          <cell r="A232" t="str">
            <v>C13-276</v>
          </cell>
          <cell r="B232">
            <v>141524.75000000003</v>
          </cell>
        </row>
        <row r="233">
          <cell r="A233" t="str">
            <v>C13-277</v>
          </cell>
          <cell r="B233">
            <v>65328.810000000005</v>
          </cell>
        </row>
        <row r="234">
          <cell r="A234" t="str">
            <v>C13-278</v>
          </cell>
          <cell r="B234">
            <v>301461.86000000004</v>
          </cell>
        </row>
        <row r="235">
          <cell r="A235" t="str">
            <v>C13-279</v>
          </cell>
          <cell r="B235">
            <v>-8356.9899999996942</v>
          </cell>
        </row>
        <row r="236">
          <cell r="A236" t="str">
            <v>C13-280</v>
          </cell>
          <cell r="B236">
            <v>-3.149125404888764E-11</v>
          </cell>
        </row>
        <row r="237">
          <cell r="A237" t="str">
            <v>C13-281</v>
          </cell>
          <cell r="B237">
            <v>1235512.1700000002</v>
          </cell>
        </row>
        <row r="238">
          <cell r="A238" t="str">
            <v>C13-282</v>
          </cell>
          <cell r="B238">
            <v>147495.31000000052</v>
          </cell>
        </row>
        <row r="239">
          <cell r="A239" t="str">
            <v>C13-283</v>
          </cell>
          <cell r="B239">
            <v>171491.86999999979</v>
          </cell>
        </row>
        <row r="240">
          <cell r="A240" t="str">
            <v>C13-284</v>
          </cell>
          <cell r="B240">
            <v>240991.61999999997</v>
          </cell>
        </row>
        <row r="241">
          <cell r="A241" t="str">
            <v>C13-285</v>
          </cell>
          <cell r="B241">
            <v>208507.01000000039</v>
          </cell>
        </row>
        <row r="242">
          <cell r="A242" t="str">
            <v>C13-286</v>
          </cell>
          <cell r="B242">
            <v>3.6237679523765109E-13</v>
          </cell>
        </row>
        <row r="243">
          <cell r="A243" t="str">
            <v>C13-287</v>
          </cell>
          <cell r="B243">
            <v>109716.47999999998</v>
          </cell>
        </row>
        <row r="244">
          <cell r="A244" t="str">
            <v>C13-288</v>
          </cell>
          <cell r="B244">
            <v>130229.79999999999</v>
          </cell>
        </row>
        <row r="245">
          <cell r="A245" t="str">
            <v>C13-289</v>
          </cell>
          <cell r="B245">
            <v>2.8421709430404007E-13</v>
          </cell>
        </row>
        <row r="246">
          <cell r="A246" t="str">
            <v>C13-292</v>
          </cell>
          <cell r="B246">
            <v>-2.5579538487363607E-13</v>
          </cell>
        </row>
        <row r="247">
          <cell r="A247" t="str">
            <v>C13-293</v>
          </cell>
          <cell r="B247">
            <v>6.3948846218409017E-14</v>
          </cell>
        </row>
        <row r="248">
          <cell r="A248" t="str">
            <v>C13-297</v>
          </cell>
          <cell r="B248">
            <v>9.2725827016693074E-13</v>
          </cell>
        </row>
        <row r="249">
          <cell r="A249" t="str">
            <v>C13-298</v>
          </cell>
          <cell r="B249">
            <v>-1.2789769243681803E-13</v>
          </cell>
        </row>
        <row r="250">
          <cell r="A250" t="str">
            <v>C13-300</v>
          </cell>
          <cell r="B250">
            <v>4928.99</v>
          </cell>
        </row>
        <row r="251">
          <cell r="A251" t="str">
            <v>C13-305</v>
          </cell>
          <cell r="B251">
            <v>7692.1299999999983</v>
          </cell>
        </row>
        <row r="252">
          <cell r="A252" t="str">
            <v>C13-306</v>
          </cell>
          <cell r="B252">
            <v>6.8212102632969618E-13</v>
          </cell>
        </row>
        <row r="253">
          <cell r="A253" t="str">
            <v>C13-309</v>
          </cell>
          <cell r="B253">
            <v>-3.0730973321624333E-13</v>
          </cell>
        </row>
        <row r="254">
          <cell r="A254" t="str">
            <v>C13-344</v>
          </cell>
          <cell r="B254">
            <v>1022.0900000000001</v>
          </cell>
        </row>
        <row r="255">
          <cell r="A255" t="str">
            <v>C13-345</v>
          </cell>
          <cell r="B255">
            <v>959.43000000000006</v>
          </cell>
        </row>
        <row r="256">
          <cell r="A256" t="str">
            <v>C13-355</v>
          </cell>
          <cell r="B256">
            <v>1673.02</v>
          </cell>
        </row>
        <row r="257">
          <cell r="A257" t="str">
            <v>C13-501</v>
          </cell>
          <cell r="B257">
            <v>28.039999999998372</v>
          </cell>
        </row>
        <row r="258">
          <cell r="A258" t="str">
            <v>C13-504</v>
          </cell>
          <cell r="B258">
            <v>0.83999999999184638</v>
          </cell>
        </row>
        <row r="259">
          <cell r="A259" t="str">
            <v>C13-505</v>
          </cell>
          <cell r="B259">
            <v>0</v>
          </cell>
        </row>
        <row r="260">
          <cell r="A260" t="str">
            <v>C13-506</v>
          </cell>
          <cell r="B260">
            <v>55827.6</v>
          </cell>
        </row>
        <row r="261">
          <cell r="A261" t="str">
            <v>C13-507</v>
          </cell>
          <cell r="B261">
            <v>9247.8399999999983</v>
          </cell>
        </row>
        <row r="262">
          <cell r="A262" t="str">
            <v>C13-509</v>
          </cell>
          <cell r="B262">
            <v>1.4210854715202004E-14</v>
          </cell>
        </row>
        <row r="263">
          <cell r="A263" t="str">
            <v>C13-513</v>
          </cell>
          <cell r="B263">
            <v>0</v>
          </cell>
        </row>
        <row r="264">
          <cell r="A264" t="str">
            <v>C13-514</v>
          </cell>
          <cell r="B264">
            <v>3691.18</v>
          </cell>
        </row>
        <row r="265">
          <cell r="A265" t="str">
            <v>C13-516</v>
          </cell>
          <cell r="B265">
            <v>-5.6843418860808015E-14</v>
          </cell>
        </row>
        <row r="266">
          <cell r="A266" t="str">
            <v>C13-517</v>
          </cell>
          <cell r="B266">
            <v>194.7</v>
          </cell>
        </row>
        <row r="267">
          <cell r="A267" t="str">
            <v>C13-519</v>
          </cell>
          <cell r="B267">
            <v>1154.0300000000002</v>
          </cell>
        </row>
        <row r="268">
          <cell r="A268" t="str">
            <v>C13-521</v>
          </cell>
          <cell r="B268">
            <v>-1.1368683772161603E-13</v>
          </cell>
        </row>
        <row r="269">
          <cell r="A269" t="str">
            <v>C13-522</v>
          </cell>
          <cell r="B269">
            <v>5888.6499999999987</v>
          </cell>
        </row>
        <row r="270">
          <cell r="A270" t="str">
            <v>C13-523</v>
          </cell>
          <cell r="B270">
            <v>19573.2</v>
          </cell>
        </row>
        <row r="271">
          <cell r="A271" t="str">
            <v>C13-525</v>
          </cell>
          <cell r="B271">
            <v>4388.9999999999982</v>
          </cell>
        </row>
        <row r="272">
          <cell r="A272" t="str">
            <v>C13-526</v>
          </cell>
          <cell r="B272">
            <v>14459.200000000003</v>
          </cell>
        </row>
        <row r="273">
          <cell r="A273" t="str">
            <v>C13-527</v>
          </cell>
          <cell r="B273">
            <v>11023.69</v>
          </cell>
        </row>
        <row r="274">
          <cell r="A274" t="str">
            <v>C13-528</v>
          </cell>
          <cell r="B274">
            <v>389.4</v>
          </cell>
        </row>
        <row r="275">
          <cell r="A275" t="str">
            <v>C13-529</v>
          </cell>
          <cell r="B275">
            <v>0</v>
          </cell>
        </row>
        <row r="276">
          <cell r="A276" t="str">
            <v>C13-530</v>
          </cell>
          <cell r="B276">
            <v>2.8421709430404007E-14</v>
          </cell>
        </row>
        <row r="277">
          <cell r="A277" t="str">
            <v>C13-533</v>
          </cell>
          <cell r="B277">
            <v>-7.1764816311770119E-13</v>
          </cell>
        </row>
        <row r="278">
          <cell r="A278" t="str">
            <v>C13-534</v>
          </cell>
          <cell r="B278">
            <v>194.7</v>
          </cell>
        </row>
        <row r="279">
          <cell r="A279" t="str">
            <v>C13-535</v>
          </cell>
          <cell r="B279">
            <v>3894.8999999999996</v>
          </cell>
        </row>
        <row r="280">
          <cell r="A280" t="str">
            <v>C13-538</v>
          </cell>
          <cell r="B280">
            <v>472.16</v>
          </cell>
        </row>
        <row r="281">
          <cell r="A281" t="str">
            <v>C13-539</v>
          </cell>
          <cell r="B281">
            <v>3876.8599999999997</v>
          </cell>
        </row>
        <row r="282">
          <cell r="A282" t="str">
            <v>C13-541</v>
          </cell>
          <cell r="B282">
            <v>0</v>
          </cell>
        </row>
        <row r="283">
          <cell r="A283" t="str">
            <v>C13-544</v>
          </cell>
          <cell r="B283">
            <v>215.74</v>
          </cell>
        </row>
        <row r="284">
          <cell r="A284" t="str">
            <v>C13-546</v>
          </cell>
          <cell r="B284">
            <v>12556.2</v>
          </cell>
        </row>
        <row r="285">
          <cell r="A285" t="str">
            <v>C13-549</v>
          </cell>
          <cell r="B285">
            <v>194.7</v>
          </cell>
        </row>
        <row r="286">
          <cell r="A286" t="str">
            <v>C13-600</v>
          </cell>
          <cell r="B286">
            <v>123207.2399999998</v>
          </cell>
        </row>
        <row r="287">
          <cell r="A287" t="str">
            <v>C13-605</v>
          </cell>
          <cell r="B287">
            <v>159303.87000000008</v>
          </cell>
        </row>
        <row r="288">
          <cell r="A288" t="str">
            <v>C13-610</v>
          </cell>
          <cell r="B288">
            <v>19157.16</v>
          </cell>
        </row>
        <row r="289">
          <cell r="A289" t="str">
            <v>C13-700</v>
          </cell>
          <cell r="B289">
            <v>0</v>
          </cell>
        </row>
        <row r="290">
          <cell r="A290" t="str">
            <v>C13-750</v>
          </cell>
          <cell r="B290">
            <v>1866.9499999999998</v>
          </cell>
        </row>
        <row r="291">
          <cell r="A291" t="str">
            <v>C13-751</v>
          </cell>
          <cell r="B291">
            <v>-1.6058265828178264E-12</v>
          </cell>
        </row>
        <row r="292">
          <cell r="A292" t="str">
            <v>C13-752</v>
          </cell>
          <cell r="B292">
            <v>-8.5265128291212022E-14</v>
          </cell>
        </row>
        <row r="293">
          <cell r="A293" t="str">
            <v>C13-753</v>
          </cell>
          <cell r="B293">
            <v>4123.72</v>
          </cell>
        </row>
        <row r="294">
          <cell r="A294" t="str">
            <v>C13-754</v>
          </cell>
          <cell r="B294">
            <v>574.99999999999534</v>
          </cell>
        </row>
        <row r="295">
          <cell r="A295" t="str">
            <v>C13-755</v>
          </cell>
          <cell r="B295">
            <v>2.2737367544323206E-12</v>
          </cell>
        </row>
        <row r="296">
          <cell r="A296" t="str">
            <v>C13-756</v>
          </cell>
          <cell r="B296">
            <v>0</v>
          </cell>
        </row>
        <row r="297">
          <cell r="A297" t="str">
            <v>C13-757</v>
          </cell>
          <cell r="B297">
            <v>-1.8189894035458565E-12</v>
          </cell>
        </row>
        <row r="298">
          <cell r="A298" t="str">
            <v>C13-758</v>
          </cell>
          <cell r="B298">
            <v>1.9184653865522705E-13</v>
          </cell>
        </row>
        <row r="299">
          <cell r="A299" t="str">
            <v>C13-759</v>
          </cell>
          <cell r="B299">
            <v>3.907985046680551E-13</v>
          </cell>
        </row>
        <row r="300">
          <cell r="A300" t="str">
            <v>C13-760</v>
          </cell>
          <cell r="B300">
            <v>-3.9999999999437819E-2</v>
          </cell>
        </row>
        <row r="301">
          <cell r="A301" t="str">
            <v>C13-761</v>
          </cell>
          <cell r="B301">
            <v>0</v>
          </cell>
        </row>
        <row r="302">
          <cell r="A302" t="str">
            <v>C13-762</v>
          </cell>
          <cell r="B302">
            <v>2789.16</v>
          </cell>
        </row>
        <row r="303">
          <cell r="A303" t="str">
            <v>C13-763</v>
          </cell>
          <cell r="B303">
            <v>0</v>
          </cell>
        </row>
        <row r="304">
          <cell r="A304" t="str">
            <v>C13-764</v>
          </cell>
          <cell r="B304">
            <v>0</v>
          </cell>
        </row>
        <row r="305">
          <cell r="A305" t="str">
            <v>C13-765</v>
          </cell>
          <cell r="B305">
            <v>7447.4800000000005</v>
          </cell>
        </row>
        <row r="306">
          <cell r="A306" t="str">
            <v>C13-766</v>
          </cell>
          <cell r="B306">
            <v>2587.0399999999995</v>
          </cell>
        </row>
        <row r="307">
          <cell r="A307" t="str">
            <v>C13-767</v>
          </cell>
          <cell r="B307">
            <v>12111.170000000002</v>
          </cell>
        </row>
        <row r="308">
          <cell r="A308" t="str">
            <v>C13-768</v>
          </cell>
          <cell r="B308">
            <v>1245.78</v>
          </cell>
        </row>
        <row r="309">
          <cell r="A309" t="str">
            <v>C13-769</v>
          </cell>
          <cell r="B309">
            <v>1171.44</v>
          </cell>
        </row>
        <row r="310">
          <cell r="A310" t="str">
            <v>C13-770</v>
          </cell>
          <cell r="B310">
            <v>8665.3599999999988</v>
          </cell>
        </row>
        <row r="311">
          <cell r="A311" t="str">
            <v>C13-771</v>
          </cell>
          <cell r="B311">
            <v>4967.79</v>
          </cell>
        </row>
        <row r="312">
          <cell r="A312" t="str">
            <v>C13-772</v>
          </cell>
          <cell r="B312">
            <v>318138.76</v>
          </cell>
        </row>
        <row r="313">
          <cell r="A313" t="str">
            <v>C13-802</v>
          </cell>
          <cell r="B313">
            <v>2476.35</v>
          </cell>
        </row>
        <row r="314">
          <cell r="A314" t="str">
            <v>C13-803</v>
          </cell>
          <cell r="B314">
            <v>61684.51999999999</v>
          </cell>
        </row>
        <row r="315">
          <cell r="A315" t="str">
            <v>C13-804</v>
          </cell>
          <cell r="B315">
            <v>24650</v>
          </cell>
        </row>
        <row r="316">
          <cell r="A316" t="str">
            <v>C13-805</v>
          </cell>
          <cell r="B316">
            <v>55885</v>
          </cell>
        </row>
        <row r="317">
          <cell r="A317" t="str">
            <v>C13-806</v>
          </cell>
          <cell r="B317">
            <v>58974.52</v>
          </cell>
        </row>
        <row r="318">
          <cell r="A318" t="str">
            <v>C13-807</v>
          </cell>
          <cell r="B318">
            <v>0</v>
          </cell>
        </row>
        <row r="319">
          <cell r="A319" t="str">
            <v>C13-808</v>
          </cell>
          <cell r="B319">
            <v>106104.50999999995</v>
          </cell>
        </row>
        <row r="320">
          <cell r="A320" t="str">
            <v>C13-809</v>
          </cell>
          <cell r="B320">
            <v>0</v>
          </cell>
        </row>
        <row r="321">
          <cell r="A321" t="str">
            <v>C13-811</v>
          </cell>
          <cell r="B321">
            <v>102791.73999999999</v>
          </cell>
        </row>
        <row r="322">
          <cell r="A322" t="str">
            <v>C13-814</v>
          </cell>
          <cell r="B322">
            <v>115955.37</v>
          </cell>
        </row>
        <row r="323">
          <cell r="A323" t="str">
            <v>C14-205</v>
          </cell>
          <cell r="B323">
            <v>194.54</v>
          </cell>
        </row>
        <row r="324">
          <cell r="A324" t="str">
            <v>C14-207</v>
          </cell>
          <cell r="B324">
            <v>325</v>
          </cell>
        </row>
        <row r="325">
          <cell r="A325" t="str">
            <v>C14-208</v>
          </cell>
          <cell r="B325">
            <v>2763.8</v>
          </cell>
        </row>
        <row r="326">
          <cell r="A326" t="str">
            <v>C14-209</v>
          </cell>
          <cell r="B326">
            <v>3984.7</v>
          </cell>
        </row>
        <row r="327">
          <cell r="A327" t="str">
            <v>C14-211</v>
          </cell>
          <cell r="B327">
            <v>2066.85</v>
          </cell>
        </row>
        <row r="328">
          <cell r="A328" t="str">
            <v>C14-212</v>
          </cell>
          <cell r="B328">
            <v>1811.8700000000001</v>
          </cell>
        </row>
        <row r="329">
          <cell r="A329" t="str">
            <v>C14-225</v>
          </cell>
          <cell r="B329">
            <v>10181.02</v>
          </cell>
        </row>
        <row r="330">
          <cell r="A330" t="str">
            <v>C14-226</v>
          </cell>
          <cell r="B330">
            <v>4550.5</v>
          </cell>
        </row>
        <row r="331">
          <cell r="A331" t="str">
            <v>C14-228</v>
          </cell>
          <cell r="B331">
            <v>12927.82</v>
          </cell>
        </row>
        <row r="332">
          <cell r="A332" t="str">
            <v>C14-241</v>
          </cell>
          <cell r="B332">
            <v>2800</v>
          </cell>
        </row>
        <row r="333">
          <cell r="A333" t="str">
            <v>F11-106</v>
          </cell>
          <cell r="B333">
            <v>74.67</v>
          </cell>
        </row>
        <row r="334">
          <cell r="A334" t="str">
            <v>F11-500</v>
          </cell>
          <cell r="B334">
            <v>1371.95</v>
          </cell>
        </row>
        <row r="335">
          <cell r="A335" t="str">
            <v>F12-168</v>
          </cell>
          <cell r="B335">
            <v>99.05</v>
          </cell>
        </row>
        <row r="336">
          <cell r="A336" t="str">
            <v>F12-172</v>
          </cell>
          <cell r="B336">
            <v>-76.249999999999986</v>
          </cell>
        </row>
        <row r="337">
          <cell r="A337" t="str">
            <v>F12-174</v>
          </cell>
          <cell r="B337">
            <v>-552.05999999999995</v>
          </cell>
        </row>
        <row r="338">
          <cell r="A338" t="str">
            <v>F12-184</v>
          </cell>
          <cell r="B338">
            <v>55.239999999999995</v>
          </cell>
        </row>
        <row r="339">
          <cell r="A339" t="str">
            <v>F12-204</v>
          </cell>
          <cell r="B339">
            <v>1087.1200000000001</v>
          </cell>
        </row>
        <row r="340">
          <cell r="A340" t="str">
            <v>F12-205</v>
          </cell>
          <cell r="B340">
            <v>290.23</v>
          </cell>
        </row>
        <row r="341">
          <cell r="A341" t="str">
            <v>F12-215</v>
          </cell>
          <cell r="B341">
            <v>560.82999999999993</v>
          </cell>
        </row>
        <row r="342">
          <cell r="A342" t="str">
            <v>F12-218</v>
          </cell>
          <cell r="B342">
            <v>149.94</v>
          </cell>
        </row>
        <row r="343">
          <cell r="A343" t="str">
            <v>F12-502</v>
          </cell>
          <cell r="B343">
            <v>479.53999999999996</v>
          </cell>
        </row>
        <row r="344">
          <cell r="A344" t="str">
            <v>F12-504</v>
          </cell>
          <cell r="B344">
            <v>3084.4599999999996</v>
          </cell>
        </row>
        <row r="345">
          <cell r="A345" t="str">
            <v>F13-100</v>
          </cell>
          <cell r="B345">
            <v>85.57</v>
          </cell>
        </row>
        <row r="346">
          <cell r="A346" t="str">
            <v>F13-101</v>
          </cell>
          <cell r="B346">
            <v>85.57</v>
          </cell>
        </row>
        <row r="347">
          <cell r="A347" t="str">
            <v>F13-102</v>
          </cell>
          <cell r="B347">
            <v>376.96000000000004</v>
          </cell>
        </row>
        <row r="348">
          <cell r="A348" t="str">
            <v>F13-103</v>
          </cell>
          <cell r="B348">
            <v>517.29999999999995</v>
          </cell>
        </row>
        <row r="349">
          <cell r="A349" t="str">
            <v>F13-105</v>
          </cell>
          <cell r="B349">
            <v>569.29</v>
          </cell>
        </row>
        <row r="350">
          <cell r="A350" t="str">
            <v>F13-106</v>
          </cell>
          <cell r="B350">
            <v>85.570000000000007</v>
          </cell>
        </row>
        <row r="351">
          <cell r="A351" t="str">
            <v>F13-107</v>
          </cell>
          <cell r="B351">
            <v>376.96000000000004</v>
          </cell>
        </row>
        <row r="352">
          <cell r="A352" t="str">
            <v>F13-108</v>
          </cell>
          <cell r="B352">
            <v>1585.5700000000002</v>
          </cell>
        </row>
        <row r="353">
          <cell r="A353" t="str">
            <v>F13-110</v>
          </cell>
          <cell r="B353">
            <v>374.38000000000005</v>
          </cell>
        </row>
        <row r="354">
          <cell r="A354" t="str">
            <v>F13-112</v>
          </cell>
          <cell r="B354">
            <v>85.57</v>
          </cell>
        </row>
        <row r="355">
          <cell r="A355" t="str">
            <v>F13-113</v>
          </cell>
          <cell r="B355">
            <v>504.35</v>
          </cell>
        </row>
        <row r="356">
          <cell r="A356" t="str">
            <v>F13-114</v>
          </cell>
          <cell r="B356">
            <v>634.99999999999989</v>
          </cell>
        </row>
        <row r="357">
          <cell r="A357" t="str">
            <v>F13-115</v>
          </cell>
          <cell r="B357">
            <v>85.570000000000007</v>
          </cell>
        </row>
        <row r="358">
          <cell r="A358" t="str">
            <v>F13-116</v>
          </cell>
          <cell r="B358">
            <v>488.45</v>
          </cell>
        </row>
        <row r="359">
          <cell r="A359" t="str">
            <v>F13-117</v>
          </cell>
          <cell r="B359">
            <v>1348.4699999999998</v>
          </cell>
        </row>
        <row r="360">
          <cell r="A360" t="str">
            <v>F13-118</v>
          </cell>
          <cell r="B360">
            <v>673.06999999999994</v>
          </cell>
        </row>
        <row r="361">
          <cell r="A361" t="str">
            <v>F13-120</v>
          </cell>
          <cell r="B361">
            <v>326.96000000000004</v>
          </cell>
        </row>
        <row r="362">
          <cell r="A362" t="str">
            <v>F13-121</v>
          </cell>
          <cell r="B362">
            <v>151.28</v>
          </cell>
        </row>
        <row r="363">
          <cell r="A363" t="str">
            <v>F13-122</v>
          </cell>
          <cell r="B363">
            <v>151.28</v>
          </cell>
        </row>
        <row r="364">
          <cell r="A364" t="str">
            <v>F13-123</v>
          </cell>
          <cell r="B364">
            <v>85.57</v>
          </cell>
        </row>
        <row r="365">
          <cell r="A365" t="str">
            <v>F13-124</v>
          </cell>
          <cell r="B365">
            <v>668.34</v>
          </cell>
        </row>
        <row r="366">
          <cell r="A366" t="str">
            <v>F13-125</v>
          </cell>
          <cell r="B366">
            <v>535.94999999999993</v>
          </cell>
        </row>
        <row r="367">
          <cell r="A367" t="str">
            <v>F13-127</v>
          </cell>
          <cell r="B367">
            <v>569.29</v>
          </cell>
        </row>
        <row r="368">
          <cell r="A368" t="str">
            <v>F13-128</v>
          </cell>
          <cell r="B368">
            <v>569.29</v>
          </cell>
        </row>
        <row r="369">
          <cell r="A369" t="str">
            <v>F13-129</v>
          </cell>
          <cell r="B369">
            <v>569.29</v>
          </cell>
        </row>
        <row r="370">
          <cell r="A370" t="str">
            <v>F13-130</v>
          </cell>
          <cell r="B370">
            <v>474.97</v>
          </cell>
        </row>
        <row r="371">
          <cell r="A371" t="str">
            <v>F13-131</v>
          </cell>
          <cell r="B371">
            <v>379.32000000000005</v>
          </cell>
        </row>
        <row r="372">
          <cell r="A372" t="str">
            <v>F13-132</v>
          </cell>
          <cell r="B372">
            <v>634.99999999999989</v>
          </cell>
        </row>
        <row r="373">
          <cell r="A373" t="str">
            <v>F13-133</v>
          </cell>
          <cell r="B373">
            <v>963.05000000000007</v>
          </cell>
        </row>
        <row r="374">
          <cell r="A374" t="str">
            <v>F13-135</v>
          </cell>
          <cell r="B374">
            <v>376.96000000000004</v>
          </cell>
        </row>
        <row r="375">
          <cell r="A375" t="str">
            <v>F13-136</v>
          </cell>
          <cell r="B375">
            <v>488.45</v>
          </cell>
        </row>
        <row r="376">
          <cell r="A376" t="str">
            <v>F13-137</v>
          </cell>
          <cell r="B376">
            <v>540.67999999999995</v>
          </cell>
        </row>
        <row r="377">
          <cell r="A377" t="str">
            <v>F13-138</v>
          </cell>
          <cell r="B377">
            <v>569.29</v>
          </cell>
        </row>
        <row r="378">
          <cell r="A378" t="str">
            <v>F13-139</v>
          </cell>
          <cell r="B378">
            <v>668.33999999999992</v>
          </cell>
        </row>
        <row r="379">
          <cell r="A379" t="str">
            <v>F13-140</v>
          </cell>
          <cell r="B379">
            <v>634.99999999999989</v>
          </cell>
        </row>
        <row r="380">
          <cell r="A380" t="str">
            <v>F13-141</v>
          </cell>
          <cell r="B380">
            <v>634.99999999999989</v>
          </cell>
        </row>
        <row r="381">
          <cell r="A381" t="str">
            <v>F13-143</v>
          </cell>
          <cell r="B381">
            <v>535.94999999999993</v>
          </cell>
        </row>
        <row r="382">
          <cell r="A382" t="str">
            <v>F13-144</v>
          </cell>
          <cell r="B382">
            <v>85.57</v>
          </cell>
        </row>
        <row r="383">
          <cell r="A383" t="str">
            <v>F13-146</v>
          </cell>
          <cell r="B383">
            <v>85.57</v>
          </cell>
        </row>
        <row r="384">
          <cell r="A384" t="str">
            <v>F13-147</v>
          </cell>
          <cell r="B384">
            <v>85.570000000000007</v>
          </cell>
        </row>
        <row r="385">
          <cell r="A385" t="str">
            <v>F13-148</v>
          </cell>
          <cell r="B385">
            <v>567.99</v>
          </cell>
        </row>
        <row r="386">
          <cell r="A386" t="str">
            <v>F13-149</v>
          </cell>
          <cell r="B386">
            <v>85.57</v>
          </cell>
        </row>
        <row r="387">
          <cell r="A387" t="str">
            <v>F13-151</v>
          </cell>
          <cell r="B387">
            <v>569.29</v>
          </cell>
        </row>
        <row r="388">
          <cell r="A388" t="str">
            <v>F13-152</v>
          </cell>
          <cell r="B388">
            <v>569.29</v>
          </cell>
        </row>
        <row r="389">
          <cell r="A389" t="str">
            <v>F13-155</v>
          </cell>
          <cell r="B389">
            <v>85.57</v>
          </cell>
        </row>
        <row r="390">
          <cell r="A390" t="str">
            <v>F13-156</v>
          </cell>
          <cell r="B390">
            <v>516</v>
          </cell>
        </row>
        <row r="391">
          <cell r="A391" t="str">
            <v>F13-158</v>
          </cell>
          <cell r="B391">
            <v>85.57</v>
          </cell>
        </row>
        <row r="392">
          <cell r="A392" t="str">
            <v>F13-159</v>
          </cell>
          <cell r="B392">
            <v>85.57</v>
          </cell>
        </row>
        <row r="393">
          <cell r="A393" t="str">
            <v>F13-161</v>
          </cell>
          <cell r="B393">
            <v>88.48</v>
          </cell>
        </row>
        <row r="394">
          <cell r="A394" t="str">
            <v>F13-500</v>
          </cell>
          <cell r="B394">
            <v>6699.15</v>
          </cell>
        </row>
        <row r="395">
          <cell r="A395" t="str">
            <v>H13-401</v>
          </cell>
          <cell r="B395">
            <v>4.1399999999999997</v>
          </cell>
        </row>
        <row r="396">
          <cell r="A396" t="str">
            <v>H13-404</v>
          </cell>
          <cell r="B396">
            <v>0</v>
          </cell>
        </row>
        <row r="397">
          <cell r="A397" t="str">
            <v>H13-409</v>
          </cell>
          <cell r="B397">
            <v>-9.9999999999909051E-3</v>
          </cell>
        </row>
        <row r="398">
          <cell r="A398" t="str">
            <v>Misc</v>
          </cell>
          <cell r="B398">
            <v>-535574.76000000013</v>
          </cell>
        </row>
        <row r="399">
          <cell r="A399" t="str">
            <v>S09-541</v>
          </cell>
          <cell r="B399">
            <v>70</v>
          </cell>
        </row>
        <row r="400">
          <cell r="A400" t="str">
            <v>S10-503</v>
          </cell>
          <cell r="B400">
            <v>-1309.95</v>
          </cell>
        </row>
        <row r="401">
          <cell r="A401" t="str">
            <v>S11-519</v>
          </cell>
          <cell r="B401">
            <v>297.5</v>
          </cell>
        </row>
        <row r="402">
          <cell r="A402" t="str">
            <v>S11-526</v>
          </cell>
          <cell r="B402">
            <v>23.43</v>
          </cell>
        </row>
        <row r="403">
          <cell r="A403" t="str">
            <v>S12-509</v>
          </cell>
          <cell r="B403">
            <v>-78.430000000000007</v>
          </cell>
        </row>
        <row r="404">
          <cell r="A404" t="str">
            <v>S12-576</v>
          </cell>
          <cell r="B404">
            <v>0</v>
          </cell>
        </row>
        <row r="405">
          <cell r="A405" t="str">
            <v>S12-577</v>
          </cell>
          <cell r="B405">
            <v>0</v>
          </cell>
        </row>
        <row r="406">
          <cell r="A406" t="str">
            <v>S12-579</v>
          </cell>
          <cell r="B406">
            <v>1.1368683772161603E-13</v>
          </cell>
        </row>
        <row r="407">
          <cell r="A407" t="str">
            <v>S13-503</v>
          </cell>
          <cell r="B407">
            <v>-50</v>
          </cell>
        </row>
        <row r="408">
          <cell r="A408" t="str">
            <v>S13-504</v>
          </cell>
          <cell r="B408">
            <v>0</v>
          </cell>
        </row>
        <row r="409">
          <cell r="A409" t="str">
            <v>S13-511</v>
          </cell>
          <cell r="B409">
            <v>-1.4210854715202004E-14</v>
          </cell>
        </row>
        <row r="410">
          <cell r="A410" t="str">
            <v>S13-527</v>
          </cell>
          <cell r="B410">
            <v>130.1</v>
          </cell>
        </row>
        <row r="411">
          <cell r="A411" t="str">
            <v>S13-531</v>
          </cell>
          <cell r="B411">
            <v>-7.1054273576010019E-15</v>
          </cell>
        </row>
        <row r="412">
          <cell r="A412" t="str">
            <v>S13-533</v>
          </cell>
          <cell r="B412">
            <v>0</v>
          </cell>
        </row>
        <row r="413">
          <cell r="A413" t="str">
            <v>S13-536</v>
          </cell>
          <cell r="B413">
            <v>0</v>
          </cell>
        </row>
        <row r="414">
          <cell r="A414" t="str">
            <v>TC12-511</v>
          </cell>
          <cell r="B414">
            <v>0</v>
          </cell>
        </row>
        <row r="415">
          <cell r="A415" t="str">
            <v>V-525-0</v>
          </cell>
          <cell r="B415">
            <v>0</v>
          </cell>
        </row>
      </sheetData>
      <sheetData sheetId="4">
        <row r="8">
          <cell r="A8" t="str">
            <v>C05-108</v>
          </cell>
          <cell r="B8">
            <v>-67.979999999690335</v>
          </cell>
        </row>
        <row r="9">
          <cell r="A9" t="str">
            <v>C06-100</v>
          </cell>
          <cell r="B9">
            <v>394.80999999992491</v>
          </cell>
        </row>
        <row r="10">
          <cell r="A10" t="str">
            <v>C06-103A</v>
          </cell>
          <cell r="B10">
            <v>0</v>
          </cell>
        </row>
        <row r="11">
          <cell r="A11" t="str">
            <v>C06-100D</v>
          </cell>
          <cell r="B11">
            <v>0</v>
          </cell>
        </row>
        <row r="12">
          <cell r="A12" t="str">
            <v>C06-101A</v>
          </cell>
          <cell r="B12">
            <v>0</v>
          </cell>
        </row>
        <row r="13">
          <cell r="A13" t="str">
            <v>C06-108</v>
          </cell>
          <cell r="B13">
            <v>-10.000000000061846</v>
          </cell>
        </row>
        <row r="14">
          <cell r="A14" t="str">
            <v>C08-101</v>
          </cell>
          <cell r="B14">
            <v>-120.00000000004695</v>
          </cell>
        </row>
        <row r="15">
          <cell r="A15" t="str">
            <v>C10-100</v>
          </cell>
          <cell r="B15">
            <v>0</v>
          </cell>
        </row>
        <row r="16">
          <cell r="A16" t="str">
            <v>C10-104</v>
          </cell>
          <cell r="B16">
            <v>-65.000000000006821</v>
          </cell>
        </row>
        <row r="17">
          <cell r="A17" t="str">
            <v>C10-106</v>
          </cell>
          <cell r="B17">
            <v>0</v>
          </cell>
        </row>
        <row r="18">
          <cell r="A18" t="str">
            <v>C10-108</v>
          </cell>
          <cell r="B18">
            <v>-10.000000000014097</v>
          </cell>
        </row>
        <row r="19">
          <cell r="A19" t="str">
            <v>C10-204</v>
          </cell>
          <cell r="B19">
            <v>457.93999999947846</v>
          </cell>
        </row>
        <row r="20">
          <cell r="A20" t="str">
            <v>C10-205</v>
          </cell>
          <cell r="B20">
            <v>-719.99999999698412</v>
          </cell>
        </row>
        <row r="21">
          <cell r="A21" t="str">
            <v>C10-211</v>
          </cell>
          <cell r="B21">
            <v>-20.000000000015461</v>
          </cell>
        </row>
        <row r="22">
          <cell r="A22" t="str">
            <v>C10-213</v>
          </cell>
          <cell r="B22">
            <v>-20.000000000134605</v>
          </cell>
        </row>
        <row r="23">
          <cell r="A23" t="str">
            <v>C10-245</v>
          </cell>
          <cell r="B23">
            <v>-34.999999999904503</v>
          </cell>
        </row>
        <row r="24">
          <cell r="A24" t="str">
            <v>C10-260</v>
          </cell>
          <cell r="B24">
            <v>34.999999999992724</v>
          </cell>
        </row>
        <row r="25">
          <cell r="A25" t="str">
            <v>C10-270</v>
          </cell>
          <cell r="B25">
            <v>-79.999999999941792</v>
          </cell>
        </row>
        <row r="26">
          <cell r="A26" t="str">
            <v>C10-291</v>
          </cell>
          <cell r="B26">
            <v>-250.66999999960535</v>
          </cell>
        </row>
        <row r="27">
          <cell r="A27" t="str">
            <v>C10-356</v>
          </cell>
          <cell r="B27">
            <v>-278.88000000000011</v>
          </cell>
        </row>
        <row r="28">
          <cell r="A28" t="str">
            <v>C10-358</v>
          </cell>
          <cell r="B28">
            <v>-184.99999999999977</v>
          </cell>
        </row>
        <row r="29">
          <cell r="A29" t="str">
            <v>C10-361</v>
          </cell>
          <cell r="B29">
            <v>0</v>
          </cell>
        </row>
        <row r="30">
          <cell r="A30" t="str">
            <v>C10-384</v>
          </cell>
          <cell r="B30">
            <v>-652.09000000000037</v>
          </cell>
        </row>
        <row r="31">
          <cell r="A31" t="str">
            <v>C10-384A</v>
          </cell>
          <cell r="B31">
            <v>652.09</v>
          </cell>
        </row>
        <row r="32">
          <cell r="A32" t="str">
            <v>C10-385</v>
          </cell>
          <cell r="B32">
            <v>0</v>
          </cell>
        </row>
        <row r="33">
          <cell r="A33" t="str">
            <v>C10-393</v>
          </cell>
          <cell r="B33">
            <v>-590.00000000000182</v>
          </cell>
        </row>
        <row r="34">
          <cell r="A34" t="str">
            <v>C10-600</v>
          </cell>
          <cell r="B34">
            <v>-505</v>
          </cell>
        </row>
        <row r="35">
          <cell r="A35" t="str">
            <v>C10-605</v>
          </cell>
          <cell r="B35">
            <v>-607.00000000000182</v>
          </cell>
        </row>
        <row r="36">
          <cell r="A36" t="str">
            <v>C10-610</v>
          </cell>
          <cell r="B36">
            <v>-230</v>
          </cell>
        </row>
        <row r="37">
          <cell r="A37" t="str">
            <v>C11-101</v>
          </cell>
          <cell r="B37">
            <v>-159.99999999982901</v>
          </cell>
        </row>
        <row r="38">
          <cell r="A38" t="str">
            <v>C11-103</v>
          </cell>
          <cell r="B38">
            <v>47406.649999999958</v>
          </cell>
        </row>
        <row r="39">
          <cell r="A39" t="str">
            <v>C11-105</v>
          </cell>
          <cell r="B39">
            <v>39.999999999992724</v>
          </cell>
        </row>
        <row r="40">
          <cell r="A40" t="str">
            <v>C11-106</v>
          </cell>
          <cell r="B40">
            <v>11507.929999999997</v>
          </cell>
        </row>
        <row r="41">
          <cell r="A41" t="str">
            <v>C11-107</v>
          </cell>
          <cell r="B41">
            <v>0</v>
          </cell>
        </row>
        <row r="42">
          <cell r="A42" t="str">
            <v>C11-202</v>
          </cell>
          <cell r="B42">
            <v>-9.9899999999988722</v>
          </cell>
        </row>
        <row r="43">
          <cell r="A43" t="str">
            <v>C11-204</v>
          </cell>
          <cell r="B43">
            <v>-457.93999999995867</v>
          </cell>
        </row>
        <row r="44">
          <cell r="A44" t="str">
            <v>C11-208</v>
          </cell>
          <cell r="B44">
            <v>-262.3399999999092</v>
          </cell>
        </row>
        <row r="45">
          <cell r="A45" t="str">
            <v>C11-210</v>
          </cell>
          <cell r="B45">
            <v>-39.999999999985448</v>
          </cell>
        </row>
        <row r="46">
          <cell r="A46" t="str">
            <v>C11-212A</v>
          </cell>
          <cell r="B46">
            <v>0</v>
          </cell>
        </row>
        <row r="47">
          <cell r="A47" t="str">
            <v>C11-216</v>
          </cell>
          <cell r="B47">
            <v>-139.99999999998545</v>
          </cell>
        </row>
        <row r="48">
          <cell r="A48" t="str">
            <v>C11-235</v>
          </cell>
          <cell r="B48">
            <v>-175.00000000001208</v>
          </cell>
        </row>
        <row r="49">
          <cell r="A49" t="str">
            <v>C11-243</v>
          </cell>
          <cell r="B49">
            <v>-179.99999999999272</v>
          </cell>
        </row>
        <row r="50">
          <cell r="A50" t="str">
            <v>C11-274</v>
          </cell>
          <cell r="B50">
            <v>-389.99999999986994</v>
          </cell>
        </row>
        <row r="51">
          <cell r="A51" t="str">
            <v>C11-279</v>
          </cell>
          <cell r="B51">
            <v>196185.28999999969</v>
          </cell>
        </row>
        <row r="52">
          <cell r="A52" t="str">
            <v>C11-300</v>
          </cell>
          <cell r="B52">
            <v>-35.000000000000014</v>
          </cell>
        </row>
        <row r="53">
          <cell r="A53" t="str">
            <v>C11-310</v>
          </cell>
          <cell r="B53">
            <v>-9.9999999999990905</v>
          </cell>
        </row>
        <row r="54">
          <cell r="A54" t="str">
            <v>C11-502</v>
          </cell>
          <cell r="B54">
            <v>79015.030000000013</v>
          </cell>
        </row>
        <row r="55">
          <cell r="A55" t="str">
            <v>C11-503</v>
          </cell>
          <cell r="B55">
            <v>-323.54999999999563</v>
          </cell>
        </row>
        <row r="56">
          <cell r="A56" t="str">
            <v>C11-506</v>
          </cell>
          <cell r="B56">
            <v>-9.999999999992724</v>
          </cell>
        </row>
        <row r="57">
          <cell r="A57" t="str">
            <v>C11-511</v>
          </cell>
          <cell r="B57">
            <v>-3339.5699999999842</v>
          </cell>
        </row>
        <row r="58">
          <cell r="A58" t="str">
            <v>C11-512</v>
          </cell>
          <cell r="B58">
            <v>-40.260000000009313</v>
          </cell>
        </row>
        <row r="59">
          <cell r="A59" t="str">
            <v>C11-600</v>
          </cell>
          <cell r="B59">
            <v>20.00000000001387</v>
          </cell>
        </row>
        <row r="60">
          <cell r="A60" t="str">
            <v>C11-605</v>
          </cell>
          <cell r="B60">
            <v>-19.999999999996362</v>
          </cell>
        </row>
        <row r="61">
          <cell r="A61" t="str">
            <v>C12-100</v>
          </cell>
          <cell r="B61">
            <v>-251.23999999997613</v>
          </cell>
        </row>
        <row r="62">
          <cell r="A62" t="str">
            <v>C12-103</v>
          </cell>
          <cell r="B62">
            <v>58867.049999999974</v>
          </cell>
        </row>
        <row r="63">
          <cell r="A63" t="str">
            <v>C12-105</v>
          </cell>
          <cell r="B63">
            <v>36748.939999999995</v>
          </cell>
        </row>
        <row r="64">
          <cell r="A64" t="str">
            <v>C12-106</v>
          </cell>
          <cell r="B64">
            <v>23220.469999999998</v>
          </cell>
        </row>
        <row r="65">
          <cell r="A65" t="str">
            <v>C12-107</v>
          </cell>
          <cell r="B65">
            <v>39101.520000000004</v>
          </cell>
        </row>
        <row r="66">
          <cell r="A66" t="str">
            <v>C12-108</v>
          </cell>
          <cell r="B66">
            <v>22402.86</v>
          </cell>
        </row>
        <row r="67">
          <cell r="A67" t="str">
            <v>C12-109</v>
          </cell>
          <cell r="B67">
            <v>33268.490000000005</v>
          </cell>
        </row>
        <row r="68">
          <cell r="A68" t="str">
            <v>C12-112</v>
          </cell>
          <cell r="B68">
            <v>237.97</v>
          </cell>
        </row>
        <row r="69">
          <cell r="A69" t="str">
            <v>C12-113</v>
          </cell>
          <cell r="B69">
            <v>30973.459999999995</v>
          </cell>
        </row>
        <row r="70">
          <cell r="A70" t="str">
            <v>C12-114</v>
          </cell>
          <cell r="B70">
            <v>-254.68999999999869</v>
          </cell>
        </row>
        <row r="71">
          <cell r="A71" t="str">
            <v>C12-200</v>
          </cell>
          <cell r="B71">
            <v>-1809.6499999999739</v>
          </cell>
        </row>
        <row r="72">
          <cell r="A72" t="str">
            <v>C12-201</v>
          </cell>
          <cell r="B72">
            <v>0</v>
          </cell>
        </row>
        <row r="73">
          <cell r="A73" t="str">
            <v>C12-202</v>
          </cell>
          <cell r="B73">
            <v>500.00000000023374</v>
          </cell>
        </row>
        <row r="74">
          <cell r="A74" t="str">
            <v>C12-203</v>
          </cell>
          <cell r="B74">
            <v>445.00000000040745</v>
          </cell>
        </row>
        <row r="75">
          <cell r="A75" t="str">
            <v>C12-205</v>
          </cell>
          <cell r="B75">
            <v>-3230.3699999999953</v>
          </cell>
        </row>
        <row r="76">
          <cell r="A76" t="str">
            <v>C12-209</v>
          </cell>
          <cell r="B76">
            <v>0</v>
          </cell>
        </row>
        <row r="77">
          <cell r="A77" t="str">
            <v>C12-210</v>
          </cell>
          <cell r="B77">
            <v>167.94999999999709</v>
          </cell>
        </row>
        <row r="78">
          <cell r="A78" t="str">
            <v>C12-215</v>
          </cell>
          <cell r="B78">
            <v>-1141.5999999999999</v>
          </cell>
        </row>
        <row r="79">
          <cell r="A79" t="str">
            <v>C12-217</v>
          </cell>
          <cell r="B79">
            <v>-1468.4799999999882</v>
          </cell>
        </row>
        <row r="80">
          <cell r="A80" t="str">
            <v>C12-218</v>
          </cell>
          <cell r="B80">
            <v>440.00000000002046</v>
          </cell>
        </row>
        <row r="81">
          <cell r="A81" t="str">
            <v>C12-219</v>
          </cell>
          <cell r="B81">
            <v>-5894.1999999999034</v>
          </cell>
        </row>
        <row r="82">
          <cell r="A82" t="str">
            <v>C12-220</v>
          </cell>
          <cell r="B82">
            <v>-1059.9700000000175</v>
          </cell>
        </row>
        <row r="83">
          <cell r="A83" t="str">
            <v>C12-221</v>
          </cell>
          <cell r="B83">
            <v>21950.359999999997</v>
          </cell>
        </row>
        <row r="84">
          <cell r="A84" t="str">
            <v>C12-222</v>
          </cell>
          <cell r="B84">
            <v>0</v>
          </cell>
        </row>
        <row r="85">
          <cell r="A85" t="str">
            <v>C12-230</v>
          </cell>
          <cell r="B85">
            <v>-245.71999999999503</v>
          </cell>
        </row>
        <row r="86">
          <cell r="A86" t="str">
            <v>C12-240</v>
          </cell>
          <cell r="B86">
            <v>10503.91999999996</v>
          </cell>
        </row>
        <row r="87">
          <cell r="A87" t="str">
            <v>C12-242</v>
          </cell>
          <cell r="B87">
            <v>-813.16999999993186</v>
          </cell>
        </row>
        <row r="88">
          <cell r="A88" t="str">
            <v>C12-243</v>
          </cell>
          <cell r="B88">
            <v>313.54999999987149</v>
          </cell>
        </row>
        <row r="89">
          <cell r="A89" t="str">
            <v>C12-244</v>
          </cell>
          <cell r="B89">
            <v>-105.00000000007071</v>
          </cell>
        </row>
        <row r="90">
          <cell r="A90" t="str">
            <v>C12-272</v>
          </cell>
          <cell r="B90">
            <v>370.00000000048294</v>
          </cell>
        </row>
        <row r="91">
          <cell r="A91" t="str">
            <v>C12-274</v>
          </cell>
          <cell r="B91">
            <v>-4640.26000000351</v>
          </cell>
        </row>
        <row r="92">
          <cell r="A92" t="str">
            <v>C12-276</v>
          </cell>
          <cell r="B92">
            <v>0</v>
          </cell>
        </row>
        <row r="93">
          <cell r="A93" t="str">
            <v>C12-277</v>
          </cell>
          <cell r="B93">
            <v>0</v>
          </cell>
        </row>
        <row r="94">
          <cell r="A94" t="str">
            <v>C12-278</v>
          </cell>
          <cell r="B94">
            <v>-2767.4200000000419</v>
          </cell>
        </row>
        <row r="95">
          <cell r="A95" t="str">
            <v>C12-282</v>
          </cell>
          <cell r="B95">
            <v>0</v>
          </cell>
        </row>
        <row r="96">
          <cell r="A96" t="str">
            <v>C12-284</v>
          </cell>
          <cell r="B96">
            <v>-2710.359999999986</v>
          </cell>
        </row>
        <row r="97">
          <cell r="A97" t="str">
            <v>C12-291</v>
          </cell>
          <cell r="B97">
            <v>0</v>
          </cell>
        </row>
        <row r="98">
          <cell r="A98" t="str">
            <v>C12-322</v>
          </cell>
          <cell r="B98">
            <v>-32</v>
          </cell>
        </row>
        <row r="99">
          <cell r="A99" t="str">
            <v>C12-333</v>
          </cell>
          <cell r="B99">
            <v>0</v>
          </cell>
        </row>
        <row r="100">
          <cell r="A100" t="str">
            <v>C12-507</v>
          </cell>
          <cell r="B100">
            <v>-1228.099999999997</v>
          </cell>
        </row>
        <row r="101">
          <cell r="A101" t="str">
            <v>C12-508</v>
          </cell>
          <cell r="B101">
            <v>342.61999999998807</v>
          </cell>
        </row>
        <row r="102">
          <cell r="A102" t="str">
            <v>C12-510</v>
          </cell>
          <cell r="B102">
            <v>-3.8699999999880674</v>
          </cell>
        </row>
        <row r="103">
          <cell r="A103" t="str">
            <v>C12-512</v>
          </cell>
          <cell r="B103">
            <v>188.87</v>
          </cell>
        </row>
        <row r="104">
          <cell r="A104" t="str">
            <v>C12-514</v>
          </cell>
          <cell r="B104">
            <v>17716.91</v>
          </cell>
        </row>
        <row r="105">
          <cell r="A105" t="str">
            <v>C12-515</v>
          </cell>
          <cell r="B105">
            <v>-1802.4200000000035</v>
          </cell>
        </row>
        <row r="106">
          <cell r="A106" t="str">
            <v>C12-516</v>
          </cell>
          <cell r="B106">
            <v>-216.68999999999551</v>
          </cell>
        </row>
        <row r="107">
          <cell r="A107" t="str">
            <v>C12-519</v>
          </cell>
          <cell r="B107">
            <v>-33.200000000000728</v>
          </cell>
        </row>
        <row r="108">
          <cell r="A108" t="str">
            <v>C12-521</v>
          </cell>
          <cell r="B108">
            <v>499.99999999999272</v>
          </cell>
        </row>
        <row r="109">
          <cell r="A109" t="str">
            <v>C12-522</v>
          </cell>
          <cell r="B109">
            <v>11959.810000000003</v>
          </cell>
        </row>
        <row r="110">
          <cell r="A110" t="str">
            <v>C12-523</v>
          </cell>
          <cell r="B110">
            <v>9426.1</v>
          </cell>
        </row>
        <row r="111">
          <cell r="A111" t="str">
            <v>C12-527</v>
          </cell>
          <cell r="B111">
            <v>4882.6400000000003</v>
          </cell>
        </row>
        <row r="112">
          <cell r="A112" t="str">
            <v>C12-528</v>
          </cell>
          <cell r="B112">
            <v>1076.52</v>
          </cell>
        </row>
        <row r="113">
          <cell r="A113" t="str">
            <v>C12-529</v>
          </cell>
          <cell r="B113">
            <v>555.10000000000014</v>
          </cell>
        </row>
        <row r="114">
          <cell r="A114" t="str">
            <v>C12-530</v>
          </cell>
          <cell r="B114">
            <v>0</v>
          </cell>
        </row>
        <row r="115">
          <cell r="A115" t="str">
            <v>C12-531</v>
          </cell>
          <cell r="B115">
            <v>22779.359999999997</v>
          </cell>
        </row>
        <row r="116">
          <cell r="A116" t="str">
            <v>C12-532</v>
          </cell>
          <cell r="B116">
            <v>0</v>
          </cell>
        </row>
        <row r="117">
          <cell r="A117" t="str">
            <v>C12-534</v>
          </cell>
          <cell r="B117">
            <v>11797.32</v>
          </cell>
        </row>
        <row r="118">
          <cell r="A118" t="str">
            <v>C12-535</v>
          </cell>
          <cell r="B118">
            <v>647.54999999999995</v>
          </cell>
        </row>
        <row r="119">
          <cell r="A119" t="str">
            <v>C12-538</v>
          </cell>
          <cell r="B119">
            <v>0</v>
          </cell>
        </row>
        <row r="120">
          <cell r="A120" t="str">
            <v>C12-542</v>
          </cell>
          <cell r="B120">
            <v>6428.93</v>
          </cell>
        </row>
        <row r="121">
          <cell r="A121" t="str">
            <v>C12-544</v>
          </cell>
          <cell r="B121">
            <v>0</v>
          </cell>
        </row>
        <row r="122">
          <cell r="A122" t="str">
            <v>C12-545</v>
          </cell>
          <cell r="B122">
            <v>0</v>
          </cell>
        </row>
        <row r="123">
          <cell r="A123" t="str">
            <v>C12-600</v>
          </cell>
          <cell r="B123">
            <v>79.99999999992724</v>
          </cell>
        </row>
        <row r="124">
          <cell r="A124" t="str">
            <v>C12-605</v>
          </cell>
          <cell r="B124">
            <v>-55.230000000039581</v>
          </cell>
        </row>
        <row r="125">
          <cell r="A125" t="str">
            <v>C12-610</v>
          </cell>
          <cell r="B125">
            <v>-43.969999999997526</v>
          </cell>
        </row>
        <row r="126">
          <cell r="A126" t="str">
            <v>C12-705</v>
          </cell>
          <cell r="B126">
            <v>684.17</v>
          </cell>
        </row>
        <row r="127">
          <cell r="A127" t="str">
            <v>C12-758</v>
          </cell>
          <cell r="B127">
            <v>399.99999999999307</v>
          </cell>
        </row>
        <row r="128">
          <cell r="A128" t="str">
            <v>C12-763</v>
          </cell>
          <cell r="B128">
            <v>0</v>
          </cell>
        </row>
        <row r="129">
          <cell r="A129" t="str">
            <v>C12-764</v>
          </cell>
          <cell r="B129">
            <v>0</v>
          </cell>
        </row>
        <row r="130">
          <cell r="A130" t="str">
            <v>C12-765</v>
          </cell>
          <cell r="B130">
            <v>0</v>
          </cell>
        </row>
        <row r="131">
          <cell r="A131" t="str">
            <v>C12-767</v>
          </cell>
          <cell r="B131">
            <v>1000</v>
          </cell>
        </row>
        <row r="132">
          <cell r="A132" t="str">
            <v>C12-768</v>
          </cell>
          <cell r="B132">
            <v>-116.1299999999992</v>
          </cell>
        </row>
        <row r="133">
          <cell r="A133" t="str">
            <v>C12-769</v>
          </cell>
          <cell r="B133">
            <v>-410.59999999999945</v>
          </cell>
        </row>
        <row r="134">
          <cell r="A134" t="str">
            <v>C12-770</v>
          </cell>
          <cell r="B134">
            <v>-802.5</v>
          </cell>
        </row>
        <row r="135">
          <cell r="A135" t="str">
            <v>C12-771</v>
          </cell>
          <cell r="B135">
            <v>928.50000000000011</v>
          </cell>
        </row>
        <row r="136">
          <cell r="A136" t="str">
            <v>C12-772</v>
          </cell>
          <cell r="B136">
            <v>4740.3500000000004</v>
          </cell>
        </row>
        <row r="137">
          <cell r="A137" t="str">
            <v>C12-773</v>
          </cell>
          <cell r="B137">
            <v>6356.53</v>
          </cell>
        </row>
        <row r="138">
          <cell r="A138" t="str">
            <v>C12-806</v>
          </cell>
          <cell r="B138">
            <v>112555.18999999973</v>
          </cell>
        </row>
        <row r="139">
          <cell r="A139" t="str">
            <v>C12-805</v>
          </cell>
          <cell r="B139">
            <v>0</v>
          </cell>
        </row>
        <row r="140">
          <cell r="A140" t="str">
            <v>C12-807</v>
          </cell>
          <cell r="B140">
            <v>101883.79</v>
          </cell>
        </row>
        <row r="141">
          <cell r="A141" t="str">
            <v>C12-813</v>
          </cell>
          <cell r="B141">
            <v>-54.200000000003172</v>
          </cell>
        </row>
        <row r="142">
          <cell r="A142" t="str">
            <v>C12-812</v>
          </cell>
          <cell r="B142">
            <v>0</v>
          </cell>
        </row>
        <row r="143">
          <cell r="A143" t="str">
            <v>C12-815</v>
          </cell>
          <cell r="B143">
            <v>30979.4</v>
          </cell>
        </row>
        <row r="144">
          <cell r="A144" t="str">
            <v>C13-100</v>
          </cell>
          <cell r="B144">
            <v>0</v>
          </cell>
        </row>
        <row r="145">
          <cell r="A145" t="str">
            <v>C13-101</v>
          </cell>
          <cell r="B145">
            <v>0</v>
          </cell>
        </row>
        <row r="146">
          <cell r="A146" t="str">
            <v>C13-102</v>
          </cell>
          <cell r="B146">
            <v>0</v>
          </cell>
        </row>
        <row r="147">
          <cell r="A147" t="str">
            <v>C13-103</v>
          </cell>
          <cell r="B147">
            <v>0</v>
          </cell>
        </row>
        <row r="148">
          <cell r="A148" t="str">
            <v>C13-200</v>
          </cell>
          <cell r="B148">
            <v>3175</v>
          </cell>
        </row>
        <row r="149">
          <cell r="A149" t="str">
            <v>C13-202</v>
          </cell>
          <cell r="B149">
            <v>0</v>
          </cell>
        </row>
        <row r="150">
          <cell r="A150" t="str">
            <v>C13-203</v>
          </cell>
          <cell r="B150">
            <v>0</v>
          </cell>
        </row>
        <row r="151">
          <cell r="A151" t="str">
            <v>C13-204</v>
          </cell>
          <cell r="B151">
            <v>0</v>
          </cell>
        </row>
        <row r="152">
          <cell r="A152" t="str">
            <v>C13-205</v>
          </cell>
          <cell r="B152">
            <v>0</v>
          </cell>
        </row>
        <row r="153">
          <cell r="A153" t="str">
            <v>C13-230</v>
          </cell>
          <cell r="B153">
            <v>0</v>
          </cell>
        </row>
        <row r="154">
          <cell r="A154" t="str">
            <v>C13-235</v>
          </cell>
          <cell r="B154">
            <v>0</v>
          </cell>
        </row>
        <row r="155">
          <cell r="A155" t="str">
            <v>C13-240</v>
          </cell>
          <cell r="B155">
            <v>0</v>
          </cell>
        </row>
        <row r="156">
          <cell r="A156" t="str">
            <v>C13-241</v>
          </cell>
          <cell r="B156">
            <v>0</v>
          </cell>
        </row>
        <row r="157">
          <cell r="A157" t="str">
            <v>C13-242</v>
          </cell>
          <cell r="B157">
            <v>0</v>
          </cell>
        </row>
        <row r="158">
          <cell r="A158" t="str">
            <v>C13-243</v>
          </cell>
          <cell r="B158">
            <v>0</v>
          </cell>
        </row>
        <row r="159">
          <cell r="A159" t="str">
            <v>C13-244</v>
          </cell>
          <cell r="B159">
            <v>0</v>
          </cell>
        </row>
        <row r="160">
          <cell r="A160" t="str">
            <v>C13-245</v>
          </cell>
          <cell r="B160">
            <v>0</v>
          </cell>
        </row>
        <row r="161">
          <cell r="A161" t="str">
            <v>C13-250</v>
          </cell>
          <cell r="B161">
            <v>0</v>
          </cell>
        </row>
        <row r="162">
          <cell r="A162" t="str">
            <v>C13-270</v>
          </cell>
          <cell r="B162">
            <v>0</v>
          </cell>
        </row>
        <row r="163">
          <cell r="A163" t="str">
            <v>C13-272</v>
          </cell>
          <cell r="B163">
            <v>151.09</v>
          </cell>
        </row>
        <row r="164">
          <cell r="A164" t="str">
            <v>C13-273</v>
          </cell>
          <cell r="B164">
            <v>3281</v>
          </cell>
        </row>
        <row r="165">
          <cell r="A165" t="str">
            <v>C13-274</v>
          </cell>
          <cell r="B165">
            <v>0</v>
          </cell>
        </row>
        <row r="166">
          <cell r="A166" t="str">
            <v>C13-275</v>
          </cell>
          <cell r="B166">
            <v>0</v>
          </cell>
        </row>
        <row r="167">
          <cell r="A167" t="str">
            <v>C13-276</v>
          </cell>
          <cell r="B167">
            <v>0</v>
          </cell>
        </row>
        <row r="168">
          <cell r="A168" t="str">
            <v>C13-277</v>
          </cell>
          <cell r="B168">
            <v>0</v>
          </cell>
        </row>
        <row r="169">
          <cell r="A169" t="str">
            <v>C13-278</v>
          </cell>
          <cell r="B169">
            <v>7850</v>
          </cell>
        </row>
        <row r="170">
          <cell r="A170" t="str">
            <v>C13-279</v>
          </cell>
          <cell r="B170">
            <v>0</v>
          </cell>
        </row>
        <row r="171">
          <cell r="A171" t="str">
            <v>C13-280</v>
          </cell>
          <cell r="B171">
            <v>0</v>
          </cell>
        </row>
        <row r="172">
          <cell r="A172" t="str">
            <v>C13-282</v>
          </cell>
          <cell r="B172">
            <v>0</v>
          </cell>
        </row>
        <row r="173">
          <cell r="A173" t="str">
            <v>C13-283</v>
          </cell>
          <cell r="B173">
            <v>0</v>
          </cell>
        </row>
        <row r="174">
          <cell r="A174" t="str">
            <v>C13-284</v>
          </cell>
          <cell r="B174">
            <v>0</v>
          </cell>
        </row>
        <row r="175">
          <cell r="A175" t="str">
            <v>C13-289</v>
          </cell>
          <cell r="B175">
            <v>0</v>
          </cell>
        </row>
        <row r="176">
          <cell r="A176" t="str">
            <v>C13-292</v>
          </cell>
          <cell r="B176">
            <v>0</v>
          </cell>
        </row>
        <row r="177">
          <cell r="A177" t="str">
            <v>C13-293</v>
          </cell>
          <cell r="B177">
            <v>0</v>
          </cell>
        </row>
        <row r="178">
          <cell r="A178" t="str">
            <v>C13-305</v>
          </cell>
          <cell r="B178">
            <v>0</v>
          </cell>
        </row>
        <row r="179">
          <cell r="A179" t="str">
            <v>C13-306</v>
          </cell>
          <cell r="B179">
            <v>0</v>
          </cell>
        </row>
        <row r="180">
          <cell r="A180" t="str">
            <v>C13-309</v>
          </cell>
          <cell r="B180">
            <v>0</v>
          </cell>
        </row>
        <row r="181">
          <cell r="A181" t="str">
            <v>C13-501</v>
          </cell>
          <cell r="B181">
            <v>0</v>
          </cell>
        </row>
        <row r="182">
          <cell r="A182" t="str">
            <v>C13-600</v>
          </cell>
          <cell r="B182">
            <v>0</v>
          </cell>
        </row>
        <row r="183">
          <cell r="A183" t="str">
            <v>C13-605</v>
          </cell>
          <cell r="B183">
            <v>0</v>
          </cell>
        </row>
        <row r="184">
          <cell r="A184" t="str">
            <v>C13-610</v>
          </cell>
          <cell r="B184">
            <v>0</v>
          </cell>
        </row>
        <row r="185">
          <cell r="A185" t="str">
            <v>C13-750</v>
          </cell>
          <cell r="B185">
            <v>0</v>
          </cell>
        </row>
        <row r="186">
          <cell r="A186" t="str">
            <v>C13-751</v>
          </cell>
          <cell r="B186">
            <v>0</v>
          </cell>
        </row>
        <row r="187">
          <cell r="A187" t="str">
            <v>C13-752</v>
          </cell>
          <cell r="B187">
            <v>0</v>
          </cell>
        </row>
        <row r="188">
          <cell r="A188" t="str">
            <v>C13-753</v>
          </cell>
          <cell r="B188">
            <v>0</v>
          </cell>
        </row>
        <row r="189">
          <cell r="A189" t="str">
            <v>C13-754</v>
          </cell>
          <cell r="B189">
            <v>0</v>
          </cell>
        </row>
        <row r="190">
          <cell r="A190" t="str">
            <v>C13-755</v>
          </cell>
          <cell r="B190">
            <v>0</v>
          </cell>
        </row>
        <row r="191">
          <cell r="A191" t="str">
            <v>C13-756</v>
          </cell>
          <cell r="B191">
            <v>0</v>
          </cell>
        </row>
        <row r="192">
          <cell r="A192" t="str">
            <v>C13-801</v>
          </cell>
          <cell r="B192">
            <v>11929.2</v>
          </cell>
        </row>
        <row r="193">
          <cell r="A193" t="str">
            <v>C13-803</v>
          </cell>
          <cell r="B193">
            <v>17875</v>
          </cell>
        </row>
        <row r="194">
          <cell r="A194" t="str">
            <v>F11-106</v>
          </cell>
          <cell r="B194">
            <v>-74.669999999999987</v>
          </cell>
        </row>
        <row r="195">
          <cell r="A195" t="str">
            <v>F11-110</v>
          </cell>
          <cell r="B195">
            <v>346.32</v>
          </cell>
        </row>
        <row r="196">
          <cell r="A196" t="str">
            <v>F11-111</v>
          </cell>
          <cell r="B196">
            <v>363.61</v>
          </cell>
        </row>
        <row r="197">
          <cell r="A197" t="str">
            <v>F11-112</v>
          </cell>
          <cell r="B197">
            <v>441.15999999999997</v>
          </cell>
        </row>
        <row r="198">
          <cell r="A198" t="str">
            <v>F11-123</v>
          </cell>
          <cell r="B198">
            <v>328.22999999999996</v>
          </cell>
        </row>
        <row r="199">
          <cell r="A199" t="str">
            <v>F12-156</v>
          </cell>
          <cell r="B199">
            <v>425.85</v>
          </cell>
        </row>
        <row r="200">
          <cell r="A200" t="str">
            <v>F12-162</v>
          </cell>
          <cell r="B200">
            <v>321.64999999999998</v>
          </cell>
        </row>
        <row r="201">
          <cell r="A201" t="str">
            <v>F12-165</v>
          </cell>
          <cell r="B201">
            <v>317.82999999999993</v>
          </cell>
        </row>
        <row r="202">
          <cell r="A202" t="str">
            <v>F12-168</v>
          </cell>
          <cell r="B202">
            <v>605.63</v>
          </cell>
        </row>
        <row r="203">
          <cell r="A203" t="str">
            <v>F12-169</v>
          </cell>
          <cell r="B203">
            <v>425.85</v>
          </cell>
        </row>
        <row r="204">
          <cell r="A204" t="str">
            <v>F12-170</v>
          </cell>
          <cell r="B204">
            <v>263.45999999999998</v>
          </cell>
        </row>
        <row r="205">
          <cell r="A205" t="str">
            <v>F12-172</v>
          </cell>
          <cell r="B205">
            <v>76.25</v>
          </cell>
        </row>
        <row r="206">
          <cell r="A206" t="str">
            <v>F12-174</v>
          </cell>
          <cell r="B206">
            <v>552.05999999999995</v>
          </cell>
        </row>
        <row r="207">
          <cell r="A207" t="str">
            <v>F12-178</v>
          </cell>
          <cell r="B207">
            <v>76.25</v>
          </cell>
        </row>
        <row r="208">
          <cell r="A208" t="str">
            <v>F12-184</v>
          </cell>
          <cell r="B208">
            <v>423.59</v>
          </cell>
        </row>
        <row r="209">
          <cell r="A209" t="str">
            <v>F12-204</v>
          </cell>
          <cell r="B209">
            <v>81.489999999999995</v>
          </cell>
        </row>
        <row r="210">
          <cell r="A210" t="str">
            <v>F12-215</v>
          </cell>
          <cell r="B210">
            <v>0</v>
          </cell>
        </row>
        <row r="211">
          <cell r="A211" t="str">
            <v>F12-218</v>
          </cell>
          <cell r="B211">
            <v>91.95</v>
          </cell>
        </row>
        <row r="212">
          <cell r="A212" t="str">
            <v>F12-502</v>
          </cell>
          <cell r="B212">
            <v>1915.6899999999998</v>
          </cell>
        </row>
        <row r="213">
          <cell r="A213" t="str">
            <v>F12-503</v>
          </cell>
          <cell r="B213">
            <v>1244.9499999999998</v>
          </cell>
        </row>
        <row r="214">
          <cell r="A214" t="str">
            <v>F12-504</v>
          </cell>
          <cell r="B214">
            <v>0</v>
          </cell>
        </row>
        <row r="215">
          <cell r="A215" t="str">
            <v>F13-101</v>
          </cell>
          <cell r="B215">
            <v>0</v>
          </cell>
        </row>
        <row r="216">
          <cell r="A216" t="str">
            <v>F13-105</v>
          </cell>
          <cell r="B216">
            <v>0</v>
          </cell>
        </row>
        <row r="217">
          <cell r="A217" t="str">
            <v>F13-106</v>
          </cell>
          <cell r="B217">
            <v>0</v>
          </cell>
        </row>
        <row r="218">
          <cell r="A218" t="str">
            <v>F13-107</v>
          </cell>
          <cell r="B218">
            <v>0</v>
          </cell>
        </row>
        <row r="219">
          <cell r="A219" t="str">
            <v>F13-112</v>
          </cell>
          <cell r="B219">
            <v>0</v>
          </cell>
        </row>
        <row r="220">
          <cell r="A220" t="str">
            <v>F13-113</v>
          </cell>
          <cell r="B220">
            <v>0</v>
          </cell>
        </row>
        <row r="221">
          <cell r="A221" t="str">
            <v>F13-116</v>
          </cell>
          <cell r="B221">
            <v>0</v>
          </cell>
        </row>
        <row r="222">
          <cell r="A222" t="str">
            <v>F13-117</v>
          </cell>
          <cell r="B222">
            <v>0</v>
          </cell>
        </row>
        <row r="223">
          <cell r="A223" t="str">
            <v>F13-120</v>
          </cell>
          <cell r="B223">
            <v>0</v>
          </cell>
        </row>
        <row r="224">
          <cell r="A224" t="str">
            <v>F13-121</v>
          </cell>
          <cell r="B224">
            <v>0</v>
          </cell>
        </row>
        <row r="225">
          <cell r="A225" t="str">
            <v>F13-122</v>
          </cell>
          <cell r="B225">
            <v>0</v>
          </cell>
        </row>
        <row r="226">
          <cell r="A226" t="str">
            <v>F13-123</v>
          </cell>
          <cell r="B226">
            <v>0</v>
          </cell>
        </row>
        <row r="227">
          <cell r="A227" t="str">
            <v>F13-124</v>
          </cell>
          <cell r="B227">
            <v>0</v>
          </cell>
        </row>
        <row r="228">
          <cell r="A228" t="str">
            <v>F13-128</v>
          </cell>
          <cell r="B228">
            <v>0</v>
          </cell>
        </row>
        <row r="229">
          <cell r="A229" t="str">
            <v>F13-129</v>
          </cell>
          <cell r="B229">
            <v>0</v>
          </cell>
        </row>
        <row r="230">
          <cell r="A230" t="str">
            <v>F13-130</v>
          </cell>
          <cell r="B230">
            <v>0</v>
          </cell>
        </row>
        <row r="231">
          <cell r="A231" t="str">
            <v>F12-FIT</v>
          </cell>
          <cell r="B231">
            <v>0</v>
          </cell>
        </row>
        <row r="232">
          <cell r="A232" t="str">
            <v>misc</v>
          </cell>
          <cell r="B232">
            <v>5307.4600000000028</v>
          </cell>
        </row>
        <row r="233">
          <cell r="A233" t="str">
            <v>S09-510</v>
          </cell>
          <cell r="B233">
            <v>95.88</v>
          </cell>
        </row>
        <row r="234">
          <cell r="A234" t="str">
            <v>S09-541</v>
          </cell>
          <cell r="B234">
            <v>-70</v>
          </cell>
        </row>
        <row r="235">
          <cell r="A235" t="str">
            <v>S10-503</v>
          </cell>
          <cell r="B235">
            <v>1309.9499999999998</v>
          </cell>
        </row>
        <row r="236">
          <cell r="A236" t="str">
            <v>S11-519</v>
          </cell>
          <cell r="B236">
            <v>-297.5</v>
          </cell>
        </row>
        <row r="237">
          <cell r="A237" t="str">
            <v>S11-526</v>
          </cell>
          <cell r="B237">
            <v>-23.43</v>
          </cell>
        </row>
        <row r="238">
          <cell r="A238" t="str">
            <v>S12-509</v>
          </cell>
          <cell r="B238">
            <v>78.430000000000007</v>
          </cell>
        </row>
        <row r="239">
          <cell r="A239" t="str">
            <v>S12-579</v>
          </cell>
          <cell r="B239">
            <v>0</v>
          </cell>
        </row>
        <row r="240">
          <cell r="A240" t="str">
            <v>S13-503</v>
          </cell>
          <cell r="B240">
            <v>0</v>
          </cell>
        </row>
        <row r="241">
          <cell r="A241" t="str">
            <v>TC-511</v>
          </cell>
          <cell r="B241">
            <v>0</v>
          </cell>
        </row>
        <row r="242">
          <cell r="A242" t="str">
            <v>V-044-00</v>
          </cell>
          <cell r="B242">
            <v>565.53000000000009</v>
          </cell>
        </row>
        <row r="243">
          <cell r="A243" t="str">
            <v>V-602-00</v>
          </cell>
          <cell r="B243">
            <v>2.5</v>
          </cell>
        </row>
        <row r="244">
          <cell r="A244" t="str">
            <v>Y/E Adj</v>
          </cell>
          <cell r="B244">
            <v>0</v>
          </cell>
        </row>
        <row r="266">
          <cell r="J266" t="str">
            <v>C12-219</v>
          </cell>
          <cell r="K266">
            <v>-5894.1999999999034</v>
          </cell>
        </row>
        <row r="267">
          <cell r="J267" t="str">
            <v>C12-274</v>
          </cell>
          <cell r="K267">
            <v>-4640.26000000351</v>
          </cell>
        </row>
        <row r="268">
          <cell r="J268" t="str">
            <v>C11-511</v>
          </cell>
          <cell r="K268">
            <v>-3339.5699999999842</v>
          </cell>
        </row>
        <row r="269">
          <cell r="J269" t="str">
            <v>C12-205</v>
          </cell>
          <cell r="K269">
            <v>-3230.3699999999953</v>
          </cell>
        </row>
        <row r="270">
          <cell r="J270" t="str">
            <v>C12-278</v>
          </cell>
          <cell r="K270">
            <v>-2767.4200000000419</v>
          </cell>
        </row>
        <row r="271">
          <cell r="J271" t="str">
            <v>C12-200</v>
          </cell>
          <cell r="K271">
            <v>-1809.6499999999739</v>
          </cell>
        </row>
        <row r="272">
          <cell r="J272" t="str">
            <v>C12-515</v>
          </cell>
          <cell r="K272">
            <v>-1802.4200000000035</v>
          </cell>
        </row>
        <row r="273">
          <cell r="J273" t="str">
            <v>C12-217</v>
          </cell>
          <cell r="K273">
            <v>-1468.4799999999882</v>
          </cell>
        </row>
        <row r="274">
          <cell r="J274" t="str">
            <v>C12-507</v>
          </cell>
          <cell r="K274">
            <v>-1228.099999999997</v>
          </cell>
        </row>
        <row r="275">
          <cell r="J275" t="str">
            <v>C12-215</v>
          </cell>
          <cell r="K275">
            <v>-1141.5999999999999</v>
          </cell>
        </row>
        <row r="276">
          <cell r="J276" t="str">
            <v>C12-220</v>
          </cell>
          <cell r="K276">
            <v>-1059.9700000000175</v>
          </cell>
        </row>
        <row r="277">
          <cell r="J277" t="str">
            <v>C12-242</v>
          </cell>
          <cell r="K277">
            <v>-813.16999999993186</v>
          </cell>
        </row>
        <row r="278">
          <cell r="J278" t="str">
            <v>C12-770</v>
          </cell>
          <cell r="K278">
            <v>-802.5</v>
          </cell>
        </row>
        <row r="279">
          <cell r="J279" t="str">
            <v>C10-205</v>
          </cell>
          <cell r="K279">
            <v>-719.99999999698412</v>
          </cell>
        </row>
        <row r="280">
          <cell r="J280" t="str">
            <v>C10-384</v>
          </cell>
          <cell r="K280">
            <v>-652.09000000000037</v>
          </cell>
        </row>
        <row r="281">
          <cell r="J281" t="str">
            <v>C10-605</v>
          </cell>
          <cell r="K281">
            <v>-607.00000000000182</v>
          </cell>
        </row>
        <row r="282">
          <cell r="J282" t="str">
            <v>C10-393</v>
          </cell>
          <cell r="K282">
            <v>-590.00000000000182</v>
          </cell>
        </row>
        <row r="283">
          <cell r="J283" t="str">
            <v>C10-600</v>
          </cell>
          <cell r="K283">
            <v>-505</v>
          </cell>
        </row>
        <row r="284">
          <cell r="J284" t="str">
            <v>C11-204</v>
          </cell>
          <cell r="K284">
            <v>-457.93999999995867</v>
          </cell>
        </row>
        <row r="285">
          <cell r="J285" t="str">
            <v>C12-769</v>
          </cell>
          <cell r="K285">
            <v>-410.59999999999945</v>
          </cell>
        </row>
        <row r="286">
          <cell r="J286" t="str">
            <v>C11-274</v>
          </cell>
          <cell r="K286">
            <v>-389.99999999986994</v>
          </cell>
        </row>
        <row r="287">
          <cell r="J287" t="str">
            <v>C11-503</v>
          </cell>
          <cell r="K287">
            <v>-323.54999999999563</v>
          </cell>
        </row>
        <row r="288">
          <cell r="J288" t="str">
            <v>S11-519</v>
          </cell>
          <cell r="K288">
            <v>-297.5</v>
          </cell>
        </row>
        <row r="289">
          <cell r="J289" t="str">
            <v>C10-356</v>
          </cell>
          <cell r="K289">
            <v>-278.88000000000011</v>
          </cell>
        </row>
        <row r="290">
          <cell r="J290" t="str">
            <v>C11-208</v>
          </cell>
          <cell r="K290">
            <v>-262.3399999999092</v>
          </cell>
        </row>
        <row r="291">
          <cell r="J291" t="str">
            <v>C12-114</v>
          </cell>
          <cell r="K291">
            <v>-254.68999999999869</v>
          </cell>
        </row>
        <row r="292">
          <cell r="J292" t="str">
            <v>C12-100</v>
          </cell>
          <cell r="K292">
            <v>-251.23999999997613</v>
          </cell>
        </row>
        <row r="293">
          <cell r="J293" t="str">
            <v>C10-291</v>
          </cell>
          <cell r="K293">
            <v>-250.66999999960535</v>
          </cell>
        </row>
        <row r="294">
          <cell r="J294" t="str">
            <v>C12-230</v>
          </cell>
          <cell r="K294">
            <v>-245.71999999999503</v>
          </cell>
        </row>
        <row r="295">
          <cell r="J295" t="str">
            <v>C10-610</v>
          </cell>
          <cell r="K295">
            <v>-230</v>
          </cell>
        </row>
        <row r="296">
          <cell r="J296" t="str">
            <v>C12-516</v>
          </cell>
          <cell r="K296">
            <v>-216.68999999999551</v>
          </cell>
        </row>
        <row r="297">
          <cell r="J297" t="str">
            <v>C10-358</v>
          </cell>
          <cell r="K297">
            <v>-184.99999999999977</v>
          </cell>
        </row>
        <row r="298">
          <cell r="J298" t="str">
            <v>C11-243</v>
          </cell>
          <cell r="K298">
            <v>-179.99999999999272</v>
          </cell>
        </row>
        <row r="299">
          <cell r="J299" t="str">
            <v>C11-235</v>
          </cell>
          <cell r="K299">
            <v>-175.00000000001208</v>
          </cell>
        </row>
        <row r="300">
          <cell r="J300" t="str">
            <v>C11-216</v>
          </cell>
          <cell r="K300">
            <v>-139.99999999998545</v>
          </cell>
        </row>
        <row r="301">
          <cell r="J301" t="str">
            <v>C08-101</v>
          </cell>
          <cell r="K301">
            <v>-120.00000000004695</v>
          </cell>
        </row>
        <row r="302">
          <cell r="J302" t="str">
            <v>C12-244</v>
          </cell>
          <cell r="K302">
            <v>-105.00000000007071</v>
          </cell>
        </row>
        <row r="303">
          <cell r="J303" t="str">
            <v>C10-270</v>
          </cell>
          <cell r="K303">
            <v>-79.999999999941792</v>
          </cell>
        </row>
        <row r="304">
          <cell r="J304" t="str">
            <v>F11-106</v>
          </cell>
          <cell r="K304">
            <v>-74.669999999999987</v>
          </cell>
        </row>
        <row r="305">
          <cell r="J305" t="str">
            <v>S09-541</v>
          </cell>
          <cell r="K305">
            <v>-70</v>
          </cell>
        </row>
        <row r="306">
          <cell r="J306" t="str">
            <v>C05-108</v>
          </cell>
          <cell r="K306">
            <v>-67.979999999690335</v>
          </cell>
        </row>
        <row r="307">
          <cell r="J307" t="str">
            <v>C10-104</v>
          </cell>
          <cell r="K307">
            <v>-65.000000000006821</v>
          </cell>
        </row>
        <row r="308">
          <cell r="J308" t="str">
            <v>C12-605</v>
          </cell>
          <cell r="K308">
            <v>-55.230000000039581</v>
          </cell>
        </row>
        <row r="309">
          <cell r="J309" t="str">
            <v>C12-813</v>
          </cell>
          <cell r="K309">
            <v>-54.200000000003172</v>
          </cell>
        </row>
        <row r="310">
          <cell r="J310" t="str">
            <v>C12-610</v>
          </cell>
          <cell r="K310">
            <v>-43.969999999997526</v>
          </cell>
        </row>
        <row r="311">
          <cell r="J311" t="str">
            <v>C11-512</v>
          </cell>
          <cell r="K311">
            <v>-40.260000000009313</v>
          </cell>
        </row>
        <row r="312">
          <cell r="J312" t="str">
            <v>C11-210</v>
          </cell>
          <cell r="K312">
            <v>-39.999999999985448</v>
          </cell>
        </row>
        <row r="313">
          <cell r="J313" t="str">
            <v>C11-300</v>
          </cell>
          <cell r="K313">
            <v>-35.000000000000014</v>
          </cell>
        </row>
        <row r="314">
          <cell r="J314" t="str">
            <v>C10-245</v>
          </cell>
          <cell r="K314">
            <v>-34.999999999904503</v>
          </cell>
        </row>
        <row r="315">
          <cell r="J315" t="str">
            <v>C12-519</v>
          </cell>
          <cell r="K315">
            <v>-33.200000000000728</v>
          </cell>
        </row>
        <row r="316">
          <cell r="J316" t="str">
            <v>C12-322</v>
          </cell>
          <cell r="K316">
            <v>-32</v>
          </cell>
        </row>
        <row r="317">
          <cell r="J317" t="str">
            <v>S11-526</v>
          </cell>
          <cell r="K317">
            <v>-23.43</v>
          </cell>
        </row>
        <row r="318">
          <cell r="J318" t="str">
            <v>C10-213</v>
          </cell>
          <cell r="K318">
            <v>-20.000000000134605</v>
          </cell>
        </row>
        <row r="319">
          <cell r="J319" t="str">
            <v>C10-211</v>
          </cell>
          <cell r="K319">
            <v>-20.000000000015461</v>
          </cell>
        </row>
        <row r="320">
          <cell r="J320" t="str">
            <v>C11-605</v>
          </cell>
          <cell r="K320">
            <v>-19.999999999996362</v>
          </cell>
        </row>
        <row r="321">
          <cell r="J321" t="str">
            <v>C06-108</v>
          </cell>
          <cell r="K321">
            <v>-10.000000000061846</v>
          </cell>
        </row>
        <row r="322">
          <cell r="J322" t="str">
            <v>C10-108</v>
          </cell>
          <cell r="K322">
            <v>-10.000000000014097</v>
          </cell>
        </row>
        <row r="323">
          <cell r="J323" t="str">
            <v>C11-310</v>
          </cell>
          <cell r="K323">
            <v>-9.9999999999990905</v>
          </cell>
        </row>
        <row r="324">
          <cell r="J324" t="str">
            <v>C11-506</v>
          </cell>
          <cell r="K324">
            <v>-9.999999999992724</v>
          </cell>
        </row>
        <row r="325">
          <cell r="J325" t="str">
            <v>C11-202</v>
          </cell>
          <cell r="K325">
            <v>-9.9899999999988722</v>
          </cell>
        </row>
        <row r="326">
          <cell r="J326" t="str">
            <v>C12-510</v>
          </cell>
          <cell r="K326">
            <v>-3.8699999999880674</v>
          </cell>
        </row>
        <row r="327">
          <cell r="J327" t="str">
            <v>C11-600</v>
          </cell>
          <cell r="K327">
            <v>20.00000000001387</v>
          </cell>
        </row>
        <row r="328">
          <cell r="J328" t="str">
            <v>C10-260</v>
          </cell>
          <cell r="K328">
            <v>34.999999999992724</v>
          </cell>
        </row>
        <row r="329">
          <cell r="J329" t="str">
            <v>F12-172</v>
          </cell>
          <cell r="K329">
            <v>76.25</v>
          </cell>
        </row>
        <row r="330">
          <cell r="J330" t="str">
            <v>S12-509</v>
          </cell>
          <cell r="K330">
            <v>78.430000000000007</v>
          </cell>
        </row>
        <row r="331">
          <cell r="J331" t="str">
            <v>C12-600</v>
          </cell>
          <cell r="K331">
            <v>79.99999999992724</v>
          </cell>
        </row>
        <row r="332">
          <cell r="J332" t="str">
            <v>C13-272</v>
          </cell>
          <cell r="K332">
            <v>151.09</v>
          </cell>
        </row>
        <row r="333">
          <cell r="J333" t="str">
            <v>C12-210</v>
          </cell>
          <cell r="K333">
            <v>167.94999999999709</v>
          </cell>
        </row>
        <row r="334">
          <cell r="J334" t="str">
            <v>C12-512</v>
          </cell>
          <cell r="K334">
            <v>188.87</v>
          </cell>
        </row>
        <row r="335">
          <cell r="J335" t="str">
            <v>C12-243</v>
          </cell>
          <cell r="K335">
            <v>313.54999999987149</v>
          </cell>
        </row>
        <row r="336">
          <cell r="J336" t="str">
            <v>C12-508</v>
          </cell>
          <cell r="K336">
            <v>342.61999999998807</v>
          </cell>
        </row>
        <row r="337">
          <cell r="J337" t="str">
            <v>C12-272</v>
          </cell>
          <cell r="K337">
            <v>370.00000000048294</v>
          </cell>
        </row>
        <row r="338">
          <cell r="J338" t="str">
            <v>C06-100</v>
          </cell>
          <cell r="K338">
            <v>394.80999999992491</v>
          </cell>
        </row>
        <row r="339">
          <cell r="J339" t="str">
            <v>C12-758</v>
          </cell>
          <cell r="K339">
            <v>399.99999999999307</v>
          </cell>
        </row>
        <row r="340">
          <cell r="J340" t="str">
            <v>C12-218</v>
          </cell>
          <cell r="K340">
            <v>440.00000000002046</v>
          </cell>
        </row>
        <row r="341">
          <cell r="J341" t="str">
            <v>C12-203</v>
          </cell>
          <cell r="K341">
            <v>445.00000000040745</v>
          </cell>
        </row>
        <row r="342">
          <cell r="J342" t="str">
            <v>C10-204</v>
          </cell>
          <cell r="K342">
            <v>457.93999999947846</v>
          </cell>
        </row>
        <row r="343">
          <cell r="J343" t="str">
            <v>C12-521</v>
          </cell>
          <cell r="K343">
            <v>499.99999999999272</v>
          </cell>
        </row>
        <row r="344">
          <cell r="J344" t="str">
            <v>C12-202</v>
          </cell>
          <cell r="K344">
            <v>500.00000000023374</v>
          </cell>
        </row>
        <row r="345">
          <cell r="J345" t="str">
            <v>F12-174</v>
          </cell>
          <cell r="K345">
            <v>552.05999999999995</v>
          </cell>
        </row>
        <row r="346">
          <cell r="J346" t="str">
            <v>C12-529</v>
          </cell>
          <cell r="K346">
            <v>555.10000000000014</v>
          </cell>
        </row>
        <row r="347">
          <cell r="J347" t="str">
            <v>C12-535</v>
          </cell>
          <cell r="K347">
            <v>647.54999999999995</v>
          </cell>
        </row>
        <row r="348">
          <cell r="J348" t="str">
            <v>C10-384A</v>
          </cell>
          <cell r="K348">
            <v>652.09</v>
          </cell>
        </row>
        <row r="349">
          <cell r="J349" t="str">
            <v>C12-705</v>
          </cell>
          <cell r="K349">
            <v>684.17</v>
          </cell>
        </row>
        <row r="350">
          <cell r="J350" t="str">
            <v>C12-771</v>
          </cell>
          <cell r="K350">
            <v>928.50000000000011</v>
          </cell>
        </row>
        <row r="351">
          <cell r="J351" t="str">
            <v>C12-767</v>
          </cell>
          <cell r="K351">
            <v>1000</v>
          </cell>
        </row>
        <row r="352">
          <cell r="J352" t="str">
            <v>S10-503</v>
          </cell>
          <cell r="K352">
            <v>1309.9499999999998</v>
          </cell>
        </row>
        <row r="353">
          <cell r="J353" t="str">
            <v>C13-200</v>
          </cell>
          <cell r="K353">
            <v>3175</v>
          </cell>
        </row>
        <row r="354">
          <cell r="J354" t="str">
            <v>misc</v>
          </cell>
          <cell r="K354">
            <v>5307.4600000000028</v>
          </cell>
        </row>
        <row r="355">
          <cell r="J355" t="str">
            <v>C12-773</v>
          </cell>
          <cell r="K355">
            <v>6356.53</v>
          </cell>
        </row>
        <row r="356">
          <cell r="J356" t="str">
            <v>C12-240</v>
          </cell>
          <cell r="K356">
            <v>10503.91999999996</v>
          </cell>
        </row>
        <row r="357">
          <cell r="J357" t="str">
            <v>C12-534</v>
          </cell>
          <cell r="K357">
            <v>11797.32</v>
          </cell>
        </row>
        <row r="358">
          <cell r="J358" t="str">
            <v>C12-221</v>
          </cell>
          <cell r="K358">
            <v>21950.359999999997</v>
          </cell>
        </row>
        <row r="359">
          <cell r="J359" t="str">
            <v>C12-531</v>
          </cell>
          <cell r="K359">
            <v>22779.359999999997</v>
          </cell>
        </row>
        <row r="360">
          <cell r="J360" t="str">
            <v>C12-106</v>
          </cell>
          <cell r="K360">
            <v>23220.469999999998</v>
          </cell>
        </row>
        <row r="361">
          <cell r="J361" t="str">
            <v>C12-113</v>
          </cell>
          <cell r="K361">
            <v>30973.459999999995</v>
          </cell>
        </row>
        <row r="362">
          <cell r="J362" t="str">
            <v>C12-815</v>
          </cell>
          <cell r="K362">
            <v>30979.4</v>
          </cell>
        </row>
        <row r="363">
          <cell r="J363" t="str">
            <v>C11-502</v>
          </cell>
          <cell r="K363">
            <v>79015.030000000013</v>
          </cell>
        </row>
        <row r="364">
          <cell r="J364" t="str">
            <v>C12-806</v>
          </cell>
          <cell r="K364">
            <v>112555.18999999973</v>
          </cell>
        </row>
        <row r="365">
          <cell r="J365" t="str">
            <v>C11-279</v>
          </cell>
          <cell r="K365">
            <v>196185.28999999969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A4" t="str">
            <v/>
          </cell>
          <cell r="B4" t="str">
            <v/>
          </cell>
          <cell r="D4">
            <v>-52096.66</v>
          </cell>
          <cell r="E4">
            <v>0</v>
          </cell>
        </row>
        <row r="5">
          <cell r="A5" t="str">
            <v>C04-101D</v>
          </cell>
          <cell r="B5" t="str">
            <v>UG Maxwell Village Ph#6</v>
          </cell>
          <cell r="C5" t="str">
            <v>SCHL001</v>
          </cell>
          <cell r="D5">
            <v>6.4659388954169117E-13</v>
          </cell>
          <cell r="E5">
            <v>5050.1900000000014</v>
          </cell>
          <cell r="H5" t="str">
            <v>C04-101D</v>
          </cell>
          <cell r="I5" t="str">
            <v>UG Maxwell Village Ph#6</v>
          </cell>
          <cell r="J5" t="str">
            <v>SCHL001</v>
          </cell>
          <cell r="K5">
            <v>6.4659388954169117E-13</v>
          </cell>
          <cell r="L5">
            <v>5050.1900000000014</v>
          </cell>
          <cell r="M5">
            <v>0</v>
          </cell>
        </row>
        <row r="6">
          <cell r="A6" t="str">
            <v>C04-105D</v>
          </cell>
          <cell r="B6" t="str">
            <v>U/G Falcon Ridge Ph5 Subd</v>
          </cell>
          <cell r="C6" t="str">
            <v>WILL002</v>
          </cell>
          <cell r="D6">
            <v>438.45999999999987</v>
          </cell>
          <cell r="E6">
            <v>0</v>
          </cell>
          <cell r="H6" t="str">
            <v>C04-105D</v>
          </cell>
          <cell r="I6" t="str">
            <v>U/G Falcon Ridge Ph5 Subd</v>
          </cell>
          <cell r="J6" t="str">
            <v>WILL002</v>
          </cell>
          <cell r="K6">
            <v>438.45999999999987</v>
          </cell>
          <cell r="L6">
            <v>0</v>
          </cell>
          <cell r="M6">
            <v>0</v>
          </cell>
        </row>
        <row r="7">
          <cell r="A7" t="str">
            <v>C05-117A</v>
          </cell>
          <cell r="B7" t="str">
            <v>Dusty Dawn Ph1-Subd-Digins</v>
          </cell>
          <cell r="C7" t="str">
            <v>GREA001</v>
          </cell>
          <cell r="D7">
            <v>3829.849999999999</v>
          </cell>
          <cell r="E7">
            <v>0</v>
          </cell>
          <cell r="H7" t="str">
            <v>C05-117A</v>
          </cell>
          <cell r="I7" t="str">
            <v>Dusty Dawn Ph1-Subd-Digins</v>
          </cell>
          <cell r="J7" t="str">
            <v>GREA001</v>
          </cell>
          <cell r="K7">
            <v>3829.849999999999</v>
          </cell>
          <cell r="L7">
            <v>0</v>
          </cell>
          <cell r="M7">
            <v>0</v>
          </cell>
        </row>
        <row r="8">
          <cell r="A8" t="str">
            <v>C05-120D</v>
          </cell>
          <cell r="B8" t="str">
            <v>Southfield Subdivision Airport</v>
          </cell>
          <cell r="C8" t="str">
            <v>CEAN001</v>
          </cell>
          <cell r="D8">
            <v>697.79</v>
          </cell>
          <cell r="E8">
            <v>0</v>
          </cell>
          <cell r="H8" t="str">
            <v>C05-120D</v>
          </cell>
          <cell r="I8" t="str">
            <v>Southfield Subdivision Airport</v>
          </cell>
          <cell r="J8" t="str">
            <v>CEAN001</v>
          </cell>
          <cell r="K8">
            <v>697.79</v>
          </cell>
          <cell r="L8">
            <v>0</v>
          </cell>
          <cell r="M8">
            <v>0</v>
          </cell>
        </row>
        <row r="9">
          <cell r="A9" t="str">
            <v>C06-101A</v>
          </cell>
          <cell r="B9" t="str">
            <v>Dusty Dawn Ph#2 Subd DigIns</v>
          </cell>
          <cell r="C9" t="str">
            <v>GREA001</v>
          </cell>
          <cell r="D9">
            <v>603.22</v>
          </cell>
          <cell r="E9">
            <v>0</v>
          </cell>
          <cell r="H9" t="str">
            <v>C06-101A</v>
          </cell>
          <cell r="I9" t="str">
            <v>Dusty Dawn Ph#2 Subd DigIns</v>
          </cell>
          <cell r="J9" t="str">
            <v>GREA001</v>
          </cell>
          <cell r="K9">
            <v>603.22</v>
          </cell>
          <cell r="L9">
            <v>0</v>
          </cell>
          <cell r="M9">
            <v>0</v>
          </cell>
        </row>
        <row r="10">
          <cell r="A10" t="str">
            <v>C06-103A</v>
          </cell>
          <cell r="B10" t="str">
            <v>Springridge Ph#1 Subd-Meters</v>
          </cell>
          <cell r="C10" t="str">
            <v>GREA001</v>
          </cell>
          <cell r="D10">
            <v>384.66999999999996</v>
          </cell>
          <cell r="E10">
            <v>0</v>
          </cell>
          <cell r="H10" t="str">
            <v>C06-103A</v>
          </cell>
          <cell r="I10" t="str">
            <v>Springridge Ph#1 Subd-Meters</v>
          </cell>
          <cell r="J10" t="str">
            <v>GREA001</v>
          </cell>
          <cell r="K10">
            <v>384.66999999999996</v>
          </cell>
          <cell r="L10">
            <v>0</v>
          </cell>
          <cell r="M10">
            <v>0</v>
          </cell>
        </row>
        <row r="11">
          <cell r="A11" t="str">
            <v>C06-204</v>
          </cell>
          <cell r="B11" t="str">
            <v>O/HRelocHarmony/Olive/Rossland</v>
          </cell>
          <cell r="C11" t="str">
            <v>REGI001</v>
          </cell>
          <cell r="D11">
            <v>-8.5969986685086042E-10</v>
          </cell>
          <cell r="E11">
            <v>134520.81000000177</v>
          </cell>
          <cell r="H11" t="str">
            <v>C06-204</v>
          </cell>
          <cell r="I11" t="str">
            <v>O/HRelocHarmony/Olive/Rossland</v>
          </cell>
          <cell r="J11" t="str">
            <v>REGI001</v>
          </cell>
          <cell r="K11">
            <v>-8.5969986685086042E-10</v>
          </cell>
          <cell r="L11">
            <v>134520.81000000177</v>
          </cell>
          <cell r="M11">
            <v>0</v>
          </cell>
        </row>
        <row r="12">
          <cell r="A12" t="str">
            <v>C07-753</v>
          </cell>
          <cell r="B12" t="str">
            <v>MVA S/E CRNR BLOOR/SIMCOE</v>
          </cell>
          <cell r="C12" t="str">
            <v>WALS001</v>
          </cell>
          <cell r="D12">
            <v>-2.5579538487363607E-12</v>
          </cell>
          <cell r="E12">
            <v>13593.459999999994</v>
          </cell>
          <cell r="H12" t="str">
            <v>C07-753</v>
          </cell>
          <cell r="I12" t="str">
            <v>MVA S/E CRNR BLOOR/SIMCOE</v>
          </cell>
          <cell r="J12" t="str">
            <v>WALS001</v>
          </cell>
          <cell r="K12">
            <v>-2.5579538487363607E-12</v>
          </cell>
          <cell r="L12">
            <v>13593.459999999994</v>
          </cell>
          <cell r="M12">
            <v>0</v>
          </cell>
        </row>
        <row r="13">
          <cell r="A13" t="str">
            <v>C09-754</v>
          </cell>
          <cell r="B13" t="str">
            <v>MVA-NE Crnr Adelaide&amp;Simcoe</v>
          </cell>
          <cell r="C13" t="str">
            <v>MOLL001</v>
          </cell>
          <cell r="D13">
            <v>7.1054273576010019E-15</v>
          </cell>
          <cell r="E13">
            <v>404.86</v>
          </cell>
          <cell r="H13" t="str">
            <v>C09-754</v>
          </cell>
          <cell r="I13" t="str">
            <v>MVA-NE Crnr Adelaide&amp;Simcoe</v>
          </cell>
          <cell r="J13" t="str">
            <v>MOLL001</v>
          </cell>
          <cell r="K13">
            <v>7.1054273576010019E-15</v>
          </cell>
          <cell r="L13">
            <v>404.86</v>
          </cell>
          <cell r="M13">
            <v>0</v>
          </cell>
        </row>
        <row r="14">
          <cell r="A14" t="str">
            <v>C09-756</v>
          </cell>
          <cell r="B14" t="str">
            <v>MVA 263 WAVERLY ST. S.</v>
          </cell>
          <cell r="C14" t="str">
            <v>BURN005</v>
          </cell>
          <cell r="D14">
            <v>0</v>
          </cell>
          <cell r="E14">
            <v>1267.2900000000002</v>
          </cell>
          <cell r="H14" t="str">
            <v>C09-756</v>
          </cell>
          <cell r="I14" t="str">
            <v>MVA 263 WAVERLY ST. S.</v>
          </cell>
          <cell r="J14" t="str">
            <v>BURN005</v>
          </cell>
          <cell r="K14">
            <v>0</v>
          </cell>
          <cell r="L14">
            <v>1267.2900000000002</v>
          </cell>
          <cell r="M14">
            <v>0</v>
          </cell>
        </row>
        <row r="15">
          <cell r="A15" t="str">
            <v>C10-106</v>
          </cell>
          <cell r="B15" t="str">
            <v>Capreol Crt Extension(11 Lots)</v>
          </cell>
          <cell r="C15" t="str">
            <v>ONTA100</v>
          </cell>
          <cell r="D15">
            <v>3602.4900000000139</v>
          </cell>
          <cell r="E15">
            <v>35689.559999999852</v>
          </cell>
          <cell r="H15" t="str">
            <v>C10-106</v>
          </cell>
          <cell r="I15" t="str">
            <v>Capreol Crt Extension(11 Lots)</v>
          </cell>
          <cell r="J15" t="str">
            <v>ONTA100</v>
          </cell>
          <cell r="K15">
            <v>3602.4900000000139</v>
          </cell>
          <cell r="L15">
            <v>35689.559999999852</v>
          </cell>
          <cell r="M15">
            <v>0</v>
          </cell>
        </row>
        <row r="16">
          <cell r="A16" t="str">
            <v>C10-106D</v>
          </cell>
          <cell r="B16" t="str">
            <v>CAPREOL CRT - OLD DIG IN COSTS</v>
          </cell>
          <cell r="C16" t="str">
            <v>ONTA100</v>
          </cell>
          <cell r="D16">
            <v>1307.3400000000001</v>
          </cell>
          <cell r="E16">
            <v>0</v>
          </cell>
          <cell r="H16" t="str">
            <v>C10-106D</v>
          </cell>
          <cell r="I16" t="str">
            <v>CAPREOL CRT - OLD DIG IN COSTS</v>
          </cell>
          <cell r="J16" t="str">
            <v>ONTA100</v>
          </cell>
          <cell r="K16">
            <v>1307.3400000000001</v>
          </cell>
          <cell r="L16">
            <v>0</v>
          </cell>
          <cell r="M16">
            <v>0</v>
          </cell>
        </row>
        <row r="17">
          <cell r="A17" t="str">
            <v>C10-365</v>
          </cell>
          <cell r="B17" t="str">
            <v>Genosha - 70 King St E upgrade</v>
          </cell>
          <cell r="C17" t="str">
            <v>CGMA001</v>
          </cell>
          <cell r="D17">
            <v>31308.289999999997</v>
          </cell>
          <cell r="E17">
            <v>123562.24000000015</v>
          </cell>
          <cell r="H17" t="str">
            <v>C10-365</v>
          </cell>
          <cell r="I17" t="str">
            <v>Genosha - 70 King St E upgrade</v>
          </cell>
          <cell r="J17" t="str">
            <v>CGMA001</v>
          </cell>
          <cell r="K17">
            <v>31308.289999999997</v>
          </cell>
          <cell r="L17">
            <v>123562.24000000015</v>
          </cell>
          <cell r="M17">
            <v>0</v>
          </cell>
        </row>
        <row r="18">
          <cell r="A18" t="str">
            <v>C10-369</v>
          </cell>
          <cell r="B18" t="str">
            <v>451 Wentworth St.W.</v>
          </cell>
          <cell r="C18" t="str">
            <v>TYS0001</v>
          </cell>
          <cell r="D18">
            <v>7.2759576141834259E-12</v>
          </cell>
          <cell r="E18">
            <v>21956.779999999977</v>
          </cell>
          <cell r="H18" t="str">
            <v>C10-369</v>
          </cell>
          <cell r="I18" t="str">
            <v>451 Wentworth St.W.</v>
          </cell>
          <cell r="J18" t="str">
            <v>TYS0001</v>
          </cell>
          <cell r="K18">
            <v>7.2759576141834259E-12</v>
          </cell>
          <cell r="L18">
            <v>21956.779999999977</v>
          </cell>
          <cell r="M18">
            <v>0</v>
          </cell>
        </row>
        <row r="19">
          <cell r="A19" t="str">
            <v>C10-380</v>
          </cell>
          <cell r="B19" t="str">
            <v>Install100kVa srvs78 CentreStN</v>
          </cell>
          <cell r="C19" t="str">
            <v>KOZC001</v>
          </cell>
          <cell r="D19">
            <v>-8.9999999909196049E-4</v>
          </cell>
          <cell r="E19">
            <v>54575.660000000113</v>
          </cell>
          <cell r="H19" t="str">
            <v>C10-380</v>
          </cell>
          <cell r="I19" t="str">
            <v>Install100kVa srvs78 CentreStN</v>
          </cell>
          <cell r="J19" t="str">
            <v>KOZC001</v>
          </cell>
          <cell r="K19">
            <v>-8.9999999909196049E-4</v>
          </cell>
          <cell r="L19">
            <v>54575.660000000113</v>
          </cell>
          <cell r="M19">
            <v>0</v>
          </cell>
        </row>
        <row r="20">
          <cell r="A20" t="str">
            <v>C10-757</v>
          </cell>
          <cell r="B20" t="str">
            <v>Hit Cable 974 Roundlay Dr</v>
          </cell>
          <cell r="C20" t="str">
            <v>DIGI001</v>
          </cell>
          <cell r="D20">
            <v>4.5474735088646412E-13</v>
          </cell>
          <cell r="E20">
            <v>2271.8499999999995</v>
          </cell>
          <cell r="H20" t="str">
            <v>C10-757</v>
          </cell>
          <cell r="I20" t="str">
            <v>Hit Cable 974 Roundlay Dr</v>
          </cell>
          <cell r="J20" t="str">
            <v>DIGI001</v>
          </cell>
          <cell r="K20">
            <v>4.5474735088646412E-13</v>
          </cell>
          <cell r="L20">
            <v>2271.8499999999995</v>
          </cell>
          <cell r="M20">
            <v>0</v>
          </cell>
        </row>
        <row r="21">
          <cell r="A21" t="str">
            <v>C10-759</v>
          </cell>
          <cell r="B21" t="str">
            <v>Cable hit 961 Roundelay Dr</v>
          </cell>
          <cell r="C21" t="str">
            <v>DIGI001</v>
          </cell>
          <cell r="D21">
            <v>0</v>
          </cell>
          <cell r="E21">
            <v>1308.8099999999997</v>
          </cell>
          <cell r="H21" t="str">
            <v>C10-759</v>
          </cell>
          <cell r="I21" t="str">
            <v>Cable hit 961 Roundelay Dr</v>
          </cell>
          <cell r="J21" t="str">
            <v>DIGI001</v>
          </cell>
          <cell r="K21">
            <v>0</v>
          </cell>
          <cell r="L21">
            <v>1308.8099999999997</v>
          </cell>
          <cell r="M21">
            <v>0</v>
          </cell>
        </row>
        <row r="22">
          <cell r="A22" t="str">
            <v>C10-760</v>
          </cell>
          <cell r="B22" t="str">
            <v>MVA SE Crnr Rossland/Wilson</v>
          </cell>
          <cell r="C22" t="str">
            <v>RAJA001</v>
          </cell>
          <cell r="D22">
            <v>1.4210854715202004E-14</v>
          </cell>
          <cell r="E22">
            <v>101.21</v>
          </cell>
          <cell r="H22" t="str">
            <v>C10-760</v>
          </cell>
          <cell r="I22" t="str">
            <v>MVA SE Crnr Rossland/Wilson</v>
          </cell>
          <cell r="J22" t="str">
            <v>RAJA001</v>
          </cell>
          <cell r="K22">
            <v>1.4210854715202004E-14</v>
          </cell>
          <cell r="L22">
            <v>101.21</v>
          </cell>
          <cell r="M22">
            <v>0</v>
          </cell>
        </row>
        <row r="23">
          <cell r="A23" t="str">
            <v>C10-762</v>
          </cell>
          <cell r="B23" t="str">
            <v>Hit Secondarysrvs832 Roundelay</v>
          </cell>
          <cell r="C23" t="str">
            <v>DIGI001</v>
          </cell>
          <cell r="D23">
            <v>-2.8421709430404007E-14</v>
          </cell>
          <cell r="E23">
            <v>419.67999999999995</v>
          </cell>
          <cell r="H23" t="str">
            <v>C10-762</v>
          </cell>
          <cell r="I23" t="str">
            <v>Hit Secondarysrvs832 Roundelay</v>
          </cell>
          <cell r="J23" t="str">
            <v>DIGI001</v>
          </cell>
          <cell r="K23">
            <v>-2.8421709430404007E-14</v>
          </cell>
          <cell r="L23">
            <v>419.67999999999995</v>
          </cell>
          <cell r="M23">
            <v>0</v>
          </cell>
        </row>
        <row r="24">
          <cell r="A24" t="str">
            <v>C10-763</v>
          </cell>
          <cell r="B24" t="str">
            <v>MVA-492 Raglan Rd W</v>
          </cell>
          <cell r="C24" t="str">
            <v>BEEL001</v>
          </cell>
          <cell r="D24">
            <v>0</v>
          </cell>
          <cell r="E24">
            <v>7992.7600000000011</v>
          </cell>
          <cell r="H24" t="str">
            <v>C10-763</v>
          </cell>
          <cell r="I24" t="str">
            <v>MVA-492 Raglan Rd W</v>
          </cell>
          <cell r="J24" t="str">
            <v>BEEL001</v>
          </cell>
          <cell r="K24">
            <v>0</v>
          </cell>
          <cell r="L24">
            <v>7992.7600000000011</v>
          </cell>
          <cell r="M24">
            <v>0</v>
          </cell>
        </row>
        <row r="25">
          <cell r="A25" t="str">
            <v>C10-764</v>
          </cell>
          <cell r="B25" t="str">
            <v>Hit Secondary Srvs836 Roundlay</v>
          </cell>
          <cell r="C25" t="str">
            <v>DIGI001</v>
          </cell>
          <cell r="D25">
            <v>2.7888802378583932E-13</v>
          </cell>
          <cell r="E25">
            <v>2081.9299999999998</v>
          </cell>
          <cell r="H25" t="str">
            <v>C10-764</v>
          </cell>
          <cell r="I25" t="str">
            <v>Hit Secondary Srvs836 Roundlay</v>
          </cell>
          <cell r="J25" t="str">
            <v>DIGI001</v>
          </cell>
          <cell r="K25">
            <v>2.7888802378583932E-13</v>
          </cell>
          <cell r="L25">
            <v>2081.9299999999998</v>
          </cell>
          <cell r="M25">
            <v>0</v>
          </cell>
        </row>
        <row r="26">
          <cell r="A26" t="str">
            <v>C10-765</v>
          </cell>
          <cell r="B26" t="str">
            <v>Hit Secondarysrvs322 Elite Crt</v>
          </cell>
          <cell r="C26" t="str">
            <v>DIGI001</v>
          </cell>
          <cell r="D26">
            <v>-2.2737367544323206E-13</v>
          </cell>
          <cell r="E26">
            <v>1497.24</v>
          </cell>
          <cell r="H26" t="str">
            <v>C10-765</v>
          </cell>
          <cell r="I26" t="str">
            <v>Hit Secondarysrvs322 Elite Crt</v>
          </cell>
          <cell r="J26" t="str">
            <v>DIGI001</v>
          </cell>
          <cell r="K26">
            <v>-2.2737367544323206E-13</v>
          </cell>
          <cell r="L26">
            <v>1497.24</v>
          </cell>
          <cell r="M26">
            <v>0</v>
          </cell>
        </row>
        <row r="27">
          <cell r="A27" t="str">
            <v>C10-767</v>
          </cell>
          <cell r="B27" t="str">
            <v>191Bloor St.E.-dmged transform</v>
          </cell>
          <cell r="C27" t="str">
            <v>OPTI001</v>
          </cell>
          <cell r="D27">
            <v>4.0927261579781771E-12</v>
          </cell>
          <cell r="E27">
            <v>0</v>
          </cell>
          <cell r="H27" t="str">
            <v>C10-767</v>
          </cell>
          <cell r="I27" t="str">
            <v>191Bloor St.E.-dmged transform</v>
          </cell>
          <cell r="J27" t="str">
            <v>OPTI001</v>
          </cell>
          <cell r="K27">
            <v>4.0927261579781771E-12</v>
          </cell>
          <cell r="L27">
            <v>0</v>
          </cell>
          <cell r="M27">
            <v>0</v>
          </cell>
        </row>
        <row r="28">
          <cell r="A28" t="str">
            <v>C10-769</v>
          </cell>
          <cell r="B28" t="str">
            <v>Damaged cable 270 Overbank Dr</v>
          </cell>
          <cell r="C28" t="str">
            <v>DIGI001</v>
          </cell>
          <cell r="D28">
            <v>-4.5474735088646412E-13</v>
          </cell>
          <cell r="E28">
            <v>2792.56</v>
          </cell>
          <cell r="H28" t="str">
            <v>C10-769</v>
          </cell>
          <cell r="I28" t="str">
            <v>Damaged cable 270 Overbank Dr</v>
          </cell>
          <cell r="J28" t="str">
            <v>DIGI001</v>
          </cell>
          <cell r="K28">
            <v>-4.5474735088646412E-13</v>
          </cell>
          <cell r="L28">
            <v>2792.56</v>
          </cell>
          <cell r="M28">
            <v>0</v>
          </cell>
        </row>
        <row r="29">
          <cell r="A29" t="str">
            <v>C10-770</v>
          </cell>
          <cell r="B29" t="str">
            <v>MVA 731 Brasswinds Tr</v>
          </cell>
          <cell r="C29" t="str">
            <v>PILG001</v>
          </cell>
          <cell r="D29">
            <v>-4.5474735088646412E-13</v>
          </cell>
          <cell r="E29">
            <v>7067.4600000000009</v>
          </cell>
          <cell r="H29" t="str">
            <v>C10-770</v>
          </cell>
          <cell r="I29" t="str">
            <v>MVA 731 Brasswinds Tr</v>
          </cell>
          <cell r="J29" t="str">
            <v>PILG001</v>
          </cell>
          <cell r="K29">
            <v>-4.5474735088646412E-13</v>
          </cell>
          <cell r="L29">
            <v>7067.4600000000009</v>
          </cell>
          <cell r="M29">
            <v>0</v>
          </cell>
        </row>
        <row r="30">
          <cell r="A30" t="str">
            <v>C10-771</v>
          </cell>
          <cell r="B30" t="str">
            <v>MVA 1338 Simcoe St.S</v>
          </cell>
          <cell r="C30" t="str">
            <v>TYMC001</v>
          </cell>
          <cell r="D30">
            <v>9.0949470177292824E-13</v>
          </cell>
          <cell r="E30">
            <v>5737.9100000000017</v>
          </cell>
          <cell r="H30" t="str">
            <v>C10-771</v>
          </cell>
          <cell r="I30" t="str">
            <v>MVA 1338 Simcoe St.S</v>
          </cell>
          <cell r="J30" t="str">
            <v>TYMC001</v>
          </cell>
          <cell r="K30">
            <v>9.0949470177292824E-13</v>
          </cell>
          <cell r="L30">
            <v>5737.9100000000017</v>
          </cell>
          <cell r="M30">
            <v>0</v>
          </cell>
        </row>
        <row r="31">
          <cell r="A31" t="str">
            <v>C10-774</v>
          </cell>
          <cell r="B31" t="str">
            <v>Hit Sec.Srvs @ 30 Overbank Dr</v>
          </cell>
          <cell r="C31" t="str">
            <v>DIGI001</v>
          </cell>
          <cell r="D31">
            <v>1.8873791418627661E-13</v>
          </cell>
          <cell r="E31">
            <v>1888.3200000000002</v>
          </cell>
          <cell r="H31" t="str">
            <v>C10-774</v>
          </cell>
          <cell r="I31" t="str">
            <v>Hit Sec.Srvs @ 30 Overbank Dr</v>
          </cell>
          <cell r="J31" t="str">
            <v>DIGI001</v>
          </cell>
          <cell r="K31">
            <v>1.8873791418627661E-13</v>
          </cell>
          <cell r="L31">
            <v>1888.3200000000002</v>
          </cell>
          <cell r="M31">
            <v>0</v>
          </cell>
        </row>
        <row r="32">
          <cell r="A32" t="str">
            <v>C10-776</v>
          </cell>
          <cell r="B32" t="str">
            <v>MVA @ John St. W</v>
          </cell>
          <cell r="C32" t="str">
            <v>SONI001</v>
          </cell>
          <cell r="D32">
            <v>-7.2759576141834259E-12</v>
          </cell>
          <cell r="E32">
            <v>39433.649999999994</v>
          </cell>
          <cell r="H32" t="str">
            <v>C10-776</v>
          </cell>
          <cell r="I32" t="str">
            <v>MVA @ John St. W</v>
          </cell>
          <cell r="J32" t="str">
            <v>SONI001</v>
          </cell>
          <cell r="K32">
            <v>-7.2759576141834259E-12</v>
          </cell>
          <cell r="L32">
            <v>39433.649999999994</v>
          </cell>
          <cell r="M32">
            <v>0</v>
          </cell>
        </row>
        <row r="33">
          <cell r="A33" t="str">
            <v>C10-777</v>
          </cell>
          <cell r="B33" t="str">
            <v>Hit Sec.Srvs@ 89 Overbank Dr</v>
          </cell>
          <cell r="C33" t="str">
            <v>DIGI001</v>
          </cell>
          <cell r="D33">
            <v>2.4868995751603507E-14</v>
          </cell>
          <cell r="E33">
            <v>260.15000000000003</v>
          </cell>
          <cell r="H33" t="str">
            <v>C10-777</v>
          </cell>
          <cell r="I33" t="str">
            <v>Hit Sec.Srvs@ 89 Overbank Dr</v>
          </cell>
          <cell r="J33" t="str">
            <v>DIGI001</v>
          </cell>
          <cell r="K33">
            <v>2.4868995751603507E-14</v>
          </cell>
          <cell r="L33">
            <v>260.15000000000003</v>
          </cell>
          <cell r="M33">
            <v>0</v>
          </cell>
        </row>
        <row r="34">
          <cell r="A34" t="str">
            <v>C10-778</v>
          </cell>
          <cell r="B34" t="str">
            <v>RepairingVaultDmg@ 33 King StE</v>
          </cell>
          <cell r="C34" t="str">
            <v>0001</v>
          </cell>
          <cell r="D34">
            <v>-2.9103830456733704E-11</v>
          </cell>
          <cell r="E34">
            <v>0</v>
          </cell>
          <cell r="H34" t="str">
            <v>C10-778</v>
          </cell>
          <cell r="I34" t="str">
            <v>RepairingVaultDmg@ 33 King StE</v>
          </cell>
          <cell r="J34" t="str">
            <v>0001</v>
          </cell>
          <cell r="K34">
            <v>-2.9103830456733704E-11</v>
          </cell>
          <cell r="L34">
            <v>0</v>
          </cell>
          <cell r="M34">
            <v>0</v>
          </cell>
        </row>
        <row r="35">
          <cell r="A35" t="str">
            <v>C11-101</v>
          </cell>
          <cell r="B35" t="str">
            <v>Forrest Hills Ph4B</v>
          </cell>
          <cell r="C35" t="str">
            <v>FKTC001</v>
          </cell>
          <cell r="D35">
            <v>23435.289999999728</v>
          </cell>
          <cell r="E35">
            <v>344805.37000000197</v>
          </cell>
          <cell r="H35" t="str">
            <v>C11-101</v>
          </cell>
          <cell r="I35" t="str">
            <v>Forrest Hills Ph4B</v>
          </cell>
          <cell r="J35" t="str">
            <v>FKTC001</v>
          </cell>
          <cell r="K35">
            <v>23435.289999999728</v>
          </cell>
          <cell r="L35">
            <v>344805.37000000197</v>
          </cell>
          <cell r="M35">
            <v>0</v>
          </cell>
        </row>
        <row r="36">
          <cell r="A36" t="str">
            <v>C11-101D</v>
          </cell>
          <cell r="B36" t="str">
            <v>FORREST HILLS4B  DIG IN COSTS</v>
          </cell>
          <cell r="C36" t="str">
            <v>0001</v>
          </cell>
          <cell r="D36">
            <v>11076.79999999999</v>
          </cell>
          <cell r="E36">
            <v>0</v>
          </cell>
          <cell r="H36" t="str">
            <v>C11-101D</v>
          </cell>
          <cell r="I36" t="str">
            <v>FORREST HILLS4B  DIG IN COSTS</v>
          </cell>
          <cell r="J36" t="str">
            <v>0001</v>
          </cell>
          <cell r="K36">
            <v>11076.79999999999</v>
          </cell>
          <cell r="L36">
            <v>0</v>
          </cell>
          <cell r="M36">
            <v>0</v>
          </cell>
        </row>
        <row r="37">
          <cell r="A37" t="str">
            <v>C11-103</v>
          </cell>
          <cell r="B37" t="str">
            <v>Parkridge Ph2-4 Subdivision</v>
          </cell>
          <cell r="C37" t="str">
            <v>SILW001</v>
          </cell>
          <cell r="D37">
            <v>73517.930000000051</v>
          </cell>
          <cell r="E37">
            <v>51974.789999999441</v>
          </cell>
          <cell r="H37" t="str">
            <v>C11-103</v>
          </cell>
          <cell r="I37" t="str">
            <v>Parkridge Ph2-4 Subdivision</v>
          </cell>
          <cell r="J37" t="str">
            <v>SILW001</v>
          </cell>
          <cell r="K37">
            <v>73517.930000000051</v>
          </cell>
          <cell r="L37">
            <v>51974.789999999441</v>
          </cell>
          <cell r="M37">
            <v>0</v>
          </cell>
        </row>
        <row r="38">
          <cell r="A38" t="str">
            <v>C11-103D</v>
          </cell>
          <cell r="B38" t="str">
            <v>Parkridge Ph2-4 Subdivision</v>
          </cell>
          <cell r="C38" t="str">
            <v>SILW001</v>
          </cell>
          <cell r="D38">
            <v>17155.669999999998</v>
          </cell>
          <cell r="E38">
            <v>0</v>
          </cell>
          <cell r="H38" t="str">
            <v>C11-103D</v>
          </cell>
          <cell r="I38" t="str">
            <v>Parkridge Ph2-4 Subdivision</v>
          </cell>
          <cell r="J38" t="str">
            <v>SILW001</v>
          </cell>
          <cell r="K38">
            <v>17155.669999999998</v>
          </cell>
          <cell r="L38">
            <v>0</v>
          </cell>
          <cell r="M38">
            <v>0</v>
          </cell>
        </row>
        <row r="39">
          <cell r="A39" t="str">
            <v>C11-104</v>
          </cell>
          <cell r="B39" t="str">
            <v>Silwell Dvlpmnts II Subd</v>
          </cell>
          <cell r="C39" t="str">
            <v>SILW001</v>
          </cell>
          <cell r="D39">
            <v>5582.4599999999991</v>
          </cell>
          <cell r="E39">
            <v>7982.4200000000019</v>
          </cell>
          <cell r="H39" t="str">
            <v>C11-104</v>
          </cell>
          <cell r="I39" t="str">
            <v>Silwell Dvlpmnts II Subd</v>
          </cell>
          <cell r="J39" t="str">
            <v>SILW001</v>
          </cell>
          <cell r="K39">
            <v>5582.4599999999991</v>
          </cell>
          <cell r="L39">
            <v>7982.4200000000019</v>
          </cell>
          <cell r="M39">
            <v>0</v>
          </cell>
        </row>
        <row r="40">
          <cell r="A40" t="str">
            <v>C11-105</v>
          </cell>
          <cell r="B40" t="str">
            <v>Dusty Dawn Devlpmnts Ph#5</v>
          </cell>
          <cell r="C40" t="str">
            <v>GREA001</v>
          </cell>
          <cell r="D40">
            <v>1951.4600000000028</v>
          </cell>
          <cell r="E40">
            <v>18687.939999999955</v>
          </cell>
          <cell r="H40" t="str">
            <v>C11-105</v>
          </cell>
          <cell r="I40" t="str">
            <v>Dusty Dawn Devlpmnts Ph#5</v>
          </cell>
          <cell r="J40" t="str">
            <v>GREA001</v>
          </cell>
          <cell r="K40">
            <v>1951.4600000000028</v>
          </cell>
          <cell r="L40">
            <v>18687.939999999955</v>
          </cell>
          <cell r="M40">
            <v>0</v>
          </cell>
        </row>
        <row r="41">
          <cell r="A41" t="str">
            <v>C11-106</v>
          </cell>
          <cell r="B41" t="str">
            <v>Dusty Dawn Ph#6-Subdivision</v>
          </cell>
          <cell r="C41" t="str">
            <v>GREA001</v>
          </cell>
          <cell r="D41">
            <v>35476.869999999995</v>
          </cell>
          <cell r="E41">
            <v>18413.979999999985</v>
          </cell>
          <cell r="H41" t="str">
            <v>C11-106</v>
          </cell>
          <cell r="I41" t="str">
            <v>Dusty Dawn Ph#6-Subdivision</v>
          </cell>
          <cell r="J41" t="str">
            <v>GREA001</v>
          </cell>
          <cell r="K41">
            <v>35476.869999999995</v>
          </cell>
          <cell r="L41">
            <v>18413.979999999985</v>
          </cell>
          <cell r="M41">
            <v>0</v>
          </cell>
        </row>
        <row r="42">
          <cell r="A42" t="str">
            <v>C11-106D</v>
          </cell>
          <cell r="B42" t="str">
            <v>DUSTY DAWN PH$6 - DIG IN'S</v>
          </cell>
          <cell r="C42" t="str">
            <v>0001</v>
          </cell>
          <cell r="D42">
            <v>379.7</v>
          </cell>
          <cell r="E42">
            <v>0</v>
          </cell>
          <cell r="H42" t="str">
            <v>C11-106D</v>
          </cell>
          <cell r="I42" t="str">
            <v>DUSTY DAWN PH$6 - DIG IN'S</v>
          </cell>
          <cell r="J42" t="str">
            <v>0001</v>
          </cell>
          <cell r="K42">
            <v>379.7</v>
          </cell>
          <cell r="L42">
            <v>0</v>
          </cell>
          <cell r="M42">
            <v>0</v>
          </cell>
        </row>
        <row r="43">
          <cell r="A43" t="str">
            <v>C11-107</v>
          </cell>
          <cell r="B43" t="str">
            <v>New UG Subdv Kettering Dr</v>
          </cell>
          <cell r="C43" t="str">
            <v>H&amp;HD001</v>
          </cell>
          <cell r="D43">
            <v>817.60000000000582</v>
          </cell>
          <cell r="E43">
            <v>43573.37999999991</v>
          </cell>
          <cell r="H43" t="str">
            <v>C11-107</v>
          </cell>
          <cell r="I43" t="str">
            <v>New UG Subdv Kettering Dr</v>
          </cell>
          <cell r="J43" t="str">
            <v>H&amp;HD001</v>
          </cell>
          <cell r="K43">
            <v>817.60000000000582</v>
          </cell>
          <cell r="L43">
            <v>43573.37999999991</v>
          </cell>
          <cell r="M43">
            <v>0</v>
          </cell>
        </row>
        <row r="44">
          <cell r="A44" t="str">
            <v>C11-107D</v>
          </cell>
          <cell r="B44" t="str">
            <v>KETTERING DR-DIG IN'S</v>
          </cell>
          <cell r="C44" t="str">
            <v>0001</v>
          </cell>
          <cell r="D44">
            <v>3066.1499999999996</v>
          </cell>
          <cell r="E44">
            <v>0</v>
          </cell>
          <cell r="H44" t="str">
            <v>C11-107D</v>
          </cell>
          <cell r="I44" t="str">
            <v>KETTERING DR-DIG IN'S</v>
          </cell>
          <cell r="J44" t="str">
            <v>0001</v>
          </cell>
          <cell r="K44">
            <v>3066.1499999999996</v>
          </cell>
          <cell r="L44">
            <v>0</v>
          </cell>
          <cell r="M44">
            <v>0</v>
          </cell>
        </row>
        <row r="45">
          <cell r="A45" t="str">
            <v>C11-751</v>
          </cell>
          <cell r="B45" t="str">
            <v>MVA-1188 Simcoe St S</v>
          </cell>
          <cell r="C45" t="str">
            <v>NEPP001</v>
          </cell>
          <cell r="D45">
            <v>1.8189894035458565E-12</v>
          </cell>
          <cell r="E45">
            <v>9625.3200000000052</v>
          </cell>
          <cell r="H45" t="str">
            <v>C11-751</v>
          </cell>
          <cell r="I45" t="str">
            <v>MVA-1188 Simcoe St S</v>
          </cell>
          <cell r="J45" t="str">
            <v>NEPP001</v>
          </cell>
          <cell r="K45">
            <v>1.8189894035458565E-12</v>
          </cell>
          <cell r="L45">
            <v>9625.3200000000052</v>
          </cell>
          <cell r="M45">
            <v>0</v>
          </cell>
        </row>
        <row r="46">
          <cell r="A46" t="str">
            <v>C11-752</v>
          </cell>
          <cell r="B46" t="str">
            <v>MVA Simcoe South of Conlin</v>
          </cell>
          <cell r="C46" t="str">
            <v>MEAR005</v>
          </cell>
          <cell r="D46">
            <v>9.0949470177292824E-13</v>
          </cell>
          <cell r="E46">
            <v>4978.4900000000007</v>
          </cell>
          <cell r="H46" t="str">
            <v>C11-752</v>
          </cell>
          <cell r="I46" t="str">
            <v>MVA Simcoe South of Conlin</v>
          </cell>
          <cell r="J46" t="str">
            <v>MEAR005</v>
          </cell>
          <cell r="K46">
            <v>9.0949470177292824E-13</v>
          </cell>
          <cell r="L46">
            <v>4978.4900000000007</v>
          </cell>
          <cell r="M46">
            <v>0</v>
          </cell>
        </row>
        <row r="47">
          <cell r="A47" t="str">
            <v>C11-765</v>
          </cell>
          <cell r="B47" t="str">
            <v>MVA @ 339 Conlin Rd W</v>
          </cell>
          <cell r="C47" t="str">
            <v>0001</v>
          </cell>
          <cell r="D47">
            <v>-3.637978807091713E-12</v>
          </cell>
          <cell r="E47">
            <v>11052.369999999997</v>
          </cell>
          <cell r="H47" t="str">
            <v>C11-765</v>
          </cell>
          <cell r="I47" t="str">
            <v>MVA @ 339 Conlin Rd W</v>
          </cell>
          <cell r="J47" t="str">
            <v>0001</v>
          </cell>
          <cell r="K47">
            <v>-3.637978807091713E-12</v>
          </cell>
          <cell r="L47">
            <v>11052.369999999997</v>
          </cell>
          <cell r="M47">
            <v>0</v>
          </cell>
        </row>
        <row r="48">
          <cell r="A48" t="str">
            <v>C11-768</v>
          </cell>
          <cell r="B48" t="str">
            <v>MVA @ 3555 Simcoe St. N</v>
          </cell>
          <cell r="C48" t="str">
            <v>STAT010</v>
          </cell>
          <cell r="D48">
            <v>0</v>
          </cell>
          <cell r="E48">
            <v>7386.3299999999972</v>
          </cell>
          <cell r="H48" t="str">
            <v>C11-768</v>
          </cell>
          <cell r="I48" t="str">
            <v>MVA @ 3555 Simcoe St. N</v>
          </cell>
          <cell r="J48" t="str">
            <v>STAT010</v>
          </cell>
          <cell r="K48">
            <v>0</v>
          </cell>
          <cell r="L48">
            <v>7386.3299999999972</v>
          </cell>
          <cell r="M48">
            <v>0</v>
          </cell>
        </row>
        <row r="49">
          <cell r="A49" t="str">
            <v>C12-100D</v>
          </cell>
          <cell r="B49" t="str">
            <v>Falcon Ridge Ph#6-Subd</v>
          </cell>
          <cell r="C49" t="str">
            <v>WILL002</v>
          </cell>
          <cell r="D49">
            <v>15151.64</v>
          </cell>
          <cell r="E49">
            <v>0</v>
          </cell>
          <cell r="H49" t="str">
            <v>C12-100D</v>
          </cell>
          <cell r="I49" t="str">
            <v>Falcon Ridge Ph#6-Subd</v>
          </cell>
          <cell r="J49" t="str">
            <v>WILL002</v>
          </cell>
          <cell r="K49">
            <v>15151.64</v>
          </cell>
          <cell r="L49">
            <v>0</v>
          </cell>
          <cell r="M49">
            <v>0</v>
          </cell>
        </row>
        <row r="50">
          <cell r="A50" t="str">
            <v>C12-103</v>
          </cell>
          <cell r="B50" t="str">
            <v>Springridge Ph#3 Subd</v>
          </cell>
          <cell r="C50" t="str">
            <v>GREA001</v>
          </cell>
          <cell r="D50">
            <v>95982.299999999959</v>
          </cell>
          <cell r="E50">
            <v>46740.800000000367</v>
          </cell>
          <cell r="H50" t="str">
            <v>C12-103</v>
          </cell>
          <cell r="I50" t="str">
            <v>Springridge Ph#3 Subd</v>
          </cell>
          <cell r="J50" t="str">
            <v>GREA001</v>
          </cell>
          <cell r="K50">
            <v>95982.299999999959</v>
          </cell>
          <cell r="L50">
            <v>46740.800000000367</v>
          </cell>
          <cell r="M50">
            <v>0</v>
          </cell>
        </row>
        <row r="51">
          <cell r="A51" t="str">
            <v>C12-104</v>
          </cell>
          <cell r="B51" t="str">
            <v>SPRINGRIDGE PH#4 SUBDIVISION</v>
          </cell>
          <cell r="C51" t="str">
            <v>GREA001</v>
          </cell>
          <cell r="D51">
            <v>17241.04</v>
          </cell>
          <cell r="E51">
            <v>0</v>
          </cell>
          <cell r="H51" t="str">
            <v>C12-104</v>
          </cell>
          <cell r="I51" t="str">
            <v>SPRINGRIDGE PH#4 SUBDIVISION</v>
          </cell>
          <cell r="J51" t="str">
            <v>GREA001</v>
          </cell>
          <cell r="K51">
            <v>17241.04</v>
          </cell>
          <cell r="L51">
            <v>0</v>
          </cell>
          <cell r="M51">
            <v>0</v>
          </cell>
        </row>
        <row r="52">
          <cell r="A52" t="str">
            <v>C12-104D</v>
          </cell>
          <cell r="B52" t="str">
            <v>SPRINGRIDGE PH#4-DIG IN'S</v>
          </cell>
          <cell r="C52" t="str">
            <v>0001</v>
          </cell>
          <cell r="D52">
            <v>8050.2699999999968</v>
          </cell>
          <cell r="E52">
            <v>0</v>
          </cell>
          <cell r="H52" t="str">
            <v>C12-104D</v>
          </cell>
          <cell r="I52" t="str">
            <v>SPRINGRIDGE PH#4-DIG IN'S</v>
          </cell>
          <cell r="J52" t="str">
            <v>0001</v>
          </cell>
          <cell r="K52">
            <v>8050.2699999999968</v>
          </cell>
          <cell r="L52">
            <v>0</v>
          </cell>
          <cell r="M52">
            <v>0</v>
          </cell>
        </row>
        <row r="53">
          <cell r="A53" t="str">
            <v>C12-105</v>
          </cell>
          <cell r="B53" t="str">
            <v>FALCONRIDGE PHASE 7-13 LOTS</v>
          </cell>
          <cell r="C53" t="str">
            <v>WILL002</v>
          </cell>
          <cell r="D53">
            <v>40565.409999999996</v>
          </cell>
          <cell r="E53">
            <v>31495.310000000045</v>
          </cell>
          <cell r="H53" t="str">
            <v>C12-105</v>
          </cell>
          <cell r="I53" t="str">
            <v>FALCONRIDGE PHASE 7-13 LOTS</v>
          </cell>
          <cell r="J53" t="str">
            <v>WILL002</v>
          </cell>
          <cell r="K53">
            <v>40565.409999999996</v>
          </cell>
          <cell r="L53">
            <v>31495.310000000045</v>
          </cell>
          <cell r="M53">
            <v>0</v>
          </cell>
        </row>
        <row r="54">
          <cell r="A54" t="str">
            <v>C12-105D</v>
          </cell>
          <cell r="B54" t="str">
            <v>FALCONRIDGE PH#7-DIG IN'S</v>
          </cell>
          <cell r="C54" t="str">
            <v>WILL002</v>
          </cell>
          <cell r="D54">
            <v>1005.8</v>
          </cell>
          <cell r="E54">
            <v>0</v>
          </cell>
          <cell r="H54" t="str">
            <v>C12-105D</v>
          </cell>
          <cell r="I54" t="str">
            <v>FALCONRIDGE PH#7-DIG IN'S</v>
          </cell>
          <cell r="J54" t="str">
            <v>WILL002</v>
          </cell>
          <cell r="K54">
            <v>1005.8</v>
          </cell>
          <cell r="L54">
            <v>0</v>
          </cell>
          <cell r="M54">
            <v>0</v>
          </cell>
        </row>
        <row r="55">
          <cell r="A55" t="str">
            <v>C12-107</v>
          </cell>
          <cell r="B55" t="str">
            <v>Hinterland Court-15 lots</v>
          </cell>
          <cell r="C55" t="str">
            <v>ONTA195</v>
          </cell>
          <cell r="D55">
            <v>72346.8</v>
          </cell>
          <cell r="E55">
            <v>31403.890000000029</v>
          </cell>
          <cell r="H55" t="str">
            <v>C12-107</v>
          </cell>
          <cell r="I55" t="str">
            <v>Hinterland Court-15 lots</v>
          </cell>
          <cell r="J55" t="str">
            <v>ONTA195</v>
          </cell>
          <cell r="K55">
            <v>72346.8</v>
          </cell>
          <cell r="L55">
            <v>31403.890000000029</v>
          </cell>
          <cell r="M55">
            <v>0</v>
          </cell>
        </row>
        <row r="56">
          <cell r="A56" t="str">
            <v>C12-107D</v>
          </cell>
          <cell r="B56" t="str">
            <v>Hinterland Court-15 lots</v>
          </cell>
          <cell r="C56" t="str">
            <v>ONTA195</v>
          </cell>
          <cell r="D56">
            <v>2526.16</v>
          </cell>
          <cell r="E56">
            <v>0</v>
          </cell>
          <cell r="H56" t="str">
            <v>C12-107D</v>
          </cell>
          <cell r="I56" t="str">
            <v>Hinterland Court-15 lots</v>
          </cell>
          <cell r="J56" t="str">
            <v>ONTA195</v>
          </cell>
          <cell r="K56">
            <v>2526.16</v>
          </cell>
          <cell r="L56">
            <v>0</v>
          </cell>
          <cell r="M56">
            <v>0</v>
          </cell>
        </row>
        <row r="57">
          <cell r="A57" t="str">
            <v>C12-108</v>
          </cell>
          <cell r="B57" t="str">
            <v>Parkridge Townhomes-49 units</v>
          </cell>
          <cell r="C57" t="str">
            <v>BALL005</v>
          </cell>
          <cell r="D57">
            <v>40542.709999999963</v>
          </cell>
          <cell r="E57">
            <v>33974.910000000076</v>
          </cell>
          <cell r="H57" t="str">
            <v>C12-108</v>
          </cell>
          <cell r="I57" t="str">
            <v>Parkridge Townhomes-49 units</v>
          </cell>
          <cell r="J57" t="str">
            <v>BALL005</v>
          </cell>
          <cell r="K57">
            <v>40542.709999999963</v>
          </cell>
          <cell r="L57">
            <v>33974.910000000076</v>
          </cell>
          <cell r="M57">
            <v>0</v>
          </cell>
        </row>
        <row r="58">
          <cell r="A58" t="str">
            <v>C12-109</v>
          </cell>
          <cell r="B58" t="str">
            <v>New UG Subd-KetteringDr,Ph#2</v>
          </cell>
          <cell r="C58" t="str">
            <v>H&amp;HD001</v>
          </cell>
          <cell r="D58">
            <v>106226.11000000003</v>
          </cell>
          <cell r="E58">
            <v>95127.380000000034</v>
          </cell>
          <cell r="H58" t="str">
            <v>C12-109</v>
          </cell>
          <cell r="I58" t="str">
            <v>New UG Subd-KetteringDr,Ph#2</v>
          </cell>
          <cell r="J58" t="str">
            <v>H&amp;HD001</v>
          </cell>
          <cell r="K58">
            <v>106226.11000000003</v>
          </cell>
          <cell r="L58">
            <v>95127.380000000034</v>
          </cell>
          <cell r="M58">
            <v>0</v>
          </cell>
        </row>
        <row r="59">
          <cell r="A59" t="str">
            <v>C12-109D</v>
          </cell>
          <cell r="B59" t="str">
            <v>New UG Subd-Kettering Dr.Ph#2</v>
          </cell>
          <cell r="C59" t="str">
            <v>H&amp;HD001</v>
          </cell>
          <cell r="D59">
            <v>4162.5700000000006</v>
          </cell>
          <cell r="E59">
            <v>0</v>
          </cell>
          <cell r="H59" t="str">
            <v>C12-109D</v>
          </cell>
          <cell r="I59" t="str">
            <v>New UG Subd-Kettering Dr.Ph#2</v>
          </cell>
          <cell r="J59" t="str">
            <v>H&amp;HD001</v>
          </cell>
          <cell r="K59">
            <v>4162.5700000000006</v>
          </cell>
          <cell r="L59">
            <v>0</v>
          </cell>
          <cell r="M59">
            <v>0</v>
          </cell>
        </row>
        <row r="60">
          <cell r="A60" t="str">
            <v>C12-110</v>
          </cell>
          <cell r="B60" t="str">
            <v>Country Gate Homes Ltd. Subd</v>
          </cell>
          <cell r="C60" t="str">
            <v>COUN001</v>
          </cell>
          <cell r="D60">
            <v>16139.19</v>
          </cell>
          <cell r="E60">
            <v>14408.550000000005</v>
          </cell>
          <cell r="H60" t="str">
            <v>C12-110</v>
          </cell>
          <cell r="I60" t="str">
            <v>Country Gate Homes Ltd. Subd</v>
          </cell>
          <cell r="J60" t="str">
            <v>COUN001</v>
          </cell>
          <cell r="K60">
            <v>16139.19</v>
          </cell>
          <cell r="L60">
            <v>14408.550000000005</v>
          </cell>
          <cell r="M60">
            <v>0</v>
          </cell>
        </row>
        <row r="61">
          <cell r="A61" t="str">
            <v>C12-111</v>
          </cell>
          <cell r="B61" t="str">
            <v>U/G DISTRIB EXPAN@TRICK AVE</v>
          </cell>
          <cell r="C61" t="str">
            <v>LYSY005</v>
          </cell>
          <cell r="D61">
            <v>2228.79</v>
          </cell>
          <cell r="E61">
            <v>0</v>
          </cell>
          <cell r="H61" t="str">
            <v>C12-111</v>
          </cell>
          <cell r="I61" t="str">
            <v>U/G DISTRIB EXPAN@TRICK AVE</v>
          </cell>
          <cell r="J61" t="str">
            <v>LYSY005</v>
          </cell>
          <cell r="K61">
            <v>2228.79</v>
          </cell>
          <cell r="L61">
            <v>0</v>
          </cell>
          <cell r="M61">
            <v>0</v>
          </cell>
        </row>
        <row r="62">
          <cell r="A62" t="str">
            <v>C12-112</v>
          </cell>
          <cell r="B62" t="str">
            <v>Kingmeadow Subdivision Ph#1</v>
          </cell>
          <cell r="C62" t="str">
            <v>MINT001</v>
          </cell>
          <cell r="D62">
            <v>110083.34000000001</v>
          </cell>
          <cell r="E62">
            <v>0</v>
          </cell>
          <cell r="H62" t="str">
            <v>C12-112</v>
          </cell>
          <cell r="I62" t="str">
            <v>Kingmeadow Subdivision Ph#1</v>
          </cell>
          <cell r="J62" t="str">
            <v>MINT001</v>
          </cell>
          <cell r="K62">
            <v>110083.34000000001</v>
          </cell>
          <cell r="L62">
            <v>0</v>
          </cell>
          <cell r="M62">
            <v>0</v>
          </cell>
        </row>
        <row r="63">
          <cell r="A63" t="str">
            <v>C12-112D</v>
          </cell>
          <cell r="B63" t="str">
            <v>Kingmeadow Sub Ph#1 Dig Ins</v>
          </cell>
          <cell r="C63" t="str">
            <v>MINT001</v>
          </cell>
          <cell r="D63">
            <v>5600.1900000000005</v>
          </cell>
          <cell r="E63">
            <v>0</v>
          </cell>
          <cell r="H63" t="str">
            <v>C12-112D</v>
          </cell>
          <cell r="I63" t="str">
            <v>Kingmeadow Sub Ph#1 Dig Ins</v>
          </cell>
          <cell r="J63" t="str">
            <v>MINT001</v>
          </cell>
          <cell r="K63">
            <v>5600.1900000000005</v>
          </cell>
          <cell r="L63">
            <v>0</v>
          </cell>
          <cell r="M63">
            <v>0</v>
          </cell>
        </row>
        <row r="64">
          <cell r="A64" t="str">
            <v>C12-209</v>
          </cell>
          <cell r="B64" t="str">
            <v>OH Rebld Harmony-ConlinLegends</v>
          </cell>
          <cell r="C64" t="str">
            <v>REGI001</v>
          </cell>
          <cell r="D64">
            <v>449699.71999999968</v>
          </cell>
          <cell r="E64">
            <v>109479.76000000064</v>
          </cell>
          <cell r="H64" t="str">
            <v>C12-209</v>
          </cell>
          <cell r="I64" t="str">
            <v>OH Rebld Harmony-ConlinLegends</v>
          </cell>
          <cell r="J64" t="str">
            <v>REGI001</v>
          </cell>
          <cell r="K64">
            <v>449699.71999999968</v>
          </cell>
          <cell r="L64">
            <v>109479.76000000064</v>
          </cell>
          <cell r="M64">
            <v>0</v>
          </cell>
        </row>
        <row r="65">
          <cell r="A65" t="str">
            <v>C12-284</v>
          </cell>
          <cell r="B65" t="str">
            <v>Adelaide St Pole Reloc Costco</v>
          </cell>
          <cell r="C65" t="str">
            <v>RICE005</v>
          </cell>
          <cell r="D65">
            <v>80119.659999999829</v>
          </cell>
          <cell r="E65">
            <v>0</v>
          </cell>
          <cell r="H65" t="str">
            <v>C12-284</v>
          </cell>
          <cell r="I65" t="str">
            <v>Adelaide St Pole Reloc Costco</v>
          </cell>
          <cell r="J65" t="str">
            <v>RICE005</v>
          </cell>
          <cell r="K65">
            <v>80119.659999999829</v>
          </cell>
          <cell r="L65">
            <v>0</v>
          </cell>
          <cell r="M65">
            <v>0</v>
          </cell>
        </row>
        <row r="66">
          <cell r="A66" t="str">
            <v>C12-501</v>
          </cell>
          <cell r="B66" t="str">
            <v>New UG PrimSrvs@1812 SimcoeStN</v>
          </cell>
          <cell r="C66" t="str">
            <v>ONTA185</v>
          </cell>
          <cell r="D66">
            <v>237.97000000000116</v>
          </cell>
          <cell r="E66">
            <v>42909.009999999864</v>
          </cell>
          <cell r="H66" t="str">
            <v>C12-501</v>
          </cell>
          <cell r="I66" t="str">
            <v>New UG PrimSrvs@1812 SimcoeStN</v>
          </cell>
          <cell r="J66" t="str">
            <v>ONTA185</v>
          </cell>
          <cell r="K66">
            <v>237.97000000000116</v>
          </cell>
          <cell r="L66">
            <v>42909.009999999864</v>
          </cell>
          <cell r="M66">
            <v>0</v>
          </cell>
        </row>
        <row r="67">
          <cell r="A67" t="str">
            <v>C12-509</v>
          </cell>
          <cell r="B67" t="str">
            <v>1260 WILSON RD N 3 PH UG SEC.</v>
          </cell>
          <cell r="C67" t="str">
            <v>REGI001</v>
          </cell>
          <cell r="D67">
            <v>17851.2</v>
          </cell>
          <cell r="E67">
            <v>22012.920000000009</v>
          </cell>
          <cell r="H67" t="str">
            <v>C12-509</v>
          </cell>
          <cell r="I67" t="str">
            <v>1260 WILSON RD N 3 PH UG SEC.</v>
          </cell>
          <cell r="J67" t="str">
            <v>REGI001</v>
          </cell>
          <cell r="K67">
            <v>17851.2</v>
          </cell>
          <cell r="L67">
            <v>22012.920000000009</v>
          </cell>
          <cell r="M67">
            <v>0</v>
          </cell>
        </row>
        <row r="68">
          <cell r="A68" t="str">
            <v>C12-511</v>
          </cell>
          <cell r="B68" t="str">
            <v>Tx Dep-1805 SimcoeStN.AptBldg</v>
          </cell>
          <cell r="C68" t="str">
            <v>EAST005</v>
          </cell>
          <cell r="D68">
            <v>35061.220000000008</v>
          </cell>
          <cell r="E68">
            <v>47886.609999999964</v>
          </cell>
          <cell r="H68" t="str">
            <v>C12-511</v>
          </cell>
          <cell r="I68" t="str">
            <v>Tx Dep-1805 SimcoeStN.AptBldg</v>
          </cell>
          <cell r="J68" t="str">
            <v>EAST005</v>
          </cell>
          <cell r="K68">
            <v>35061.220000000008</v>
          </cell>
          <cell r="L68">
            <v>47886.609999999964</v>
          </cell>
          <cell r="M68">
            <v>0</v>
          </cell>
        </row>
        <row r="69">
          <cell r="A69" t="str">
            <v>C12-514</v>
          </cell>
          <cell r="B69" t="str">
            <v>New srvs @1417 Harmny RdN</v>
          </cell>
          <cell r="C69" t="str">
            <v>CALL001</v>
          </cell>
          <cell r="D69">
            <v>22223.759999999998</v>
          </cell>
          <cell r="E69">
            <v>32215.659999999989</v>
          </cell>
          <cell r="H69" t="str">
            <v>C12-514</v>
          </cell>
          <cell r="I69" t="str">
            <v>New srvs @1417 Harmny RdN</v>
          </cell>
          <cell r="J69" t="str">
            <v>CALL001</v>
          </cell>
          <cell r="K69">
            <v>22223.759999999998</v>
          </cell>
          <cell r="L69">
            <v>32215.659999999989</v>
          </cell>
          <cell r="M69">
            <v>0</v>
          </cell>
        </row>
        <row r="70">
          <cell r="A70" t="str">
            <v>C12-522</v>
          </cell>
          <cell r="B70" t="str">
            <v>460 Wilson RdS,Pub School Rbld</v>
          </cell>
          <cell r="C70" t="str">
            <v>AQUI001</v>
          </cell>
          <cell r="D70">
            <v>53762.86</v>
          </cell>
          <cell r="E70">
            <v>47766.730000000069</v>
          </cell>
          <cell r="H70" t="str">
            <v>C12-522</v>
          </cell>
          <cell r="I70" t="str">
            <v>460 Wilson RdS,Pub School Rbld</v>
          </cell>
          <cell r="J70" t="str">
            <v>AQUI001</v>
          </cell>
          <cell r="K70">
            <v>53762.86</v>
          </cell>
          <cell r="L70">
            <v>47766.730000000069</v>
          </cell>
          <cell r="M70">
            <v>0</v>
          </cell>
        </row>
        <row r="71">
          <cell r="A71" t="str">
            <v>C12-523</v>
          </cell>
          <cell r="B71" t="str">
            <v>570 SHAKESPEARE-TEMP SERVICE</v>
          </cell>
          <cell r="C71" t="str">
            <v>DURH003</v>
          </cell>
          <cell r="D71">
            <v>9416.1000000000022</v>
          </cell>
          <cell r="E71">
            <v>9731.19</v>
          </cell>
          <cell r="H71" t="str">
            <v>C12-523</v>
          </cell>
          <cell r="I71" t="str">
            <v>570 SHAKESPEARE-TEMP SERVICE</v>
          </cell>
          <cell r="J71" t="str">
            <v>DURH003</v>
          </cell>
          <cell r="K71">
            <v>9416.1000000000022</v>
          </cell>
          <cell r="L71">
            <v>9731.19</v>
          </cell>
          <cell r="M71">
            <v>0</v>
          </cell>
        </row>
        <row r="72">
          <cell r="A72" t="str">
            <v>C12-527</v>
          </cell>
          <cell r="B72" t="str">
            <v>1915 Queensbury Dr</v>
          </cell>
          <cell r="C72" t="str">
            <v>EVER005</v>
          </cell>
          <cell r="D72">
            <v>59388.800000000003</v>
          </cell>
          <cell r="E72">
            <v>74742.2300000002</v>
          </cell>
          <cell r="H72" t="str">
            <v>C12-527</v>
          </cell>
          <cell r="I72" t="str">
            <v>1915 Queensbury Dr</v>
          </cell>
          <cell r="J72" t="str">
            <v>EVER005</v>
          </cell>
          <cell r="K72">
            <v>59388.800000000003</v>
          </cell>
          <cell r="L72">
            <v>74742.2300000002</v>
          </cell>
          <cell r="M72">
            <v>0</v>
          </cell>
        </row>
        <row r="73">
          <cell r="A73" t="str">
            <v>C12-528</v>
          </cell>
          <cell r="B73" t="str">
            <v>720 Elderberry Dr (Prim Srvs)</v>
          </cell>
          <cell r="C73" t="str">
            <v>ONTA215</v>
          </cell>
          <cell r="D73">
            <v>120031.47</v>
          </cell>
          <cell r="E73">
            <v>88126.810000000085</v>
          </cell>
          <cell r="H73" t="str">
            <v>C12-528</v>
          </cell>
          <cell r="I73" t="str">
            <v>720 Elderberry Dr (Prim Srvs)</v>
          </cell>
          <cell r="J73" t="str">
            <v>ONTA215</v>
          </cell>
          <cell r="K73">
            <v>120031.47</v>
          </cell>
          <cell r="L73">
            <v>88126.810000000085</v>
          </cell>
          <cell r="M73">
            <v>0</v>
          </cell>
        </row>
        <row r="74">
          <cell r="A74" t="str">
            <v>C12-530</v>
          </cell>
          <cell r="B74" t="str">
            <v>NewUGPrimSrvs@43&amp;53 ConlinRdE</v>
          </cell>
          <cell r="C74" t="str">
            <v>CANA015</v>
          </cell>
          <cell r="D74">
            <v>36098.550000000003</v>
          </cell>
          <cell r="E74">
            <v>39102.140000000007</v>
          </cell>
          <cell r="H74" t="str">
            <v>C12-530</v>
          </cell>
          <cell r="I74" t="str">
            <v>NewUGPrimSrvs@43&amp;53 ConlinRdE</v>
          </cell>
          <cell r="J74" t="str">
            <v>CANA015</v>
          </cell>
          <cell r="K74">
            <v>36098.550000000003</v>
          </cell>
          <cell r="L74">
            <v>39102.140000000007</v>
          </cell>
          <cell r="M74">
            <v>0</v>
          </cell>
        </row>
        <row r="75">
          <cell r="A75" t="str">
            <v>C12-542</v>
          </cell>
          <cell r="B75" t="str">
            <v>New3PhsPrimSrvs@1160KeithRossD</v>
          </cell>
          <cell r="C75" t="str">
            <v>OPTE001</v>
          </cell>
          <cell r="D75">
            <v>77225.359999999942</v>
          </cell>
          <cell r="E75">
            <v>59722</v>
          </cell>
          <cell r="H75" t="str">
            <v>C12-542</v>
          </cell>
          <cell r="I75" t="str">
            <v>New3PhsPrimSrvs@1160KeithRossD</v>
          </cell>
          <cell r="J75" t="str">
            <v>OPTE001</v>
          </cell>
          <cell r="K75">
            <v>77225.359999999942</v>
          </cell>
          <cell r="L75">
            <v>59722</v>
          </cell>
          <cell r="M75">
            <v>0</v>
          </cell>
        </row>
        <row r="76">
          <cell r="A76" t="str">
            <v>C12-755</v>
          </cell>
          <cell r="B76" t="str">
            <v>MVA Simcoe St N&amp;Westmoreland</v>
          </cell>
          <cell r="C76" t="str">
            <v>GOVE001</v>
          </cell>
          <cell r="D76">
            <v>0</v>
          </cell>
          <cell r="E76">
            <v>11064.98</v>
          </cell>
          <cell r="H76" t="str">
            <v>C12-755</v>
          </cell>
          <cell r="I76" t="str">
            <v>MVA Simcoe St N&amp;Westmoreland</v>
          </cell>
          <cell r="J76" t="str">
            <v>GOVE001</v>
          </cell>
          <cell r="K76">
            <v>0</v>
          </cell>
          <cell r="L76">
            <v>11064.98</v>
          </cell>
          <cell r="M76">
            <v>0</v>
          </cell>
        </row>
        <row r="77">
          <cell r="A77" t="str">
            <v>C12-768</v>
          </cell>
          <cell r="B77" t="str">
            <v>MVA Park Rd &amp; Bond St</v>
          </cell>
          <cell r="C77" t="str">
            <v>0001</v>
          </cell>
          <cell r="D77">
            <v>-1.8189894035458565E-12</v>
          </cell>
          <cell r="E77">
            <v>9880.4299999999948</v>
          </cell>
          <cell r="H77" t="str">
            <v>C12-768</v>
          </cell>
          <cell r="I77" t="str">
            <v>MVA Park Rd &amp; Bond St</v>
          </cell>
          <cell r="J77" t="str">
            <v>0001</v>
          </cell>
          <cell r="K77">
            <v>-1.8189894035458565E-12</v>
          </cell>
          <cell r="L77">
            <v>9880.4299999999948</v>
          </cell>
          <cell r="M77">
            <v>0</v>
          </cell>
        </row>
        <row r="78">
          <cell r="A78" t="str">
            <v>C12-772</v>
          </cell>
          <cell r="B78" t="str">
            <v>MVA @ 305 Columbus Rd W</v>
          </cell>
          <cell r="C78" t="str">
            <v>0001</v>
          </cell>
          <cell r="D78">
            <v>4740.3500000000004</v>
          </cell>
          <cell r="E78">
            <v>0</v>
          </cell>
          <cell r="H78" t="str">
            <v>C12-772</v>
          </cell>
          <cell r="I78" t="str">
            <v>MVA @ 305 Columbus Rd W</v>
          </cell>
          <cell r="J78" t="str">
            <v>0001</v>
          </cell>
          <cell r="K78">
            <v>4740.3500000000004</v>
          </cell>
          <cell r="L78">
            <v>0</v>
          </cell>
          <cell r="M78">
            <v>0</v>
          </cell>
        </row>
        <row r="79">
          <cell r="A79" t="str">
            <v>C12-807</v>
          </cell>
          <cell r="B79" t="str">
            <v>DRP(Disaster Recovery Plan)</v>
          </cell>
          <cell r="C79" t="str">
            <v>OPUC001</v>
          </cell>
          <cell r="D79">
            <v>104397.54</v>
          </cell>
          <cell r="E79">
            <v>0</v>
          </cell>
          <cell r="H79" t="str">
            <v>C12-807</v>
          </cell>
          <cell r="I79" t="str">
            <v>DRP(Disaster Recovery Plan)</v>
          </cell>
          <cell r="J79" t="str">
            <v>OPUC001</v>
          </cell>
          <cell r="K79">
            <v>104397.54</v>
          </cell>
          <cell r="L79">
            <v>0</v>
          </cell>
          <cell r="M79">
            <v>0</v>
          </cell>
        </row>
        <row r="80">
          <cell r="A80" t="str">
            <v>C13-100</v>
          </cell>
          <cell r="B80" t="str">
            <v>Hills of Harrowsmith Subd-</v>
          </cell>
          <cell r="C80" t="str">
            <v>BROO001</v>
          </cell>
          <cell r="D80">
            <v>97150.989999999976</v>
          </cell>
          <cell r="E80">
            <v>96002.990000000165</v>
          </cell>
          <cell r="H80" t="str">
            <v>C13-100</v>
          </cell>
          <cell r="I80" t="str">
            <v>Hills of Harrowsmith Subd-</v>
          </cell>
          <cell r="J80" t="str">
            <v>BROO001</v>
          </cell>
          <cell r="K80">
            <v>97150.989999999976</v>
          </cell>
          <cell r="L80">
            <v>96002.990000000165</v>
          </cell>
          <cell r="M80">
            <v>0</v>
          </cell>
        </row>
        <row r="81">
          <cell r="A81" t="str">
            <v>C13-101</v>
          </cell>
          <cell r="B81" t="str">
            <v>Parkridge Subd 2-Ph#5</v>
          </cell>
          <cell r="C81" t="str">
            <v>ONTA240</v>
          </cell>
          <cell r="D81">
            <v>23969.35</v>
          </cell>
          <cell r="E81">
            <v>23969.350000000035</v>
          </cell>
          <cell r="H81" t="str">
            <v>C13-101</v>
          </cell>
          <cell r="I81" t="str">
            <v>Parkridge Subd 2-Ph#5</v>
          </cell>
          <cell r="J81" t="str">
            <v>ONTA240</v>
          </cell>
          <cell r="K81">
            <v>23969.35</v>
          </cell>
          <cell r="L81">
            <v>23969.350000000035</v>
          </cell>
          <cell r="M81">
            <v>0</v>
          </cell>
        </row>
        <row r="82">
          <cell r="A82" t="str">
            <v>C13-101D</v>
          </cell>
          <cell r="B82" t="str">
            <v>PARKRDIGE2,PH#5 SUBD DIG INS</v>
          </cell>
          <cell r="C82" t="str">
            <v>ONTA240</v>
          </cell>
          <cell r="D82">
            <v>236.45</v>
          </cell>
          <cell r="E82">
            <v>0</v>
          </cell>
          <cell r="H82" t="str">
            <v>C13-101D</v>
          </cell>
          <cell r="I82" t="str">
            <v>PARKRDIGE2,PH#5 SUBD DIG INS</v>
          </cell>
          <cell r="J82" t="str">
            <v>ONTA240</v>
          </cell>
          <cell r="K82">
            <v>236.45</v>
          </cell>
          <cell r="L82">
            <v>0</v>
          </cell>
          <cell r="M82">
            <v>0</v>
          </cell>
        </row>
        <row r="83">
          <cell r="A83" t="str">
            <v>C13-102</v>
          </cell>
          <cell r="B83" t="str">
            <v>FalconRidge Ph#8</v>
          </cell>
          <cell r="C83" t="str">
            <v>WILL002</v>
          </cell>
          <cell r="D83">
            <v>14752.250000000005</v>
          </cell>
          <cell r="E83">
            <v>11841.950000000003</v>
          </cell>
          <cell r="H83" t="str">
            <v>C13-102</v>
          </cell>
          <cell r="I83" t="str">
            <v>FalconRidge Ph#8</v>
          </cell>
          <cell r="J83" t="str">
            <v>WILL002</v>
          </cell>
          <cell r="K83">
            <v>14752.250000000005</v>
          </cell>
          <cell r="L83">
            <v>11841.950000000003</v>
          </cell>
          <cell r="M83">
            <v>0</v>
          </cell>
        </row>
        <row r="84">
          <cell r="A84" t="str">
            <v>C13-103</v>
          </cell>
          <cell r="B84" t="str">
            <v>FKT PH#5 Design Deposit</v>
          </cell>
          <cell r="C84" t="str">
            <v>FKTC001</v>
          </cell>
          <cell r="D84">
            <v>12497.060000000005</v>
          </cell>
          <cell r="E84">
            <v>12497.06</v>
          </cell>
          <cell r="H84" t="str">
            <v>C13-103</v>
          </cell>
          <cell r="I84" t="str">
            <v>FKT PH#5 Design Deposit</v>
          </cell>
          <cell r="J84" t="str">
            <v>FKTC001</v>
          </cell>
          <cell r="K84">
            <v>12497.060000000005</v>
          </cell>
          <cell r="L84">
            <v>12497.06</v>
          </cell>
          <cell r="M84">
            <v>0</v>
          </cell>
        </row>
        <row r="85">
          <cell r="A85" t="str">
            <v>C13-105</v>
          </cell>
          <cell r="B85" t="str">
            <v>Kingmeadow-PH2 Design Dep</v>
          </cell>
          <cell r="C85" t="str">
            <v>MINT001</v>
          </cell>
          <cell r="D85">
            <v>4262.4299999999994</v>
          </cell>
          <cell r="E85">
            <v>4262.4299999999967</v>
          </cell>
          <cell r="H85" t="str">
            <v>C13-105</v>
          </cell>
          <cell r="I85" t="str">
            <v>Kingmeadow-PH2 Design Dep</v>
          </cell>
          <cell r="J85" t="str">
            <v>MINT001</v>
          </cell>
          <cell r="K85">
            <v>4262.4299999999994</v>
          </cell>
          <cell r="L85">
            <v>4262.4299999999967</v>
          </cell>
          <cell r="M85">
            <v>0</v>
          </cell>
        </row>
        <row r="86">
          <cell r="A86" t="str">
            <v>C13-106</v>
          </cell>
          <cell r="B86" t="str">
            <v>PARKRIDGE PH#3</v>
          </cell>
          <cell r="C86" t="str">
            <v>SILW001</v>
          </cell>
          <cell r="D86">
            <v>5925.25</v>
          </cell>
          <cell r="E86">
            <v>0</v>
          </cell>
          <cell r="H86" t="str">
            <v>C13-106</v>
          </cell>
          <cell r="I86" t="str">
            <v>PARKRIDGE PH#3</v>
          </cell>
          <cell r="J86" t="str">
            <v>SILW001</v>
          </cell>
          <cell r="K86">
            <v>5925.25</v>
          </cell>
          <cell r="L86">
            <v>0</v>
          </cell>
          <cell r="M86">
            <v>0</v>
          </cell>
        </row>
        <row r="87">
          <cell r="A87" t="str">
            <v>C13-107</v>
          </cell>
          <cell r="B87" t="str">
            <v>DANTONBURY PH#1A</v>
          </cell>
          <cell r="C87" t="str">
            <v>DANT001</v>
          </cell>
          <cell r="D87">
            <v>1069.97</v>
          </cell>
          <cell r="E87">
            <v>0</v>
          </cell>
          <cell r="H87" t="str">
            <v>C13-107</v>
          </cell>
          <cell r="I87" t="str">
            <v>DANTONBURY PH#1A</v>
          </cell>
          <cell r="J87" t="str">
            <v>DANT001</v>
          </cell>
          <cell r="K87">
            <v>1069.97</v>
          </cell>
          <cell r="L87">
            <v>0</v>
          </cell>
          <cell r="M87">
            <v>0</v>
          </cell>
        </row>
        <row r="88">
          <cell r="A88" t="str">
            <v>C13-108</v>
          </cell>
          <cell r="B88" t="str">
            <v>CentreTown Ph#2 Subd</v>
          </cell>
          <cell r="C88" t="str">
            <v>0001</v>
          </cell>
          <cell r="D88">
            <v>2329.0100000000002</v>
          </cell>
          <cell r="E88">
            <v>0</v>
          </cell>
          <cell r="H88" t="str">
            <v>C13-108</v>
          </cell>
          <cell r="I88" t="str">
            <v>CentreTown Ph#2 Subd</v>
          </cell>
          <cell r="J88" t="str">
            <v>0001</v>
          </cell>
          <cell r="K88">
            <v>2329.0100000000002</v>
          </cell>
          <cell r="L88">
            <v>0</v>
          </cell>
          <cell r="M88">
            <v>0</v>
          </cell>
        </row>
        <row r="89">
          <cell r="A89" t="str">
            <v>C13-110</v>
          </cell>
          <cell r="B89" t="str">
            <v>FOLEY-1848 Townline Rd N</v>
          </cell>
          <cell r="C89" t="str">
            <v>0001</v>
          </cell>
          <cell r="D89">
            <v>2778.23</v>
          </cell>
          <cell r="E89">
            <v>0</v>
          </cell>
          <cell r="H89" t="str">
            <v>C13-110</v>
          </cell>
          <cell r="I89" t="str">
            <v>FOLEY-1848 Townline Rd N</v>
          </cell>
          <cell r="J89" t="str">
            <v>0001</v>
          </cell>
          <cell r="K89">
            <v>2778.23</v>
          </cell>
          <cell r="L89">
            <v>0</v>
          </cell>
          <cell r="M89">
            <v>0</v>
          </cell>
        </row>
        <row r="90">
          <cell r="A90" t="str">
            <v>C13-201</v>
          </cell>
          <cell r="B90" t="str">
            <v>Rebuild Vault-17 Athol</v>
          </cell>
          <cell r="C90" t="str">
            <v>OPUC001</v>
          </cell>
          <cell r="D90">
            <v>339562.70000000024</v>
          </cell>
          <cell r="E90">
            <v>0</v>
          </cell>
          <cell r="H90" t="str">
            <v>C13-201</v>
          </cell>
          <cell r="I90" t="str">
            <v>Rebuild Vault-17 Athol</v>
          </cell>
          <cell r="J90" t="str">
            <v>OPUC001</v>
          </cell>
          <cell r="K90">
            <v>339562.70000000024</v>
          </cell>
          <cell r="L90">
            <v>0</v>
          </cell>
          <cell r="M90">
            <v>0</v>
          </cell>
        </row>
        <row r="91">
          <cell r="A91" t="str">
            <v>C13-202</v>
          </cell>
          <cell r="B91" t="str">
            <v>Rebuild Londonderry,Castlebar,</v>
          </cell>
          <cell r="C91" t="str">
            <v>OPUC001</v>
          </cell>
          <cell r="D91">
            <v>54376.959999999977</v>
          </cell>
          <cell r="E91">
            <v>0</v>
          </cell>
          <cell r="H91" t="str">
            <v>C13-202</v>
          </cell>
          <cell r="I91" t="str">
            <v>Rebuild Londonderry,Castlebar,</v>
          </cell>
          <cell r="J91" t="str">
            <v>OPUC001</v>
          </cell>
          <cell r="K91">
            <v>54376.959999999977</v>
          </cell>
          <cell r="L91">
            <v>0</v>
          </cell>
          <cell r="M91">
            <v>0</v>
          </cell>
        </row>
        <row r="92">
          <cell r="A92" t="str">
            <v>C13-204</v>
          </cell>
          <cell r="B92" t="str">
            <v>Rebld Tipperary,Shamrock,Derry</v>
          </cell>
          <cell r="C92" t="str">
            <v>OPUC001</v>
          </cell>
          <cell r="D92">
            <v>92573.639999999927</v>
          </cell>
          <cell r="E92">
            <v>0</v>
          </cell>
          <cell r="H92" t="str">
            <v>C13-204</v>
          </cell>
          <cell r="I92" t="str">
            <v>Rebld Tipperary,Shamrock,Derry</v>
          </cell>
          <cell r="J92" t="str">
            <v>OPUC001</v>
          </cell>
          <cell r="K92">
            <v>92573.639999999927</v>
          </cell>
          <cell r="L92">
            <v>0</v>
          </cell>
          <cell r="M92">
            <v>0</v>
          </cell>
        </row>
        <row r="93">
          <cell r="A93" t="str">
            <v>C13-205</v>
          </cell>
          <cell r="B93" t="str">
            <v>RebldGrandview,Downview,Norman</v>
          </cell>
          <cell r="C93" t="str">
            <v>OPUC001</v>
          </cell>
          <cell r="D93">
            <v>78872.749999999956</v>
          </cell>
          <cell r="E93">
            <v>0</v>
          </cell>
          <cell r="H93" t="str">
            <v>C13-205</v>
          </cell>
          <cell r="I93" t="str">
            <v>RebldGrandview,Downview,Norman</v>
          </cell>
          <cell r="J93" t="str">
            <v>OPUC001</v>
          </cell>
          <cell r="K93">
            <v>78872.749999999956</v>
          </cell>
          <cell r="L93">
            <v>0</v>
          </cell>
          <cell r="M93">
            <v>0</v>
          </cell>
        </row>
        <row r="94">
          <cell r="A94" t="str">
            <v>C13-206</v>
          </cell>
          <cell r="B94" t="str">
            <v>Rebld 777 Oxford Townhomes</v>
          </cell>
          <cell r="C94" t="str">
            <v>OPUC001</v>
          </cell>
          <cell r="D94">
            <v>96887.63</v>
          </cell>
          <cell r="E94">
            <v>0</v>
          </cell>
          <cell r="H94" t="str">
            <v>C13-206</v>
          </cell>
          <cell r="I94" t="str">
            <v>Rebld 777 Oxford Townhomes</v>
          </cell>
          <cell r="J94" t="str">
            <v>OPUC001</v>
          </cell>
          <cell r="K94">
            <v>96887.63</v>
          </cell>
          <cell r="L94">
            <v>0</v>
          </cell>
          <cell r="M94">
            <v>0</v>
          </cell>
        </row>
        <row r="95">
          <cell r="A95" t="str">
            <v>C13-207</v>
          </cell>
          <cell r="B95" t="str">
            <v>Replace Lead Cable-King St.W.</v>
          </cell>
          <cell r="C95" t="str">
            <v>OPUC001</v>
          </cell>
          <cell r="D95">
            <v>8858.89</v>
          </cell>
          <cell r="E95">
            <v>0</v>
          </cell>
          <cell r="H95" t="str">
            <v>C13-207</v>
          </cell>
          <cell r="I95" t="str">
            <v>Replace Lead Cable-King St.W.</v>
          </cell>
          <cell r="J95" t="str">
            <v>OPUC001</v>
          </cell>
          <cell r="K95">
            <v>8858.89</v>
          </cell>
          <cell r="L95">
            <v>0</v>
          </cell>
          <cell r="M95">
            <v>0</v>
          </cell>
        </row>
        <row r="96">
          <cell r="A96" t="str">
            <v>C13-211</v>
          </cell>
          <cell r="B96" t="str">
            <v>Reloc Pole Townline/Woodstream</v>
          </cell>
          <cell r="C96" t="str">
            <v>SILW001</v>
          </cell>
          <cell r="D96">
            <v>7973.79</v>
          </cell>
          <cell r="E96">
            <v>8764.2000000000044</v>
          </cell>
          <cell r="H96" t="str">
            <v>C13-211</v>
          </cell>
          <cell r="I96" t="str">
            <v>Reloc Pole Townline/Woodstream</v>
          </cell>
          <cell r="J96" t="str">
            <v>SILW001</v>
          </cell>
          <cell r="K96">
            <v>7973.79</v>
          </cell>
          <cell r="L96">
            <v>8764.2000000000044</v>
          </cell>
          <cell r="M96">
            <v>0</v>
          </cell>
        </row>
        <row r="97">
          <cell r="A97" t="str">
            <v>C13-230</v>
          </cell>
          <cell r="B97" t="str">
            <v>REPLACE OH TRANSFORMERS</v>
          </cell>
          <cell r="C97" t="str">
            <v>OPUC001</v>
          </cell>
          <cell r="D97">
            <v>41118.199999999997</v>
          </cell>
          <cell r="E97">
            <v>0</v>
          </cell>
          <cell r="H97" t="str">
            <v>C13-230</v>
          </cell>
          <cell r="I97" t="str">
            <v>REPLACE OH TRANSFORMERS</v>
          </cell>
          <cell r="J97" t="str">
            <v>OPUC001</v>
          </cell>
          <cell r="K97">
            <v>63702.39</v>
          </cell>
          <cell r="L97">
            <v>0</v>
          </cell>
          <cell r="M97">
            <v>22584.190000000002</v>
          </cell>
        </row>
        <row r="98">
          <cell r="A98" t="str">
            <v>C13-235</v>
          </cell>
          <cell r="B98" t="str">
            <v>REPLACE PADMOUNT TX</v>
          </cell>
          <cell r="C98" t="str">
            <v>OPUC001</v>
          </cell>
          <cell r="D98">
            <v>215899.11000000004</v>
          </cell>
          <cell r="E98">
            <v>0</v>
          </cell>
          <cell r="H98" t="str">
            <v>C13-235</v>
          </cell>
          <cell r="I98" t="str">
            <v>REPLACE PADMOUNT TX</v>
          </cell>
          <cell r="J98" t="str">
            <v>OPUC001</v>
          </cell>
          <cell r="K98">
            <v>215899.11000000004</v>
          </cell>
          <cell r="L98">
            <v>0</v>
          </cell>
          <cell r="M98">
            <v>0</v>
          </cell>
        </row>
        <row r="99">
          <cell r="A99" t="str">
            <v>C13-240</v>
          </cell>
          <cell r="B99" t="str">
            <v>Distrib'n Component Changeout</v>
          </cell>
          <cell r="C99" t="str">
            <v>OPUC001</v>
          </cell>
          <cell r="D99">
            <v>146433.93000000002</v>
          </cell>
          <cell r="E99">
            <v>0</v>
          </cell>
          <cell r="H99" t="str">
            <v>C13-240</v>
          </cell>
          <cell r="I99" t="str">
            <v>Distrib'n Component Changeout</v>
          </cell>
          <cell r="J99" t="str">
            <v>OPUC001</v>
          </cell>
          <cell r="K99">
            <v>265090.73</v>
          </cell>
          <cell r="L99">
            <v>0</v>
          </cell>
          <cell r="M99">
            <v>118656.79999999996</v>
          </cell>
        </row>
        <row r="100">
          <cell r="A100" t="str">
            <v>C13-241</v>
          </cell>
          <cell r="B100" t="str">
            <v>SUBSTAT'N COMPONENT CHANGEOUTS</v>
          </cell>
          <cell r="C100" t="str">
            <v>OPUC001</v>
          </cell>
          <cell r="D100">
            <v>5459.2100000000009</v>
          </cell>
          <cell r="E100">
            <v>0</v>
          </cell>
          <cell r="H100" t="str">
            <v>C13-241</v>
          </cell>
          <cell r="I100" t="str">
            <v>SUBSTAT'N COMPONENT CHANGEOUTS</v>
          </cell>
          <cell r="J100" t="str">
            <v>OPUC001</v>
          </cell>
          <cell r="K100">
            <v>5459.2100000000009</v>
          </cell>
          <cell r="L100">
            <v>0</v>
          </cell>
          <cell r="M100">
            <v>0</v>
          </cell>
        </row>
        <row r="101">
          <cell r="A101" t="str">
            <v>C13-242</v>
          </cell>
          <cell r="B101" t="str">
            <v>OVERHEAD UNPLANNED REPLACEMENT</v>
          </cell>
          <cell r="C101" t="str">
            <v>OPUC001</v>
          </cell>
          <cell r="D101">
            <v>96501.77</v>
          </cell>
          <cell r="E101">
            <v>0</v>
          </cell>
          <cell r="H101" t="str">
            <v>C13-242</v>
          </cell>
          <cell r="I101" t="str">
            <v>OVERHEAD UNPLANNED REPLACEMENT</v>
          </cell>
          <cell r="J101" t="str">
            <v>OPUC001</v>
          </cell>
          <cell r="K101">
            <v>96501.77</v>
          </cell>
          <cell r="L101">
            <v>0</v>
          </cell>
          <cell r="M101">
            <v>0</v>
          </cell>
        </row>
        <row r="102">
          <cell r="A102" t="str">
            <v>C13-243</v>
          </cell>
          <cell r="B102" t="str">
            <v>UGSEC CABLE UNPLAN'D REPLACEMT</v>
          </cell>
          <cell r="C102" t="str">
            <v>OPUC001</v>
          </cell>
          <cell r="D102">
            <v>217046.96999999974</v>
          </cell>
          <cell r="E102">
            <v>0</v>
          </cell>
          <cell r="H102" t="str">
            <v>C13-243</v>
          </cell>
          <cell r="I102" t="str">
            <v>UGSEC CABLE UNPLAN'D REPLACEMT</v>
          </cell>
          <cell r="J102" t="str">
            <v>OPUC001</v>
          </cell>
          <cell r="K102">
            <v>217046.96999999974</v>
          </cell>
          <cell r="L102">
            <v>0</v>
          </cell>
          <cell r="M102">
            <v>0</v>
          </cell>
        </row>
        <row r="103">
          <cell r="A103" t="str">
            <v>C13-244</v>
          </cell>
          <cell r="B103" t="str">
            <v>UG PRIM CABLE UNPLAN'D REPLCMT</v>
          </cell>
          <cell r="C103" t="str">
            <v>OPUC001</v>
          </cell>
          <cell r="D103">
            <v>111806.69000000006</v>
          </cell>
          <cell r="E103">
            <v>0</v>
          </cell>
          <cell r="H103" t="str">
            <v>C13-244</v>
          </cell>
          <cell r="I103" t="str">
            <v>UG PRIM CABLE UNPLAN'D REPLCMT</v>
          </cell>
          <cell r="J103" t="str">
            <v>OPUC001</v>
          </cell>
          <cell r="K103">
            <v>111806.69000000006</v>
          </cell>
          <cell r="L103">
            <v>0</v>
          </cell>
          <cell r="M103">
            <v>0</v>
          </cell>
        </row>
        <row r="104">
          <cell r="A104" t="str">
            <v>C13-245</v>
          </cell>
          <cell r="B104" t="str">
            <v>CAPITAL POLE REMOVAL&amp;RESTORA'N</v>
          </cell>
          <cell r="C104" t="str">
            <v>OPUC001</v>
          </cell>
          <cell r="D104">
            <v>100188.90999999995</v>
          </cell>
          <cell r="E104">
            <v>0</v>
          </cell>
          <cell r="H104" t="str">
            <v>C13-245</v>
          </cell>
          <cell r="I104" t="str">
            <v>CAPITAL POLE REMOVAL&amp;RESTORA'N</v>
          </cell>
          <cell r="J104" t="str">
            <v>OPUC001</v>
          </cell>
          <cell r="K104">
            <v>104046.05999999994</v>
          </cell>
          <cell r="L104">
            <v>0</v>
          </cell>
          <cell r="M104">
            <v>3857.1499999999942</v>
          </cell>
        </row>
        <row r="105">
          <cell r="A105" t="str">
            <v>C13-250</v>
          </cell>
          <cell r="B105" t="str">
            <v>DELTA/WYE CONVERSION</v>
          </cell>
          <cell r="C105" t="str">
            <v>OPUC001</v>
          </cell>
          <cell r="D105">
            <v>54684.660000000011</v>
          </cell>
          <cell r="E105">
            <v>0</v>
          </cell>
          <cell r="H105" t="str">
            <v>C13-250</v>
          </cell>
          <cell r="I105" t="str">
            <v>DELTA/WYE CONVERSION</v>
          </cell>
          <cell r="J105" t="str">
            <v>OPUC001</v>
          </cell>
          <cell r="K105">
            <v>54684.660000000011</v>
          </cell>
          <cell r="L105">
            <v>0</v>
          </cell>
          <cell r="M105">
            <v>0</v>
          </cell>
        </row>
        <row r="106">
          <cell r="A106" t="str">
            <v>C13-253</v>
          </cell>
          <cell r="B106" t="str">
            <v>407 THRNTON/WNCHSTER-TEMP RELO</v>
          </cell>
          <cell r="C106" t="str">
            <v>407E005</v>
          </cell>
          <cell r="D106">
            <v>327961.63</v>
          </cell>
          <cell r="E106">
            <v>300186</v>
          </cell>
          <cell r="H106" t="str">
            <v>C13-253</v>
          </cell>
          <cell r="I106" t="str">
            <v>407 THRNTON/WNCHSTER-TEMP RELO</v>
          </cell>
          <cell r="J106" t="str">
            <v>407E005</v>
          </cell>
          <cell r="K106">
            <v>327961.63</v>
          </cell>
          <cell r="L106">
            <v>300186</v>
          </cell>
          <cell r="M106">
            <v>0</v>
          </cell>
        </row>
        <row r="107">
          <cell r="A107" t="str">
            <v>C13-254</v>
          </cell>
          <cell r="B107" t="str">
            <v>407-SIMCOE-TEMPORARY RELOCATE</v>
          </cell>
          <cell r="C107" t="str">
            <v>407E005</v>
          </cell>
          <cell r="D107">
            <v>108066.97</v>
          </cell>
          <cell r="E107">
            <v>109785</v>
          </cell>
          <cell r="H107" t="str">
            <v>C13-254</v>
          </cell>
          <cell r="I107" t="str">
            <v>407-SIMCOE-TEMPORARY RELOCATE</v>
          </cell>
          <cell r="J107" t="str">
            <v>407E005</v>
          </cell>
          <cell r="K107">
            <v>108066.97</v>
          </cell>
          <cell r="L107">
            <v>109785</v>
          </cell>
          <cell r="M107">
            <v>0</v>
          </cell>
        </row>
        <row r="108">
          <cell r="A108" t="str">
            <v>C13-255</v>
          </cell>
          <cell r="B108" t="str">
            <v>Thornton/Conlin Rnd-about Relo</v>
          </cell>
          <cell r="C108" t="str">
            <v>CITY001</v>
          </cell>
          <cell r="D108">
            <v>251896.69999999998</v>
          </cell>
          <cell r="E108">
            <v>0</v>
          </cell>
          <cell r="H108" t="str">
            <v>C13-255</v>
          </cell>
          <cell r="I108" t="str">
            <v>Thornton/Conlin Rnd-about Relo</v>
          </cell>
          <cell r="J108" t="str">
            <v>CITY001</v>
          </cell>
          <cell r="K108">
            <v>258326.07000000009</v>
          </cell>
          <cell r="L108">
            <v>0</v>
          </cell>
          <cell r="M108">
            <v>6429.3700000001118</v>
          </cell>
        </row>
        <row r="109">
          <cell r="A109" t="str">
            <v>C13-256</v>
          </cell>
          <cell r="B109" t="str">
            <v>Install Padmount TX-77 KingStE</v>
          </cell>
          <cell r="C109" t="str">
            <v>OPUC001</v>
          </cell>
          <cell r="D109">
            <v>37857.379999999997</v>
          </cell>
          <cell r="E109">
            <v>0</v>
          </cell>
          <cell r="H109" t="str">
            <v>C13-256</v>
          </cell>
          <cell r="I109" t="str">
            <v>Install Padmount TX-77 KingStE</v>
          </cell>
          <cell r="J109" t="str">
            <v>OPUC001</v>
          </cell>
          <cell r="K109">
            <v>37857.379999999997</v>
          </cell>
          <cell r="L109">
            <v>0</v>
          </cell>
          <cell r="M109">
            <v>0</v>
          </cell>
        </row>
        <row r="110">
          <cell r="A110" t="str">
            <v>C13-257</v>
          </cell>
          <cell r="B110" t="str">
            <v>44KV Abandon Ln Remove</v>
          </cell>
          <cell r="C110" t="str">
            <v>0001</v>
          </cell>
          <cell r="D110">
            <v>45950</v>
          </cell>
          <cell r="E110">
            <v>0</v>
          </cell>
          <cell r="H110" t="str">
            <v>C13-257</v>
          </cell>
          <cell r="I110" t="str">
            <v>44KV Abandon Ln Remove</v>
          </cell>
          <cell r="J110" t="str">
            <v>0001</v>
          </cell>
          <cell r="K110">
            <v>45950</v>
          </cell>
          <cell r="L110">
            <v>0</v>
          </cell>
          <cell r="M110">
            <v>0</v>
          </cell>
        </row>
        <row r="111">
          <cell r="A111" t="str">
            <v>C13-270</v>
          </cell>
          <cell r="B111" t="str">
            <v>MS13 Upgrade</v>
          </cell>
          <cell r="C111" t="str">
            <v>OPUC001</v>
          </cell>
          <cell r="D111">
            <v>709340.37000000093</v>
          </cell>
          <cell r="E111">
            <v>0</v>
          </cell>
          <cell r="H111" t="str">
            <v>C13-270</v>
          </cell>
          <cell r="I111" t="str">
            <v>MS13 Upgrade</v>
          </cell>
          <cell r="J111" t="str">
            <v>OPUC001</v>
          </cell>
          <cell r="K111">
            <v>709340.37000000093</v>
          </cell>
          <cell r="L111">
            <v>0</v>
          </cell>
          <cell r="M111">
            <v>0</v>
          </cell>
        </row>
        <row r="112">
          <cell r="A112" t="str">
            <v>C13-271</v>
          </cell>
          <cell r="B112" t="str">
            <v>MS-13 Replace Transformer</v>
          </cell>
          <cell r="C112" t="str">
            <v>OPUC001</v>
          </cell>
          <cell r="D112">
            <v>800514.43</v>
          </cell>
          <cell r="E112">
            <v>0</v>
          </cell>
          <cell r="H112" t="str">
            <v>C13-271</v>
          </cell>
          <cell r="I112" t="str">
            <v>MS-13 Replace Transformer</v>
          </cell>
          <cell r="J112" t="str">
            <v>OPUC001</v>
          </cell>
          <cell r="K112">
            <v>800514.43</v>
          </cell>
          <cell r="L112">
            <v>0</v>
          </cell>
          <cell r="M112">
            <v>0</v>
          </cell>
        </row>
        <row r="113">
          <cell r="A113" t="str">
            <v>C13-273</v>
          </cell>
          <cell r="B113" t="str">
            <v>RebldSimcoeStN-Rosslnd/William</v>
          </cell>
          <cell r="C113" t="str">
            <v>OPUC001</v>
          </cell>
          <cell r="D113">
            <v>758866.32999999973</v>
          </cell>
          <cell r="E113">
            <v>0</v>
          </cell>
          <cell r="H113" t="str">
            <v>C13-273</v>
          </cell>
          <cell r="I113" t="str">
            <v>RebldSimcoeStN-Rosslnd/William</v>
          </cell>
          <cell r="J113" t="str">
            <v>OPUC001</v>
          </cell>
          <cell r="K113">
            <v>758866.32999999973</v>
          </cell>
          <cell r="L113">
            <v>0</v>
          </cell>
          <cell r="M113">
            <v>0</v>
          </cell>
        </row>
        <row r="114">
          <cell r="A114" t="str">
            <v>C13-274</v>
          </cell>
          <cell r="B114" t="str">
            <v>OHRebld DianeDr,Susan&amp;BrendaCt</v>
          </cell>
          <cell r="C114" t="str">
            <v>OPUC001</v>
          </cell>
          <cell r="D114">
            <v>87331.35</v>
          </cell>
          <cell r="E114">
            <v>0</v>
          </cell>
          <cell r="H114" t="str">
            <v>C13-274</v>
          </cell>
          <cell r="I114" t="str">
            <v>OHRebld DianeDr,Susan&amp;BrendaCt</v>
          </cell>
          <cell r="J114" t="str">
            <v>OPUC001</v>
          </cell>
          <cell r="K114">
            <v>87331.35</v>
          </cell>
          <cell r="L114">
            <v>0</v>
          </cell>
          <cell r="M114">
            <v>0</v>
          </cell>
        </row>
        <row r="115">
          <cell r="A115" t="str">
            <v>C13-275</v>
          </cell>
          <cell r="B115" t="str">
            <v>OH Rebld Keewatin,Denise,Karen</v>
          </cell>
          <cell r="C115" t="str">
            <v>OPUC001</v>
          </cell>
          <cell r="D115">
            <v>161592.94000000012</v>
          </cell>
          <cell r="E115">
            <v>0</v>
          </cell>
          <cell r="H115" t="str">
            <v>C13-275</v>
          </cell>
          <cell r="I115" t="str">
            <v>OH Rebld Keewatin,Denise,Karen</v>
          </cell>
          <cell r="J115" t="str">
            <v>OPUC001</v>
          </cell>
          <cell r="K115">
            <v>161592.94000000012</v>
          </cell>
          <cell r="L115">
            <v>0</v>
          </cell>
          <cell r="M115">
            <v>0</v>
          </cell>
        </row>
        <row r="116">
          <cell r="A116" t="str">
            <v>C13-276</v>
          </cell>
          <cell r="B116" t="str">
            <v>OHRebld-Olive,Florell-Grndview</v>
          </cell>
          <cell r="C116" t="str">
            <v>OPUC001</v>
          </cell>
          <cell r="D116">
            <v>164834.70000000019</v>
          </cell>
          <cell r="E116">
            <v>0</v>
          </cell>
          <cell r="H116" t="str">
            <v>C13-276</v>
          </cell>
          <cell r="I116" t="str">
            <v>OHRebld-Olive,Florell-Grndview</v>
          </cell>
          <cell r="J116" t="str">
            <v>OPUC001</v>
          </cell>
          <cell r="K116">
            <v>164834.70000000019</v>
          </cell>
          <cell r="L116">
            <v>0</v>
          </cell>
          <cell r="M116">
            <v>0</v>
          </cell>
        </row>
        <row r="117">
          <cell r="A117" t="str">
            <v>C13-277</v>
          </cell>
          <cell r="B117" t="str">
            <v>OHRebld Ronlea&amp;Carolyn Ave</v>
          </cell>
          <cell r="C117" t="str">
            <v>OPUC001</v>
          </cell>
          <cell r="D117">
            <v>65328.81</v>
          </cell>
          <cell r="E117">
            <v>0</v>
          </cell>
          <cell r="H117" t="str">
            <v>C13-277</v>
          </cell>
          <cell r="I117" t="str">
            <v>OHRebld Ronlea&amp;Carolyn Ave</v>
          </cell>
          <cell r="J117" t="str">
            <v>OPUC001</v>
          </cell>
          <cell r="K117">
            <v>65328.81</v>
          </cell>
          <cell r="L117">
            <v>0</v>
          </cell>
          <cell r="M117">
            <v>0</v>
          </cell>
        </row>
        <row r="118">
          <cell r="A118" t="str">
            <v>C13-278</v>
          </cell>
          <cell r="B118" t="str">
            <v>15F1 Ext, Harmony &amp; Conlin</v>
          </cell>
          <cell r="C118" t="str">
            <v>OPUC001</v>
          </cell>
          <cell r="D118">
            <v>328919.63</v>
          </cell>
          <cell r="E118">
            <v>0</v>
          </cell>
          <cell r="H118" t="str">
            <v>C13-278</v>
          </cell>
          <cell r="I118" t="str">
            <v>15F1 Ext, Harmony &amp; Conlin</v>
          </cell>
          <cell r="J118" t="str">
            <v>OPUC001</v>
          </cell>
          <cell r="K118">
            <v>328919.63</v>
          </cell>
          <cell r="L118">
            <v>0</v>
          </cell>
          <cell r="M118">
            <v>0</v>
          </cell>
        </row>
        <row r="119">
          <cell r="A119" t="str">
            <v>C13-281</v>
          </cell>
          <cell r="B119" t="str">
            <v>Thornton TS - System Capacity</v>
          </cell>
          <cell r="C119" t="str">
            <v>OPUC001</v>
          </cell>
          <cell r="D119">
            <v>1239276.8899999997</v>
          </cell>
          <cell r="E119">
            <v>0</v>
          </cell>
          <cell r="H119" t="str">
            <v>C13-281</v>
          </cell>
          <cell r="I119" t="str">
            <v>Thornton TS - System Capacity</v>
          </cell>
          <cell r="J119" t="str">
            <v>OPUC001</v>
          </cell>
          <cell r="K119">
            <v>1239276.8899999997</v>
          </cell>
          <cell r="L119">
            <v>0</v>
          </cell>
          <cell r="M119">
            <v>0</v>
          </cell>
        </row>
        <row r="120">
          <cell r="A120" t="str">
            <v>C13-282</v>
          </cell>
          <cell r="B120" t="str">
            <v>UOIT - Second Feeder</v>
          </cell>
          <cell r="C120" t="str">
            <v>UOIT001</v>
          </cell>
          <cell r="D120">
            <v>147075.93999999971</v>
          </cell>
          <cell r="E120">
            <v>75000</v>
          </cell>
          <cell r="H120" t="str">
            <v>C13-282</v>
          </cell>
          <cell r="I120" t="str">
            <v>UOIT - Second Feeder</v>
          </cell>
          <cell r="J120" t="str">
            <v>UOIT001</v>
          </cell>
          <cell r="K120">
            <v>147075.93999999971</v>
          </cell>
          <cell r="L120">
            <v>75000</v>
          </cell>
          <cell r="M120">
            <v>0</v>
          </cell>
        </row>
        <row r="121">
          <cell r="A121" t="str">
            <v>C13-283</v>
          </cell>
          <cell r="B121" t="str">
            <v>Porcelain Switch Replcmt Progr</v>
          </cell>
          <cell r="C121" t="str">
            <v>OPUC001</v>
          </cell>
          <cell r="D121">
            <v>171371.87000000005</v>
          </cell>
          <cell r="E121">
            <v>0</v>
          </cell>
          <cell r="H121" t="str">
            <v>C13-283</v>
          </cell>
          <cell r="I121" t="str">
            <v>Porcelain Switch Replcmt Progr</v>
          </cell>
          <cell r="J121" t="str">
            <v>OPUC001</v>
          </cell>
          <cell r="K121">
            <v>171371.87000000005</v>
          </cell>
          <cell r="L121">
            <v>0</v>
          </cell>
          <cell r="M121">
            <v>0</v>
          </cell>
        </row>
        <row r="122">
          <cell r="A122" t="str">
            <v>C13-284</v>
          </cell>
          <cell r="B122" t="str">
            <v>Porcelain Insul Replcmnt Progr</v>
          </cell>
          <cell r="C122" t="str">
            <v>OPUC001</v>
          </cell>
          <cell r="D122">
            <v>240951.62000000005</v>
          </cell>
          <cell r="E122">
            <v>0</v>
          </cell>
          <cell r="H122" t="str">
            <v>C13-284</v>
          </cell>
          <cell r="I122" t="str">
            <v>Porcelain Insul Replcmnt Progr</v>
          </cell>
          <cell r="J122" t="str">
            <v>OPUC001</v>
          </cell>
          <cell r="K122">
            <v>240951.62000000005</v>
          </cell>
          <cell r="L122">
            <v>0</v>
          </cell>
          <cell r="M122">
            <v>0</v>
          </cell>
        </row>
        <row r="123">
          <cell r="A123" t="str">
            <v>C13-285</v>
          </cell>
          <cell r="B123" t="str">
            <v>Install'n of Auto Reclosers</v>
          </cell>
          <cell r="C123" t="str">
            <v>OPUC001</v>
          </cell>
          <cell r="D123">
            <v>210313.93000000005</v>
          </cell>
          <cell r="E123">
            <v>0</v>
          </cell>
          <cell r="H123" t="str">
            <v>C13-285</v>
          </cell>
          <cell r="I123" t="str">
            <v>Install'n of Auto Reclosers</v>
          </cell>
          <cell r="J123" t="str">
            <v>OPUC001</v>
          </cell>
          <cell r="K123">
            <v>210313.93000000005</v>
          </cell>
          <cell r="L123">
            <v>0</v>
          </cell>
          <cell r="M123">
            <v>0</v>
          </cell>
        </row>
        <row r="124">
          <cell r="A124" t="str">
            <v>C13-286</v>
          </cell>
          <cell r="B124" t="str">
            <v>407 Extens'n RelocPlant Design</v>
          </cell>
          <cell r="C124" t="str">
            <v>OPUC001</v>
          </cell>
          <cell r="D124">
            <v>-8.5265128291212022E-14</v>
          </cell>
          <cell r="E124">
            <v>0</v>
          </cell>
          <cell r="H124" t="str">
            <v>C13-286</v>
          </cell>
          <cell r="I124" t="str">
            <v>407 Extens'n RelocPlant Design</v>
          </cell>
          <cell r="J124" t="str">
            <v>OPUC001</v>
          </cell>
          <cell r="K124">
            <v>-8.5265128291212022E-14</v>
          </cell>
          <cell r="L124">
            <v>0</v>
          </cell>
          <cell r="M124">
            <v>0</v>
          </cell>
        </row>
        <row r="125">
          <cell r="A125" t="str">
            <v>C13-287</v>
          </cell>
          <cell r="B125" t="str">
            <v>Region Rebld-SimcoeSt N&amp;Conlin</v>
          </cell>
          <cell r="C125" t="str">
            <v>OPUC001</v>
          </cell>
          <cell r="D125">
            <v>109716.47999999998</v>
          </cell>
          <cell r="E125">
            <v>0</v>
          </cell>
          <cell r="H125" t="str">
            <v>C13-287</v>
          </cell>
          <cell r="I125" t="str">
            <v>Region Rebld-SimcoeSt N&amp;Conlin</v>
          </cell>
          <cell r="J125" t="str">
            <v>OPUC001</v>
          </cell>
          <cell r="K125">
            <v>109716.47999999998</v>
          </cell>
          <cell r="L125">
            <v>0</v>
          </cell>
          <cell r="M125">
            <v>0</v>
          </cell>
        </row>
        <row r="126">
          <cell r="A126" t="str">
            <v>C13-288</v>
          </cell>
          <cell r="B126" t="str">
            <v>Substation Breaker Replacement</v>
          </cell>
          <cell r="C126" t="str">
            <v>OPUC001</v>
          </cell>
          <cell r="D126">
            <v>130229.8</v>
          </cell>
          <cell r="E126">
            <v>0</v>
          </cell>
          <cell r="H126" t="str">
            <v>C13-288</v>
          </cell>
          <cell r="I126" t="str">
            <v>Substation Breaker Replacement</v>
          </cell>
          <cell r="J126" t="str">
            <v>OPUC001</v>
          </cell>
          <cell r="K126">
            <v>130229.8</v>
          </cell>
          <cell r="L126">
            <v>0</v>
          </cell>
          <cell r="M126">
            <v>0</v>
          </cell>
        </row>
        <row r="127">
          <cell r="A127" t="str">
            <v>C13-300</v>
          </cell>
          <cell r="B127" t="str">
            <v>Install O/H SRVS CONNECTIONS</v>
          </cell>
          <cell r="C127" t="str">
            <v>OPUC001</v>
          </cell>
          <cell r="D127">
            <v>4928.99</v>
          </cell>
          <cell r="E127">
            <v>0</v>
          </cell>
          <cell r="H127" t="str">
            <v>C13-300</v>
          </cell>
          <cell r="I127" t="str">
            <v>Install O/H SRVS CONNECTIONS</v>
          </cell>
          <cell r="J127" t="str">
            <v>OPUC001</v>
          </cell>
          <cell r="K127">
            <v>4928.99</v>
          </cell>
          <cell r="L127">
            <v>0</v>
          </cell>
          <cell r="M127">
            <v>0</v>
          </cell>
        </row>
        <row r="128">
          <cell r="A128" t="str">
            <v>C13-305</v>
          </cell>
          <cell r="B128" t="str">
            <v>Install UG Srvs Connections</v>
          </cell>
          <cell r="C128" t="str">
            <v>OPUC001</v>
          </cell>
          <cell r="D128">
            <v>7692.1299999999992</v>
          </cell>
          <cell r="E128">
            <v>0</v>
          </cell>
          <cell r="H128" t="str">
            <v>C13-305</v>
          </cell>
          <cell r="I128" t="str">
            <v>Install UG Srvs Connections</v>
          </cell>
          <cell r="J128" t="str">
            <v>OPUC001</v>
          </cell>
          <cell r="K128">
            <v>7692.1299999999992</v>
          </cell>
          <cell r="L128">
            <v>0</v>
          </cell>
          <cell r="M128">
            <v>0</v>
          </cell>
        </row>
        <row r="129">
          <cell r="A129" t="str">
            <v>C13-344</v>
          </cell>
          <cell r="B129" t="str">
            <v>NewUGSecSrvs@1351 ChippewaSt</v>
          </cell>
          <cell r="C129" t="str">
            <v>OPTI001</v>
          </cell>
          <cell r="D129">
            <v>1022.09</v>
          </cell>
          <cell r="E129">
            <v>1338.4500000000003</v>
          </cell>
          <cell r="H129" t="str">
            <v>C13-344</v>
          </cell>
          <cell r="I129" t="str">
            <v>NewUGSecSrvs@1351 ChippewaSt</v>
          </cell>
          <cell r="J129" t="str">
            <v>OPTI001</v>
          </cell>
          <cell r="K129">
            <v>1022.09</v>
          </cell>
          <cell r="L129">
            <v>1338.4500000000003</v>
          </cell>
          <cell r="M129">
            <v>0</v>
          </cell>
        </row>
        <row r="130">
          <cell r="A130" t="str">
            <v>C13-345</v>
          </cell>
          <cell r="B130" t="str">
            <v>NewUGSecSrvs@1357 Chippewa St.</v>
          </cell>
          <cell r="C130" t="str">
            <v>OPTI001</v>
          </cell>
          <cell r="D130">
            <v>959.43</v>
          </cell>
          <cell r="E130">
            <v>1163.0200000000002</v>
          </cell>
          <cell r="H130" t="str">
            <v>C13-345</v>
          </cell>
          <cell r="I130" t="str">
            <v>NewUGSecSrvs@1357 Chippewa St.</v>
          </cell>
          <cell r="J130" t="str">
            <v>OPTI001</v>
          </cell>
          <cell r="K130">
            <v>959.43</v>
          </cell>
          <cell r="L130">
            <v>1163.0200000000002</v>
          </cell>
          <cell r="M130">
            <v>0</v>
          </cell>
        </row>
        <row r="131">
          <cell r="A131" t="str">
            <v>C13-355</v>
          </cell>
          <cell r="B131" t="str">
            <v>OH SecSrvs@257 Sinclair Ave</v>
          </cell>
          <cell r="C131" t="str">
            <v>GOLD005</v>
          </cell>
          <cell r="D131">
            <v>1673.02</v>
          </cell>
          <cell r="E131">
            <v>4914.09</v>
          </cell>
          <cell r="H131" t="str">
            <v>C13-355</v>
          </cell>
          <cell r="I131" t="str">
            <v>OH SecSrvs@257 Sinclair Ave</v>
          </cell>
          <cell r="J131" t="str">
            <v>GOLD005</v>
          </cell>
          <cell r="K131">
            <v>1673.02</v>
          </cell>
          <cell r="L131">
            <v>4914.09</v>
          </cell>
          <cell r="M131">
            <v>0</v>
          </cell>
        </row>
        <row r="132">
          <cell r="A132" t="str">
            <v>C13-506</v>
          </cell>
          <cell r="B132" t="str">
            <v>Tx Dep.,1300&amp;1320 Benson St</v>
          </cell>
          <cell r="C132" t="str">
            <v>ONTA225</v>
          </cell>
          <cell r="D132">
            <v>55827.600000000006</v>
          </cell>
          <cell r="E132">
            <v>83347.830000000045</v>
          </cell>
          <cell r="H132" t="str">
            <v>C13-506</v>
          </cell>
          <cell r="I132" t="str">
            <v>Tx Dep.,1300&amp;1320 Benson St</v>
          </cell>
          <cell r="J132" t="str">
            <v>ONTA225</v>
          </cell>
          <cell r="K132">
            <v>55827.600000000006</v>
          </cell>
          <cell r="L132">
            <v>83347.830000000045</v>
          </cell>
          <cell r="M132">
            <v>0</v>
          </cell>
        </row>
        <row r="133">
          <cell r="A133" t="str">
            <v>C13-507</v>
          </cell>
          <cell r="B133" t="str">
            <v>1300 KING E-NEW UG PRIM SERV</v>
          </cell>
          <cell r="C133" t="str">
            <v>VALI001</v>
          </cell>
          <cell r="D133">
            <v>9247.8799999999992</v>
          </cell>
          <cell r="E133">
            <v>38366.610000000008</v>
          </cell>
          <cell r="H133" t="str">
            <v>C13-507</v>
          </cell>
          <cell r="I133" t="str">
            <v>1300 KING E-NEW UG PRIM SERV</v>
          </cell>
          <cell r="J133" t="str">
            <v>VALI001</v>
          </cell>
          <cell r="K133">
            <v>9247.8799999999992</v>
          </cell>
          <cell r="L133">
            <v>38366.610000000008</v>
          </cell>
          <cell r="M133">
            <v>0</v>
          </cell>
        </row>
        <row r="134">
          <cell r="A134" t="str">
            <v>C13-514</v>
          </cell>
          <cell r="B134" t="str">
            <v>2375 RITSON RD-NEW PRIM. SRVS</v>
          </cell>
          <cell r="C134" t="str">
            <v>CONE001</v>
          </cell>
          <cell r="D134">
            <v>3691.18</v>
          </cell>
          <cell r="E134">
            <v>0</v>
          </cell>
          <cell r="H134" t="str">
            <v>C13-514</v>
          </cell>
          <cell r="I134" t="str">
            <v>2375 RITSON RD-NEW PRIM. SRVS</v>
          </cell>
          <cell r="J134" t="str">
            <v>CONE001</v>
          </cell>
          <cell r="K134">
            <v>3691.18</v>
          </cell>
          <cell r="L134">
            <v>0</v>
          </cell>
          <cell r="M134">
            <v>0</v>
          </cell>
        </row>
        <row r="135">
          <cell r="A135" t="str">
            <v>C13-517</v>
          </cell>
          <cell r="B135" t="str">
            <v>200 Winchester Rd. W</v>
          </cell>
          <cell r="C135" t="str">
            <v>TYS0001</v>
          </cell>
          <cell r="D135">
            <v>194.7</v>
          </cell>
          <cell r="E135">
            <v>1816.45</v>
          </cell>
          <cell r="H135" t="str">
            <v>C13-517</v>
          </cell>
          <cell r="I135" t="str">
            <v>200 Winchester Rd. W</v>
          </cell>
          <cell r="J135" t="str">
            <v>TYS0001</v>
          </cell>
          <cell r="K135">
            <v>194.7</v>
          </cell>
          <cell r="L135">
            <v>1816.45</v>
          </cell>
          <cell r="M135">
            <v>0</v>
          </cell>
        </row>
        <row r="136">
          <cell r="A136" t="str">
            <v>C13-519</v>
          </cell>
          <cell r="B136" t="str">
            <v>1661 Harmony Rd. N</v>
          </cell>
          <cell r="C136" t="str">
            <v>TYS0001</v>
          </cell>
          <cell r="D136">
            <v>1154.03</v>
          </cell>
          <cell r="E136">
            <v>1816.45</v>
          </cell>
          <cell r="H136" t="str">
            <v>C13-519</v>
          </cell>
          <cell r="I136" t="str">
            <v>1661 Harmony Rd. N</v>
          </cell>
          <cell r="J136" t="str">
            <v>TYS0001</v>
          </cell>
          <cell r="K136">
            <v>1154.03</v>
          </cell>
          <cell r="L136">
            <v>1816.45</v>
          </cell>
          <cell r="M136">
            <v>0</v>
          </cell>
        </row>
        <row r="137">
          <cell r="A137" t="str">
            <v>C13-522</v>
          </cell>
          <cell r="B137" t="str">
            <v>Upgrd/Reloc TX-815 King St. W-</v>
          </cell>
          <cell r="C137" t="str">
            <v>FRAS001</v>
          </cell>
          <cell r="D137">
            <v>5888.6500000000005</v>
          </cell>
          <cell r="E137">
            <v>0</v>
          </cell>
          <cell r="H137" t="str">
            <v>C13-522</v>
          </cell>
          <cell r="I137" t="str">
            <v>Upgrd/Reloc TX-815 King St. W-</v>
          </cell>
          <cell r="J137" t="str">
            <v>FRAS001</v>
          </cell>
          <cell r="K137">
            <v>5888.6500000000005</v>
          </cell>
          <cell r="L137">
            <v>0</v>
          </cell>
          <cell r="M137">
            <v>0</v>
          </cell>
        </row>
        <row r="138">
          <cell r="A138" t="str">
            <v>C13-523</v>
          </cell>
          <cell r="B138" t="str">
            <v>New Srvs@610 Taylor Ave</v>
          </cell>
          <cell r="C138" t="str">
            <v>EVER005</v>
          </cell>
          <cell r="D138">
            <v>19573.200000000004</v>
          </cell>
          <cell r="E138">
            <v>0</v>
          </cell>
          <cell r="H138" t="str">
            <v>C13-523</v>
          </cell>
          <cell r="I138" t="str">
            <v>New Srvs@610 Taylor Ave</v>
          </cell>
          <cell r="J138" t="str">
            <v>EVER005</v>
          </cell>
          <cell r="K138">
            <v>19573.200000000004</v>
          </cell>
          <cell r="L138">
            <v>0</v>
          </cell>
          <cell r="M138">
            <v>0</v>
          </cell>
        </row>
        <row r="139">
          <cell r="A139" t="str">
            <v>C13-525</v>
          </cell>
          <cell r="B139" t="str">
            <v>New UG Prim Conn@1335 BensonSt</v>
          </cell>
          <cell r="C139" t="str">
            <v>0001</v>
          </cell>
          <cell r="D139">
            <v>4389</v>
          </cell>
          <cell r="E139">
            <v>0</v>
          </cell>
          <cell r="H139" t="str">
            <v>C13-525</v>
          </cell>
          <cell r="I139" t="str">
            <v>New UG Prim Conn@1335 BensonSt</v>
          </cell>
          <cell r="J139" t="str">
            <v>0001</v>
          </cell>
          <cell r="K139">
            <v>4389</v>
          </cell>
          <cell r="L139">
            <v>0</v>
          </cell>
          <cell r="M139">
            <v>0</v>
          </cell>
        </row>
        <row r="140">
          <cell r="A140" t="str">
            <v>C13-526</v>
          </cell>
          <cell r="B140" t="str">
            <v>611 KING W-NEW UG 3PH PRIM SRV</v>
          </cell>
          <cell r="C140" t="str">
            <v>KING002</v>
          </cell>
          <cell r="D140">
            <v>14459.2</v>
          </cell>
          <cell r="E140">
            <v>53858.389999999956</v>
          </cell>
          <cell r="H140" t="str">
            <v>C13-526</v>
          </cell>
          <cell r="I140" t="str">
            <v>611 KING W-NEW UG 3PH PRIM SRV</v>
          </cell>
          <cell r="J140" t="str">
            <v>KING002</v>
          </cell>
          <cell r="K140">
            <v>14459.2</v>
          </cell>
          <cell r="L140">
            <v>53858.389999999956</v>
          </cell>
          <cell r="M140">
            <v>0</v>
          </cell>
        </row>
        <row r="141">
          <cell r="A141" t="str">
            <v>C13-527</v>
          </cell>
          <cell r="B141" t="str">
            <v>Commercal Dvlpmt-200 RitsonRdN</v>
          </cell>
          <cell r="C141" t="str">
            <v>RICE005</v>
          </cell>
          <cell r="D141">
            <v>11023.690000000002</v>
          </cell>
          <cell r="E141">
            <v>0</v>
          </cell>
          <cell r="H141" t="str">
            <v>C13-527</v>
          </cell>
          <cell r="I141" t="str">
            <v>Commercal Dvlpmt-200 RitsonRdN</v>
          </cell>
          <cell r="J141" t="str">
            <v>RICE005</v>
          </cell>
          <cell r="K141">
            <v>11023.690000000002</v>
          </cell>
          <cell r="L141">
            <v>0</v>
          </cell>
          <cell r="M141">
            <v>0</v>
          </cell>
        </row>
        <row r="142">
          <cell r="A142" t="str">
            <v>C13-528</v>
          </cell>
          <cell r="B142" t="str">
            <v>New S/L Conn@Winchester Rd</v>
          </cell>
          <cell r="C142" t="str">
            <v>REGI001</v>
          </cell>
          <cell r="D142">
            <v>389.4</v>
          </cell>
          <cell r="E142">
            <v>2975.66</v>
          </cell>
          <cell r="H142" t="str">
            <v>C13-528</v>
          </cell>
          <cell r="I142" t="str">
            <v>New S/L Conn@Winchester Rd</v>
          </cell>
          <cell r="J142" t="str">
            <v>REGI001</v>
          </cell>
          <cell r="K142">
            <v>389.4</v>
          </cell>
          <cell r="L142">
            <v>2975.66</v>
          </cell>
          <cell r="M142">
            <v>0</v>
          </cell>
        </row>
        <row r="143">
          <cell r="A143" t="str">
            <v>C13-534</v>
          </cell>
          <cell r="B143" t="str">
            <v>New UGSecSrvs@200WinchesterRdW</v>
          </cell>
          <cell r="C143" t="str">
            <v>WAVE001</v>
          </cell>
          <cell r="D143">
            <v>194.7</v>
          </cell>
          <cell r="E143">
            <v>1816.45</v>
          </cell>
          <cell r="H143" t="str">
            <v>C13-534</v>
          </cell>
          <cell r="I143" t="str">
            <v>New UGSecSrvs@200WinchesterRdW</v>
          </cell>
          <cell r="J143" t="str">
            <v>WAVE001</v>
          </cell>
          <cell r="K143">
            <v>194.7</v>
          </cell>
          <cell r="L143">
            <v>1816.45</v>
          </cell>
          <cell r="M143">
            <v>0</v>
          </cell>
        </row>
        <row r="144">
          <cell r="A144" t="str">
            <v>C13-535</v>
          </cell>
          <cell r="B144" t="str">
            <v>New Apt. Bldgs@2 Taylorwood Rd</v>
          </cell>
          <cell r="C144" t="str">
            <v>PODI001</v>
          </cell>
          <cell r="D144">
            <v>3894.8999999999996</v>
          </cell>
          <cell r="E144">
            <v>0</v>
          </cell>
          <cell r="H144" t="str">
            <v>C13-535</v>
          </cell>
          <cell r="I144" t="str">
            <v>New Apt. Bldgs@2 Taylorwood Rd</v>
          </cell>
          <cell r="J144" t="str">
            <v>PODI001</v>
          </cell>
          <cell r="K144">
            <v>3894.8999999999996</v>
          </cell>
          <cell r="L144">
            <v>0</v>
          </cell>
          <cell r="M144">
            <v>0</v>
          </cell>
        </row>
        <row r="145">
          <cell r="A145" t="str">
            <v>C13-538</v>
          </cell>
          <cell r="B145" t="str">
            <v>193 King St.E New OH Sec Svce</v>
          </cell>
          <cell r="C145" t="str">
            <v>ONTA245</v>
          </cell>
          <cell r="D145">
            <v>472.16000000000008</v>
          </cell>
          <cell r="E145">
            <v>4653.43</v>
          </cell>
          <cell r="H145" t="str">
            <v>C13-538</v>
          </cell>
          <cell r="I145" t="str">
            <v>193 King St.E New OH Sec Svce</v>
          </cell>
          <cell r="J145" t="str">
            <v>ONTA245</v>
          </cell>
          <cell r="K145">
            <v>472.16000000000008</v>
          </cell>
          <cell r="L145">
            <v>4653.43</v>
          </cell>
          <cell r="M145">
            <v>0</v>
          </cell>
        </row>
        <row r="146">
          <cell r="A146" t="str">
            <v>C13-539</v>
          </cell>
          <cell r="B146" t="str">
            <v>New UG Prim Svce-855 Taunton</v>
          </cell>
          <cell r="C146" t="str">
            <v>OSHA055</v>
          </cell>
          <cell r="D146">
            <v>3876.86</v>
          </cell>
          <cell r="E146">
            <v>3876.86</v>
          </cell>
          <cell r="H146" t="str">
            <v>C13-539</v>
          </cell>
          <cell r="I146" t="str">
            <v>New UG Prim Svce-855 Taunton</v>
          </cell>
          <cell r="J146" t="str">
            <v>OSHA055</v>
          </cell>
          <cell r="K146">
            <v>3876.86</v>
          </cell>
          <cell r="L146">
            <v>3876.86</v>
          </cell>
          <cell r="M146">
            <v>0</v>
          </cell>
        </row>
        <row r="147">
          <cell r="A147" t="str">
            <v>C13-544</v>
          </cell>
          <cell r="B147" t="str">
            <v>Traffic Signal@QESchool</v>
          </cell>
          <cell r="C147" t="str">
            <v>REGI001</v>
          </cell>
          <cell r="D147">
            <v>215.74</v>
          </cell>
          <cell r="E147">
            <v>465.60999999999996</v>
          </cell>
          <cell r="H147" t="str">
            <v>C13-544</v>
          </cell>
          <cell r="I147" t="str">
            <v>Traffic Signal@QESchool</v>
          </cell>
          <cell r="J147" t="str">
            <v>REGI001</v>
          </cell>
          <cell r="K147">
            <v>215.74</v>
          </cell>
          <cell r="L147">
            <v>465.60999999999996</v>
          </cell>
          <cell r="M147">
            <v>0</v>
          </cell>
        </row>
        <row r="148">
          <cell r="A148" t="str">
            <v>C13-546</v>
          </cell>
          <cell r="B148" t="str">
            <v>New UG Prim Srvs@725 BloorStW</v>
          </cell>
          <cell r="C148" t="str">
            <v>0001</v>
          </cell>
          <cell r="D148">
            <v>12556.2</v>
          </cell>
          <cell r="E148">
            <v>0</v>
          </cell>
          <cell r="H148" t="str">
            <v>C13-546</v>
          </cell>
          <cell r="I148" t="str">
            <v>New UG Prim Srvs@725 BloorStW</v>
          </cell>
          <cell r="J148" t="str">
            <v>0001</v>
          </cell>
          <cell r="K148">
            <v>12556.2</v>
          </cell>
          <cell r="L148">
            <v>0</v>
          </cell>
          <cell r="M148">
            <v>0</v>
          </cell>
        </row>
        <row r="149">
          <cell r="A149" t="str">
            <v>C13-549</v>
          </cell>
          <cell r="B149" t="str">
            <v>New UG Sec.Conn@Hillcroft/Mary</v>
          </cell>
          <cell r="C149" t="str">
            <v>BELL025</v>
          </cell>
          <cell r="D149">
            <v>194.7</v>
          </cell>
          <cell r="E149">
            <v>465.60999999999996</v>
          </cell>
          <cell r="H149" t="str">
            <v>C13-549</v>
          </cell>
          <cell r="I149" t="str">
            <v>New UG Sec.Conn@Hillcroft/Mary</v>
          </cell>
          <cell r="J149" t="str">
            <v>BELL025</v>
          </cell>
          <cell r="K149">
            <v>194.7</v>
          </cell>
          <cell r="L149">
            <v>465.60999999999996</v>
          </cell>
          <cell r="M149">
            <v>0</v>
          </cell>
        </row>
        <row r="150">
          <cell r="A150" t="str">
            <v>C13-600</v>
          </cell>
          <cell r="B150" t="str">
            <v>Single Phase Meter Purch&amp;Insta</v>
          </cell>
          <cell r="C150" t="str">
            <v>OPUC001</v>
          </cell>
          <cell r="D150">
            <v>123027.23999999982</v>
          </cell>
          <cell r="E150">
            <v>0</v>
          </cell>
          <cell r="H150" t="str">
            <v>C13-600</v>
          </cell>
          <cell r="I150" t="str">
            <v>Single Phase Meter Purch&amp;Insta</v>
          </cell>
          <cell r="J150" t="str">
            <v>OPUC001</v>
          </cell>
          <cell r="K150">
            <v>100192.23999999993</v>
          </cell>
          <cell r="L150">
            <v>0</v>
          </cell>
          <cell r="M150">
            <v>-22834.999999999884</v>
          </cell>
        </row>
        <row r="151">
          <cell r="A151" t="str">
            <v>C13-605</v>
          </cell>
          <cell r="B151" t="str">
            <v>Polyphase Meter Purch &amp; Instal</v>
          </cell>
          <cell r="C151" t="str">
            <v>OPUC001</v>
          </cell>
          <cell r="D151">
            <v>158860.37999999998</v>
          </cell>
          <cell r="E151">
            <v>0</v>
          </cell>
          <cell r="H151" t="str">
            <v>C13-605</v>
          </cell>
          <cell r="I151" t="str">
            <v>Polyphase Meter Purch &amp; Instal</v>
          </cell>
          <cell r="J151" t="str">
            <v>OPUC001</v>
          </cell>
          <cell r="K151">
            <v>181695.37999999992</v>
          </cell>
          <cell r="L151">
            <v>0</v>
          </cell>
          <cell r="M151">
            <v>22834.999999999942</v>
          </cell>
        </row>
        <row r="152">
          <cell r="A152" t="str">
            <v>C13-610</v>
          </cell>
          <cell r="B152" t="str">
            <v>Interval Meter Purchase &amp; Inst</v>
          </cell>
          <cell r="C152" t="str">
            <v>OPUC001</v>
          </cell>
          <cell r="D152">
            <v>19157.160000000011</v>
          </cell>
          <cell r="E152">
            <v>0</v>
          </cell>
          <cell r="H152" t="str">
            <v>C13-610</v>
          </cell>
          <cell r="I152" t="str">
            <v>Interval Meter Purchase &amp; Inst</v>
          </cell>
          <cell r="J152" t="str">
            <v>OPUC001</v>
          </cell>
          <cell r="K152">
            <v>19157.160000000011</v>
          </cell>
          <cell r="L152">
            <v>0</v>
          </cell>
          <cell r="M152">
            <v>0</v>
          </cell>
        </row>
        <row r="153">
          <cell r="A153" t="str">
            <v>C13-750</v>
          </cell>
          <cell r="B153" t="str">
            <v>Storm Damage Jan 20/13</v>
          </cell>
          <cell r="C153" t="str">
            <v>OPUC001</v>
          </cell>
          <cell r="D153">
            <v>1866.9499999999998</v>
          </cell>
          <cell r="E153">
            <v>0</v>
          </cell>
          <cell r="H153" t="str">
            <v>C13-750</v>
          </cell>
          <cell r="I153" t="str">
            <v>Storm Damage Jan 20/13</v>
          </cell>
          <cell r="J153" t="str">
            <v>OPUC001</v>
          </cell>
          <cell r="K153">
            <v>1866.9499999999998</v>
          </cell>
          <cell r="L153">
            <v>0</v>
          </cell>
          <cell r="M153">
            <v>0</v>
          </cell>
        </row>
        <row r="154">
          <cell r="A154" t="str">
            <v>C13-753</v>
          </cell>
          <cell r="B154" t="str">
            <v>MVA 328 Bloor St. E.</v>
          </cell>
          <cell r="C154" t="str">
            <v>0001</v>
          </cell>
          <cell r="D154">
            <v>4123.72</v>
          </cell>
          <cell r="E154">
            <v>0</v>
          </cell>
          <cell r="H154" t="str">
            <v>C13-753</v>
          </cell>
          <cell r="I154" t="str">
            <v>MVA 328 Bloor St. E.</v>
          </cell>
          <cell r="J154" t="str">
            <v>0001</v>
          </cell>
          <cell r="K154">
            <v>4123.72</v>
          </cell>
          <cell r="L154">
            <v>0</v>
          </cell>
          <cell r="M154">
            <v>0</v>
          </cell>
        </row>
        <row r="155">
          <cell r="A155" t="str">
            <v>C13-762</v>
          </cell>
          <cell r="B155" t="str">
            <v>7262 GRANDVIEW-SECONDARYS HIT</v>
          </cell>
          <cell r="C155" t="str">
            <v>AUTH001</v>
          </cell>
          <cell r="D155">
            <v>2789.16</v>
          </cell>
          <cell r="E155">
            <v>2789.16</v>
          </cell>
          <cell r="H155" t="str">
            <v>C13-762</v>
          </cell>
          <cell r="I155" t="str">
            <v>7262 GRANDVIEW-SECONDARYS HIT</v>
          </cell>
          <cell r="J155" t="str">
            <v>AUTH001</v>
          </cell>
          <cell r="K155">
            <v>2789.16</v>
          </cell>
          <cell r="L155">
            <v>2789.16</v>
          </cell>
          <cell r="M155">
            <v>0</v>
          </cell>
        </row>
        <row r="156">
          <cell r="A156" t="str">
            <v>C13-765</v>
          </cell>
          <cell r="B156" t="str">
            <v>MVA accident 134 Harmony RdS</v>
          </cell>
          <cell r="C156" t="str">
            <v>NAIP001</v>
          </cell>
          <cell r="D156">
            <v>7447.48</v>
          </cell>
          <cell r="E156">
            <v>7447.4799999999968</v>
          </cell>
          <cell r="H156" t="str">
            <v>C13-765</v>
          </cell>
          <cell r="I156" t="str">
            <v>MVA accident 134 Harmony RdS</v>
          </cell>
          <cell r="J156" t="str">
            <v>NAIP001</v>
          </cell>
          <cell r="K156">
            <v>7447.48</v>
          </cell>
          <cell r="L156">
            <v>7447.4799999999968</v>
          </cell>
          <cell r="M156">
            <v>0</v>
          </cell>
        </row>
        <row r="157">
          <cell r="A157" t="str">
            <v>C13-766</v>
          </cell>
          <cell r="B157" t="str">
            <v>MVA 774 Simcoe Street South</v>
          </cell>
          <cell r="C157" t="str">
            <v>PETE020</v>
          </cell>
          <cell r="D157">
            <v>2587.0399999999995</v>
          </cell>
          <cell r="E157">
            <v>2587.0399999999991</v>
          </cell>
          <cell r="H157" t="str">
            <v>C13-766</v>
          </cell>
          <cell r="I157" t="str">
            <v>MVA 774 Simcoe Street South</v>
          </cell>
          <cell r="J157" t="str">
            <v>PETE020</v>
          </cell>
          <cell r="K157">
            <v>2587.0399999999995</v>
          </cell>
          <cell r="L157">
            <v>2587.0399999999991</v>
          </cell>
          <cell r="M157">
            <v>0</v>
          </cell>
        </row>
        <row r="158">
          <cell r="A158" t="str">
            <v>C13-767</v>
          </cell>
          <cell r="B158" t="str">
            <v>MVA 123 WIlson Rd North</v>
          </cell>
          <cell r="C158" t="str">
            <v>BALZ001</v>
          </cell>
          <cell r="D158">
            <v>12111.170000000002</v>
          </cell>
          <cell r="E158">
            <v>12111.169999999998</v>
          </cell>
          <cell r="H158" t="str">
            <v>C13-767</v>
          </cell>
          <cell r="I158" t="str">
            <v>MVA 123 WIlson Rd North</v>
          </cell>
          <cell r="J158" t="str">
            <v>BALZ001</v>
          </cell>
          <cell r="K158">
            <v>12111.170000000002</v>
          </cell>
          <cell r="L158">
            <v>12111.169999999998</v>
          </cell>
          <cell r="M158">
            <v>0</v>
          </cell>
        </row>
        <row r="159">
          <cell r="A159" t="str">
            <v>C13-768</v>
          </cell>
          <cell r="B159" t="str">
            <v>Sub-Terrain hit primary cable</v>
          </cell>
          <cell r="C159" t="str">
            <v>SUB-T001</v>
          </cell>
          <cell r="D159">
            <v>1245.78</v>
          </cell>
          <cell r="E159">
            <v>1245.78</v>
          </cell>
          <cell r="H159" t="str">
            <v>C13-768</v>
          </cell>
          <cell r="I159" t="str">
            <v>Sub-Terrain hit primary cable</v>
          </cell>
          <cell r="J159" t="str">
            <v>SUB-T001</v>
          </cell>
          <cell r="K159">
            <v>1245.78</v>
          </cell>
          <cell r="L159">
            <v>1245.78</v>
          </cell>
          <cell r="M159">
            <v>0</v>
          </cell>
        </row>
        <row r="160">
          <cell r="A160" t="str">
            <v>C13-769</v>
          </cell>
          <cell r="B160" t="str">
            <v>Dug into Sec Cable Expercom</v>
          </cell>
          <cell r="C160" t="str">
            <v>EXPE005</v>
          </cell>
          <cell r="D160">
            <v>1171.4399999999998</v>
          </cell>
          <cell r="E160">
            <v>1171.4400000000003</v>
          </cell>
          <cell r="H160" t="str">
            <v>C13-769</v>
          </cell>
          <cell r="I160" t="str">
            <v>Dug into Sec Cable Expercom</v>
          </cell>
          <cell r="J160" t="str">
            <v>EXPE005</v>
          </cell>
          <cell r="K160">
            <v>1171.4399999999998</v>
          </cell>
          <cell r="L160">
            <v>1171.4400000000003</v>
          </cell>
          <cell r="M160">
            <v>0</v>
          </cell>
        </row>
        <row r="161">
          <cell r="A161" t="str">
            <v>C13-770</v>
          </cell>
          <cell r="B161" t="str">
            <v>MVA Acc. Ritson S of EULALIE</v>
          </cell>
          <cell r="C161" t="str">
            <v>GREE010</v>
          </cell>
          <cell r="D161">
            <v>8665.36</v>
          </cell>
          <cell r="E161">
            <v>8665.3599999999988</v>
          </cell>
          <cell r="H161" t="str">
            <v>C13-770</v>
          </cell>
          <cell r="I161" t="str">
            <v>MVA Acc. Ritson S of EULALIE</v>
          </cell>
          <cell r="J161" t="str">
            <v>GREE010</v>
          </cell>
          <cell r="K161">
            <v>8665.36</v>
          </cell>
          <cell r="L161">
            <v>8665.3599999999988</v>
          </cell>
          <cell r="M161">
            <v>0</v>
          </cell>
        </row>
        <row r="162">
          <cell r="A162" t="str">
            <v>C13-771</v>
          </cell>
          <cell r="B162" t="str">
            <v>MVA@5151 SimcoeStN.Dec15/13</v>
          </cell>
          <cell r="C162" t="str">
            <v>LEE005</v>
          </cell>
          <cell r="D162">
            <v>4967.79</v>
          </cell>
          <cell r="E162">
            <v>6112.96</v>
          </cell>
          <cell r="H162" t="str">
            <v>C13-771</v>
          </cell>
          <cell r="I162" t="str">
            <v>MVA@5151 SimcoeStN.Dec15/13</v>
          </cell>
          <cell r="J162" t="str">
            <v>LEE005</v>
          </cell>
          <cell r="K162">
            <v>4967.79</v>
          </cell>
          <cell r="L162">
            <v>6112.96</v>
          </cell>
          <cell r="M162">
            <v>0</v>
          </cell>
        </row>
        <row r="163">
          <cell r="A163" t="str">
            <v>C13-772</v>
          </cell>
          <cell r="B163" t="str">
            <v>Storm Damage Dec.20-21.2013</v>
          </cell>
          <cell r="C163" t="str">
            <v>OPUC001</v>
          </cell>
          <cell r="D163">
            <v>-75911.639999999796</v>
          </cell>
          <cell r="E163">
            <v>0</v>
          </cell>
          <cell r="H163" t="str">
            <v>C13-772</v>
          </cell>
          <cell r="I163" t="str">
            <v>Storm Damage Dec.20-21.2013</v>
          </cell>
          <cell r="J163" t="str">
            <v>OPUC001</v>
          </cell>
          <cell r="K163">
            <v>-75911.639999999796</v>
          </cell>
          <cell r="L163">
            <v>0</v>
          </cell>
          <cell r="M163">
            <v>0</v>
          </cell>
        </row>
        <row r="164">
          <cell r="A164" t="str">
            <v>C13-801</v>
          </cell>
          <cell r="B164" t="str">
            <v>EA-MS Reloc os OSHAWA PUCN</v>
          </cell>
          <cell r="C164" t="str">
            <v>OPUC001</v>
          </cell>
          <cell r="D164">
            <v>11929.2</v>
          </cell>
          <cell r="E164">
            <v>0</v>
          </cell>
          <cell r="H164" t="str">
            <v>C13-801</v>
          </cell>
          <cell r="I164" t="str">
            <v>EA-MS Reloc os OSHAWA PUCN</v>
          </cell>
          <cell r="J164" t="str">
            <v>OPUC001</v>
          </cell>
          <cell r="K164">
            <v>11929.2</v>
          </cell>
          <cell r="L164">
            <v>0</v>
          </cell>
          <cell r="M164">
            <v>0</v>
          </cell>
        </row>
        <row r="165">
          <cell r="A165" t="str">
            <v>C13-802</v>
          </cell>
          <cell r="B165" t="str">
            <v>DRP IMPLEMENTATION</v>
          </cell>
          <cell r="C165" t="str">
            <v>OPUC001</v>
          </cell>
          <cell r="D165">
            <v>2476.35</v>
          </cell>
          <cell r="E165">
            <v>0</v>
          </cell>
          <cell r="H165" t="str">
            <v>C13-802</v>
          </cell>
          <cell r="I165" t="str">
            <v>DRP IMPLEMENTATION</v>
          </cell>
          <cell r="J165" t="str">
            <v>OPUC001</v>
          </cell>
          <cell r="K165">
            <v>2476.35</v>
          </cell>
          <cell r="L165">
            <v>0</v>
          </cell>
          <cell r="M165">
            <v>0</v>
          </cell>
        </row>
        <row r="166">
          <cell r="A166" t="str">
            <v>C13-803</v>
          </cell>
          <cell r="B166" t="str">
            <v>IT SYSTEM UPGRADES</v>
          </cell>
          <cell r="C166" t="str">
            <v>OPUC001</v>
          </cell>
          <cell r="D166">
            <v>79559.51999999999</v>
          </cell>
          <cell r="E166">
            <v>0</v>
          </cell>
          <cell r="H166" t="str">
            <v>C13-803</v>
          </cell>
          <cell r="I166" t="str">
            <v>IT SYSTEM UPGRADES</v>
          </cell>
          <cell r="J166" t="str">
            <v>OPUC001</v>
          </cell>
          <cell r="K166">
            <v>79559.51999999999</v>
          </cell>
          <cell r="L166">
            <v>0</v>
          </cell>
          <cell r="M166">
            <v>0</v>
          </cell>
        </row>
        <row r="167">
          <cell r="A167" t="str">
            <v>C13-804</v>
          </cell>
          <cell r="B167" t="str">
            <v>SAN UPGRADE CAPACITY UPGRADE</v>
          </cell>
          <cell r="C167" t="str">
            <v>OPUC001</v>
          </cell>
          <cell r="D167">
            <v>24650</v>
          </cell>
          <cell r="E167">
            <v>0</v>
          </cell>
          <cell r="H167" t="str">
            <v>C13-804</v>
          </cell>
          <cell r="I167" t="str">
            <v>SAN UPGRADE CAPACITY UPGRADE</v>
          </cell>
          <cell r="J167" t="str">
            <v>OPUC001</v>
          </cell>
          <cell r="K167">
            <v>24650</v>
          </cell>
          <cell r="L167">
            <v>0</v>
          </cell>
          <cell r="M167">
            <v>0</v>
          </cell>
        </row>
        <row r="168">
          <cell r="A168" t="str">
            <v>C13-805</v>
          </cell>
          <cell r="B168" t="str">
            <v>MAS/ODA Enhancements/Upgrades</v>
          </cell>
          <cell r="C168" t="str">
            <v>OPUC001</v>
          </cell>
          <cell r="D168">
            <v>55885</v>
          </cell>
          <cell r="E168">
            <v>0</v>
          </cell>
          <cell r="H168" t="str">
            <v>C13-805</v>
          </cell>
          <cell r="I168" t="str">
            <v>MAS/ODA Enhancements/Upgrades</v>
          </cell>
          <cell r="J168" t="str">
            <v>OPUC001</v>
          </cell>
          <cell r="K168">
            <v>55885</v>
          </cell>
          <cell r="L168">
            <v>0</v>
          </cell>
          <cell r="M168">
            <v>0</v>
          </cell>
        </row>
        <row r="169">
          <cell r="A169" t="str">
            <v>C13-806</v>
          </cell>
          <cell r="B169" t="str">
            <v>OUTAGE MGMT SYSTEM(OMS)</v>
          </cell>
          <cell r="C169" t="str">
            <v>OPUC001</v>
          </cell>
          <cell r="D169">
            <v>58974.520000000004</v>
          </cell>
          <cell r="E169">
            <v>0</v>
          </cell>
          <cell r="H169" t="str">
            <v>C13-806</v>
          </cell>
          <cell r="I169" t="str">
            <v>OUTAGE MGMT SYSTEM(OMS)</v>
          </cell>
          <cell r="J169" t="str">
            <v>OPUC001</v>
          </cell>
          <cell r="K169">
            <v>58974.520000000004</v>
          </cell>
          <cell r="L169">
            <v>0</v>
          </cell>
          <cell r="M169">
            <v>0</v>
          </cell>
        </row>
        <row r="170">
          <cell r="A170" t="str">
            <v>C13-807</v>
          </cell>
          <cell r="B170" t="str">
            <v>GIS ENHANCEMENTS/UPGRADES</v>
          </cell>
          <cell r="C170" t="str">
            <v>OPUC001</v>
          </cell>
          <cell r="D170">
            <v>0</v>
          </cell>
          <cell r="E170">
            <v>0</v>
          </cell>
          <cell r="H170" t="str">
            <v>C13-807</v>
          </cell>
          <cell r="I170" t="str">
            <v>GIS ENHANCEMENTS/UPGRADES</v>
          </cell>
          <cell r="J170" t="str">
            <v>OPUC001</v>
          </cell>
          <cell r="K170">
            <v>0</v>
          </cell>
          <cell r="L170">
            <v>0</v>
          </cell>
          <cell r="M170">
            <v>0</v>
          </cell>
        </row>
        <row r="171">
          <cell r="A171" t="str">
            <v>C13-808</v>
          </cell>
          <cell r="B171" t="str">
            <v>Meter Reverification 2013</v>
          </cell>
          <cell r="C171" t="str">
            <v>OPUC001</v>
          </cell>
          <cell r="D171">
            <v>106004.50999999998</v>
          </cell>
          <cell r="E171">
            <v>0</v>
          </cell>
          <cell r="H171" t="str">
            <v>C13-808</v>
          </cell>
          <cell r="I171" t="str">
            <v>Meter Reverification 2013</v>
          </cell>
          <cell r="J171" t="str">
            <v>OPUC001</v>
          </cell>
          <cell r="K171">
            <v>106004.50999999998</v>
          </cell>
          <cell r="L171">
            <v>0</v>
          </cell>
          <cell r="M171">
            <v>0</v>
          </cell>
        </row>
        <row r="172">
          <cell r="A172" t="str">
            <v>C13-811</v>
          </cell>
          <cell r="B172" t="str">
            <v>Dist'n Grid  UG Vaults</v>
          </cell>
          <cell r="C172" t="str">
            <v>OPUC001</v>
          </cell>
          <cell r="D172">
            <v>102791.73999999999</v>
          </cell>
          <cell r="E172">
            <v>0</v>
          </cell>
          <cell r="H172" t="str">
            <v>C13-811</v>
          </cell>
          <cell r="I172" t="str">
            <v>Dist'n Grid  UG Vaults</v>
          </cell>
          <cell r="J172" t="str">
            <v>OPUC001</v>
          </cell>
          <cell r="K172">
            <v>102791.73999999999</v>
          </cell>
          <cell r="L172">
            <v>0</v>
          </cell>
          <cell r="M172">
            <v>0</v>
          </cell>
        </row>
        <row r="173">
          <cell r="A173" t="str">
            <v>C13-814</v>
          </cell>
          <cell r="B173" t="str">
            <v>ITSecurity&amp;Infrastructures</v>
          </cell>
          <cell r="C173" t="str">
            <v>OPUC001</v>
          </cell>
          <cell r="D173">
            <v>115955.37</v>
          </cell>
          <cell r="E173">
            <v>0</v>
          </cell>
          <cell r="H173" t="str">
            <v>C13-814</v>
          </cell>
          <cell r="I173" t="str">
            <v>ITSecurity&amp;Infrastructures</v>
          </cell>
          <cell r="J173" t="str">
            <v>OPUC001</v>
          </cell>
          <cell r="K173">
            <v>115955.37</v>
          </cell>
          <cell r="L173">
            <v>0</v>
          </cell>
          <cell r="M173">
            <v>0</v>
          </cell>
        </row>
        <row r="174">
          <cell r="A174" t="str">
            <v>C14-205</v>
          </cell>
          <cell r="B174" t="str">
            <v>LTLT-COLUMBUS/NORTHonTownline</v>
          </cell>
          <cell r="C174" t="str">
            <v>OPUC001</v>
          </cell>
          <cell r="D174">
            <v>194.54</v>
          </cell>
          <cell r="E174">
            <v>0</v>
          </cell>
          <cell r="H174" t="str">
            <v>C14-205</v>
          </cell>
          <cell r="I174" t="str">
            <v>LTLT-COLUMBUS/NORTHonTownline</v>
          </cell>
          <cell r="J174" t="str">
            <v>OPUC001</v>
          </cell>
          <cell r="K174">
            <v>194.54</v>
          </cell>
          <cell r="L174">
            <v>0</v>
          </cell>
          <cell r="M174">
            <v>0</v>
          </cell>
        </row>
        <row r="175">
          <cell r="A175" t="str">
            <v>C14-207</v>
          </cell>
          <cell r="B175" t="str">
            <v>LoadTrnsfr-WilsonTS-ThorntonTS</v>
          </cell>
          <cell r="C175" t="str">
            <v>OPUC001</v>
          </cell>
          <cell r="D175">
            <v>325</v>
          </cell>
          <cell r="E175">
            <v>0</v>
          </cell>
          <cell r="H175" t="str">
            <v>C14-207</v>
          </cell>
          <cell r="I175" t="str">
            <v>LoadTrnsfr-WilsonTS-ThorntonTS</v>
          </cell>
          <cell r="J175" t="str">
            <v>OPUC001</v>
          </cell>
          <cell r="K175">
            <v>325</v>
          </cell>
          <cell r="L175">
            <v>0</v>
          </cell>
          <cell r="M175">
            <v>0</v>
          </cell>
        </row>
        <row r="176">
          <cell r="A176" t="str">
            <v>C14-208</v>
          </cell>
          <cell r="B176" t="str">
            <v>407-Thornton/Winchester Permnt</v>
          </cell>
          <cell r="C176" t="str">
            <v>407E005</v>
          </cell>
          <cell r="D176">
            <v>2763.8</v>
          </cell>
          <cell r="E176">
            <v>0</v>
          </cell>
          <cell r="H176" t="str">
            <v>C14-208</v>
          </cell>
          <cell r="I176" t="str">
            <v>407-Thornton/Winchester Permnt</v>
          </cell>
          <cell r="J176" t="str">
            <v>407E005</v>
          </cell>
          <cell r="K176">
            <v>2763.8</v>
          </cell>
          <cell r="L176">
            <v>0</v>
          </cell>
          <cell r="M176">
            <v>0</v>
          </cell>
        </row>
        <row r="177">
          <cell r="A177" t="str">
            <v>C14-209</v>
          </cell>
          <cell r="B177" t="str">
            <v>407-Simcoe-Permanent</v>
          </cell>
          <cell r="C177" t="str">
            <v>407E005</v>
          </cell>
          <cell r="D177">
            <v>3984.7</v>
          </cell>
          <cell r="E177">
            <v>0</v>
          </cell>
          <cell r="H177" t="str">
            <v>C14-209</v>
          </cell>
          <cell r="I177" t="str">
            <v>407-Simcoe-Permanent</v>
          </cell>
          <cell r="J177" t="str">
            <v>407E005</v>
          </cell>
          <cell r="K177">
            <v>3984.7</v>
          </cell>
          <cell r="L177">
            <v>0</v>
          </cell>
          <cell r="M177">
            <v>0</v>
          </cell>
        </row>
        <row r="178">
          <cell r="A178" t="str">
            <v>C14-211</v>
          </cell>
          <cell r="B178" t="str">
            <v>407-RITSON ROAD</v>
          </cell>
          <cell r="C178" t="str">
            <v>407E005</v>
          </cell>
          <cell r="D178">
            <v>2066.85</v>
          </cell>
          <cell r="E178">
            <v>0</v>
          </cell>
          <cell r="H178" t="str">
            <v>C14-211</v>
          </cell>
          <cell r="I178" t="str">
            <v>407-RITSON ROAD</v>
          </cell>
          <cell r="J178" t="str">
            <v>407E005</v>
          </cell>
          <cell r="K178">
            <v>2066.85</v>
          </cell>
          <cell r="L178">
            <v>0</v>
          </cell>
          <cell r="M178">
            <v>0</v>
          </cell>
        </row>
        <row r="179">
          <cell r="A179" t="str">
            <v>C14-212</v>
          </cell>
          <cell r="B179" t="str">
            <v>407-WILSON RD</v>
          </cell>
          <cell r="C179" t="str">
            <v>407E005</v>
          </cell>
          <cell r="D179">
            <v>1811.8700000000001</v>
          </cell>
          <cell r="E179">
            <v>0</v>
          </cell>
          <cell r="H179" t="str">
            <v>C14-212</v>
          </cell>
          <cell r="I179" t="str">
            <v>407-WILSON RD</v>
          </cell>
          <cell r="J179" t="str">
            <v>407E005</v>
          </cell>
          <cell r="K179">
            <v>1811.8700000000001</v>
          </cell>
          <cell r="L179">
            <v>0</v>
          </cell>
          <cell r="M179">
            <v>0</v>
          </cell>
        </row>
        <row r="180">
          <cell r="A180" t="str">
            <v>C14-225</v>
          </cell>
          <cell r="B180" t="str">
            <v>REBLDSorrento,Homestead,Cooper</v>
          </cell>
          <cell r="C180" t="str">
            <v>OPUC001</v>
          </cell>
          <cell r="D180">
            <v>10181.02</v>
          </cell>
          <cell r="E180">
            <v>0</v>
          </cell>
          <cell r="H180" t="str">
            <v>C14-225</v>
          </cell>
          <cell r="I180" t="str">
            <v>REBLDSorrento,Homestead,Cooper</v>
          </cell>
          <cell r="J180" t="str">
            <v>OPUC001</v>
          </cell>
          <cell r="K180">
            <v>10181.02</v>
          </cell>
          <cell r="L180">
            <v>0</v>
          </cell>
          <cell r="M180">
            <v>0</v>
          </cell>
        </row>
        <row r="181">
          <cell r="A181" t="str">
            <v>C14-226</v>
          </cell>
          <cell r="B181" t="str">
            <v>REPLACE UG CABLE-100 Rideau</v>
          </cell>
          <cell r="C181" t="str">
            <v>OPUC001</v>
          </cell>
          <cell r="D181">
            <v>4550.5</v>
          </cell>
          <cell r="E181">
            <v>0</v>
          </cell>
          <cell r="H181" t="str">
            <v>C14-226</v>
          </cell>
          <cell r="I181" t="str">
            <v>REPLACE UG CABLE-100 Rideau</v>
          </cell>
          <cell r="J181" t="str">
            <v>OPUC001</v>
          </cell>
          <cell r="K181">
            <v>4550.5</v>
          </cell>
          <cell r="L181">
            <v>0</v>
          </cell>
          <cell r="M181">
            <v>0</v>
          </cell>
        </row>
        <row r="182">
          <cell r="A182" t="str">
            <v>C14-228</v>
          </cell>
          <cell r="B182" t="str">
            <v>UG CABLE REPLC-SOUTHGATE,ETC</v>
          </cell>
          <cell r="C182" t="str">
            <v>OPUC001</v>
          </cell>
          <cell r="D182">
            <v>12927.82</v>
          </cell>
          <cell r="E182">
            <v>0</v>
          </cell>
          <cell r="H182" t="str">
            <v>C14-228</v>
          </cell>
          <cell r="I182" t="str">
            <v>UG CABLE REPLC-SOUTHGATE,ETC</v>
          </cell>
          <cell r="J182" t="str">
            <v>OPUC001</v>
          </cell>
          <cell r="K182">
            <v>12927.82</v>
          </cell>
          <cell r="L182">
            <v>0</v>
          </cell>
          <cell r="M182">
            <v>0</v>
          </cell>
        </row>
        <row r="183">
          <cell r="A183" t="str">
            <v>C14-241</v>
          </cell>
          <cell r="B183" t="str">
            <v>SUBSTATION COMPONENT CHANGEOUT</v>
          </cell>
          <cell r="C183" t="str">
            <v>OPUC001</v>
          </cell>
          <cell r="D183">
            <v>2800</v>
          </cell>
          <cell r="E183">
            <v>0</v>
          </cell>
          <cell r="H183" t="str">
            <v>C14-241</v>
          </cell>
          <cell r="I183" t="str">
            <v>SUBSTATION COMPONENT CHANGEOUT</v>
          </cell>
          <cell r="J183" t="str">
            <v>OPUC001</v>
          </cell>
          <cell r="K183">
            <v>2800</v>
          </cell>
          <cell r="L183">
            <v>0</v>
          </cell>
          <cell r="M183">
            <v>0</v>
          </cell>
        </row>
        <row r="184">
          <cell r="A184" t="str">
            <v>F11-110</v>
          </cell>
          <cell r="B184" t="str">
            <v>Microfit connect'n@467RimosaCr</v>
          </cell>
          <cell r="C184" t="str">
            <v>COLT001</v>
          </cell>
          <cell r="D184">
            <v>346.32</v>
          </cell>
          <cell r="E184">
            <v>550</v>
          </cell>
          <cell r="H184" t="str">
            <v>F11-110</v>
          </cell>
          <cell r="I184" t="str">
            <v>Microfit connect'n@467RimosaCr</v>
          </cell>
          <cell r="J184" t="str">
            <v>COLT001</v>
          </cell>
          <cell r="K184">
            <v>346.32</v>
          </cell>
          <cell r="L184">
            <v>550</v>
          </cell>
          <cell r="M184">
            <v>0</v>
          </cell>
        </row>
        <row r="185">
          <cell r="A185" t="str">
            <v>F11-111</v>
          </cell>
          <cell r="B185" t="str">
            <v>Microfit @ 795 Glencairn St</v>
          </cell>
          <cell r="C185" t="str">
            <v>BULL005</v>
          </cell>
          <cell r="D185">
            <v>363.61000000000007</v>
          </cell>
          <cell r="E185">
            <v>550</v>
          </cell>
          <cell r="H185" t="str">
            <v>F11-111</v>
          </cell>
          <cell r="I185" t="str">
            <v>Microfit @ 795 Glencairn St</v>
          </cell>
          <cell r="J185" t="str">
            <v>BULL005</v>
          </cell>
          <cell r="K185">
            <v>363.61000000000007</v>
          </cell>
          <cell r="L185">
            <v>550</v>
          </cell>
          <cell r="M185">
            <v>0</v>
          </cell>
        </row>
        <row r="186">
          <cell r="A186" t="str">
            <v>F11-112</v>
          </cell>
          <cell r="B186" t="str">
            <v>MicrofitConnect1811 EdenwoodDr</v>
          </cell>
          <cell r="C186" t="str">
            <v>0001</v>
          </cell>
          <cell r="D186">
            <v>441.15999999999997</v>
          </cell>
          <cell r="E186">
            <v>550</v>
          </cell>
          <cell r="H186" t="str">
            <v>F11-112</v>
          </cell>
          <cell r="I186" t="str">
            <v>MicrofitConnect1811 EdenwoodDr</v>
          </cell>
          <cell r="J186" t="str">
            <v>0001</v>
          </cell>
          <cell r="K186">
            <v>441.15999999999997</v>
          </cell>
          <cell r="L186">
            <v>550</v>
          </cell>
          <cell r="M186">
            <v>0</v>
          </cell>
        </row>
        <row r="187">
          <cell r="A187" t="str">
            <v>F11-123</v>
          </cell>
          <cell r="B187" t="str">
            <v>Microfit Connection,829 Masson</v>
          </cell>
          <cell r="C187" t="str">
            <v>THEE005</v>
          </cell>
          <cell r="D187">
            <v>328.23</v>
          </cell>
          <cell r="E187">
            <v>550</v>
          </cell>
          <cell r="H187" t="str">
            <v>F11-123</v>
          </cell>
          <cell r="I187" t="str">
            <v>Microfit Connection,829 Masson</v>
          </cell>
          <cell r="J187" t="str">
            <v>THEE005</v>
          </cell>
          <cell r="K187">
            <v>328.23</v>
          </cell>
          <cell r="L187">
            <v>550</v>
          </cell>
          <cell r="M187">
            <v>0</v>
          </cell>
        </row>
        <row r="188">
          <cell r="A188" t="str">
            <v>F11-500</v>
          </cell>
          <cell r="B188" t="str">
            <v>FIT Connection,1700 Simcoe StN</v>
          </cell>
          <cell r="C188" t="str">
            <v>NORT010</v>
          </cell>
          <cell r="D188">
            <v>1371.9500000000003</v>
          </cell>
          <cell r="E188">
            <v>4000</v>
          </cell>
          <cell r="H188" t="str">
            <v>F11-500</v>
          </cell>
          <cell r="I188" t="str">
            <v>FIT Connection,1700 Simcoe StN</v>
          </cell>
          <cell r="J188" t="str">
            <v>NORT010</v>
          </cell>
          <cell r="K188">
            <v>1371.9500000000003</v>
          </cell>
          <cell r="L188">
            <v>4000</v>
          </cell>
          <cell r="M188">
            <v>0</v>
          </cell>
        </row>
        <row r="189">
          <cell r="A189" t="str">
            <v>F12-156</v>
          </cell>
          <cell r="B189" t="str">
            <v>Microfit Conn @878 Sylvia St</v>
          </cell>
          <cell r="C189" t="str">
            <v>SOLA001</v>
          </cell>
          <cell r="D189">
            <v>425.85</v>
          </cell>
          <cell r="E189">
            <v>550</v>
          </cell>
          <cell r="H189" t="str">
            <v>F12-156</v>
          </cell>
          <cell r="I189" t="str">
            <v>Microfit Conn @878 Sylvia St</v>
          </cell>
          <cell r="J189" t="str">
            <v>SOLA001</v>
          </cell>
          <cell r="K189">
            <v>425.85</v>
          </cell>
          <cell r="L189">
            <v>550</v>
          </cell>
          <cell r="M189">
            <v>0</v>
          </cell>
        </row>
        <row r="190">
          <cell r="A190" t="str">
            <v>F12-162</v>
          </cell>
          <cell r="B190" t="str">
            <v>MicrofitConn'n@506HartgroveAve</v>
          </cell>
          <cell r="C190" t="str">
            <v>RASO001</v>
          </cell>
          <cell r="D190">
            <v>321.64999999999998</v>
          </cell>
          <cell r="E190">
            <v>550</v>
          </cell>
          <cell r="H190" t="str">
            <v>F12-162</v>
          </cell>
          <cell r="I190" t="str">
            <v>MicrofitConn'n@506HartgroveAve</v>
          </cell>
          <cell r="J190" t="str">
            <v>RASO001</v>
          </cell>
          <cell r="K190">
            <v>321.64999999999998</v>
          </cell>
          <cell r="L190">
            <v>550</v>
          </cell>
          <cell r="M190">
            <v>0</v>
          </cell>
        </row>
        <row r="191">
          <cell r="A191" t="str">
            <v>F12-165</v>
          </cell>
          <cell r="B191" t="str">
            <v>MicroFit 1234 Middlebury Ave</v>
          </cell>
          <cell r="C191" t="str">
            <v>SOLA001</v>
          </cell>
          <cell r="D191">
            <v>307.83</v>
          </cell>
          <cell r="E191">
            <v>550</v>
          </cell>
          <cell r="H191" t="str">
            <v>F12-165</v>
          </cell>
          <cell r="I191" t="str">
            <v>MicroFit 1234 Middlebury Ave</v>
          </cell>
          <cell r="J191" t="str">
            <v>SOLA001</v>
          </cell>
          <cell r="K191">
            <v>307.83</v>
          </cell>
          <cell r="L191">
            <v>550</v>
          </cell>
          <cell r="M191">
            <v>0</v>
          </cell>
        </row>
        <row r="192">
          <cell r="A192" t="str">
            <v>F12-168</v>
          </cell>
          <cell r="B192" t="str">
            <v>Microfit Conn'n@355 Raike Dr</v>
          </cell>
          <cell r="C192" t="str">
            <v>SOLA001</v>
          </cell>
          <cell r="D192">
            <v>704.68000000000006</v>
          </cell>
          <cell r="E192">
            <v>550</v>
          </cell>
          <cell r="H192" t="str">
            <v>F12-168</v>
          </cell>
          <cell r="I192" t="str">
            <v>Microfit Conn'n@355 Raike Dr</v>
          </cell>
          <cell r="J192" t="str">
            <v>SOLA001</v>
          </cell>
          <cell r="K192">
            <v>704.68000000000006</v>
          </cell>
          <cell r="L192">
            <v>550</v>
          </cell>
          <cell r="M192">
            <v>0</v>
          </cell>
        </row>
        <row r="193">
          <cell r="A193" t="str">
            <v>F12-169</v>
          </cell>
          <cell r="B193" t="str">
            <v>Microfit Conn'n@96 Russett Ave</v>
          </cell>
          <cell r="C193" t="str">
            <v>TOML001</v>
          </cell>
          <cell r="D193">
            <v>425.85</v>
          </cell>
          <cell r="E193">
            <v>550</v>
          </cell>
          <cell r="H193" t="str">
            <v>F12-169</v>
          </cell>
          <cell r="I193" t="str">
            <v>Microfit Conn'n@96 Russett Ave</v>
          </cell>
          <cell r="J193" t="str">
            <v>TOML001</v>
          </cell>
          <cell r="K193">
            <v>425.85</v>
          </cell>
          <cell r="L193">
            <v>550</v>
          </cell>
          <cell r="M193">
            <v>0</v>
          </cell>
        </row>
        <row r="194">
          <cell r="A194" t="str">
            <v>F12-170</v>
          </cell>
          <cell r="B194" t="str">
            <v>MFITConn10.0kW@1025 GrandviewN</v>
          </cell>
          <cell r="C194" t="str">
            <v>ROMA005</v>
          </cell>
          <cell r="D194">
            <v>253.45999999999998</v>
          </cell>
          <cell r="E194">
            <v>550</v>
          </cell>
          <cell r="H194" t="str">
            <v>F12-170</v>
          </cell>
          <cell r="I194" t="str">
            <v>MFITConn10.0kW@1025 GrandviewN</v>
          </cell>
          <cell r="J194" t="str">
            <v>ROMA005</v>
          </cell>
          <cell r="K194">
            <v>253.45999999999998</v>
          </cell>
          <cell r="L194">
            <v>550</v>
          </cell>
          <cell r="M194">
            <v>0</v>
          </cell>
        </row>
        <row r="195">
          <cell r="A195" t="str">
            <v>F12-178</v>
          </cell>
          <cell r="B195" t="str">
            <v>Microfit Conn'n@183 ArthurSt</v>
          </cell>
          <cell r="C195" t="str">
            <v>LIU001</v>
          </cell>
          <cell r="D195">
            <v>76.25</v>
          </cell>
          <cell r="E195">
            <v>550</v>
          </cell>
          <cell r="H195" t="str">
            <v>F12-178</v>
          </cell>
          <cell r="I195" t="str">
            <v>Microfit Conn'n@183 ArthurSt</v>
          </cell>
          <cell r="J195" t="str">
            <v>LIU001</v>
          </cell>
          <cell r="K195">
            <v>76.25</v>
          </cell>
          <cell r="L195">
            <v>550</v>
          </cell>
          <cell r="M195">
            <v>0</v>
          </cell>
        </row>
        <row r="196">
          <cell r="A196" t="str">
            <v>F12-184</v>
          </cell>
          <cell r="B196" t="str">
            <v>MFit Conn'n@1 Hospital Crt</v>
          </cell>
          <cell r="C196" t="str">
            <v>LAVA005</v>
          </cell>
          <cell r="D196">
            <v>536.9799999999999</v>
          </cell>
          <cell r="E196">
            <v>550</v>
          </cell>
          <cell r="H196" t="str">
            <v>F12-184</v>
          </cell>
          <cell r="I196" t="str">
            <v>MFit Conn'n@1 Hospital Crt</v>
          </cell>
          <cell r="J196" t="str">
            <v>LAVA005</v>
          </cell>
          <cell r="K196">
            <v>536.9799999999999</v>
          </cell>
          <cell r="L196">
            <v>550</v>
          </cell>
          <cell r="M196">
            <v>0</v>
          </cell>
        </row>
        <row r="197">
          <cell r="A197" t="str">
            <v>F12-204</v>
          </cell>
          <cell r="B197" t="str">
            <v>MFIT Conn'n@ 4420 GrandviewStN</v>
          </cell>
          <cell r="C197" t="str">
            <v>ROSN001</v>
          </cell>
          <cell r="D197">
            <v>1168.6099999999999</v>
          </cell>
          <cell r="E197">
            <v>550</v>
          </cell>
          <cell r="H197" t="str">
            <v>F12-204</v>
          </cell>
          <cell r="I197" t="str">
            <v>MFIT Conn'n@ 4420 GrandviewStN</v>
          </cell>
          <cell r="J197" t="str">
            <v>ROSN001</v>
          </cell>
          <cell r="K197">
            <v>1168.6099999999999</v>
          </cell>
          <cell r="L197">
            <v>550</v>
          </cell>
          <cell r="M197">
            <v>0</v>
          </cell>
        </row>
        <row r="198">
          <cell r="A198" t="str">
            <v>F12-205</v>
          </cell>
          <cell r="B198" t="str">
            <v>MFIT Conn'n,@891 Pinecrest Rd</v>
          </cell>
          <cell r="C198" t="str">
            <v>BATH001</v>
          </cell>
          <cell r="D198">
            <v>290.23</v>
          </cell>
          <cell r="E198">
            <v>550</v>
          </cell>
          <cell r="H198" t="str">
            <v>F12-205</v>
          </cell>
          <cell r="I198" t="str">
            <v>MFIT Conn'n,@891 Pinecrest Rd</v>
          </cell>
          <cell r="J198" t="str">
            <v>BATH001</v>
          </cell>
          <cell r="K198">
            <v>290.23</v>
          </cell>
          <cell r="L198">
            <v>550</v>
          </cell>
          <cell r="M198">
            <v>0</v>
          </cell>
        </row>
        <row r="199">
          <cell r="A199" t="str">
            <v>F12-215</v>
          </cell>
          <cell r="B199" t="str">
            <v>MFit Conn'n @515 Flagstone Crt</v>
          </cell>
          <cell r="C199" t="str">
            <v>0001</v>
          </cell>
          <cell r="D199">
            <v>560.82999999999993</v>
          </cell>
          <cell r="E199">
            <v>550</v>
          </cell>
          <cell r="H199" t="str">
            <v>F12-215</v>
          </cell>
          <cell r="I199" t="str">
            <v>MFit Conn'n @515 Flagstone Crt</v>
          </cell>
          <cell r="J199" t="str">
            <v>0001</v>
          </cell>
          <cell r="K199">
            <v>560.82999999999993</v>
          </cell>
          <cell r="L199">
            <v>550</v>
          </cell>
          <cell r="M199">
            <v>0</v>
          </cell>
        </row>
        <row r="200">
          <cell r="A200" t="str">
            <v>F12-218</v>
          </cell>
          <cell r="B200" t="str">
            <v>MFit Conn'n 1787 GrandviewStN</v>
          </cell>
          <cell r="C200" t="str">
            <v>SOUT005</v>
          </cell>
          <cell r="D200">
            <v>241.89</v>
          </cell>
          <cell r="E200">
            <v>550</v>
          </cell>
          <cell r="H200" t="str">
            <v>F12-218</v>
          </cell>
          <cell r="I200" t="str">
            <v>MFit Conn'n 1787 GrandviewStN</v>
          </cell>
          <cell r="J200" t="str">
            <v>SOUT005</v>
          </cell>
          <cell r="K200">
            <v>241.89</v>
          </cell>
          <cell r="L200">
            <v>550</v>
          </cell>
          <cell r="M200">
            <v>0</v>
          </cell>
        </row>
        <row r="201">
          <cell r="A201" t="str">
            <v>F12-502</v>
          </cell>
          <cell r="B201" t="str">
            <v>FITConn'n @CivicComplex Solar</v>
          </cell>
          <cell r="C201" t="str">
            <v>ONTA200</v>
          </cell>
          <cell r="D201">
            <v>2395.2300000000005</v>
          </cell>
          <cell r="E201">
            <v>0</v>
          </cell>
          <cell r="H201" t="str">
            <v>F12-502</v>
          </cell>
          <cell r="I201" t="str">
            <v>FITConn'n @CivicComplex Solar</v>
          </cell>
          <cell r="J201" t="str">
            <v>ONTA200</v>
          </cell>
          <cell r="K201">
            <v>2395.2300000000005</v>
          </cell>
          <cell r="L201">
            <v>0</v>
          </cell>
          <cell r="M201">
            <v>0</v>
          </cell>
        </row>
        <row r="202">
          <cell r="A202" t="str">
            <v>F12-503</v>
          </cell>
          <cell r="B202" t="str">
            <v>FitConn'n @171 HarmonyRdS</v>
          </cell>
          <cell r="C202" t="str">
            <v>ONTA200</v>
          </cell>
          <cell r="D202">
            <v>1244.9499999999998</v>
          </cell>
          <cell r="E202">
            <v>4417.3599999999997</v>
          </cell>
          <cell r="H202" t="str">
            <v>F12-503</v>
          </cell>
          <cell r="I202" t="str">
            <v>FitConn'n @171 HarmonyRdS</v>
          </cell>
          <cell r="J202" t="str">
            <v>ONTA200</v>
          </cell>
          <cell r="K202">
            <v>1244.9499999999998</v>
          </cell>
          <cell r="L202">
            <v>4417.3599999999997</v>
          </cell>
          <cell r="M202">
            <v>0</v>
          </cell>
        </row>
        <row r="203">
          <cell r="A203" t="str">
            <v>F12-504</v>
          </cell>
          <cell r="B203" t="str">
            <v>Fit Connection@99AtholStE</v>
          </cell>
          <cell r="C203" t="str">
            <v>ONTA200</v>
          </cell>
          <cell r="D203">
            <v>3084.41</v>
          </cell>
          <cell r="E203">
            <v>4417.3599999999997</v>
          </cell>
          <cell r="H203" t="str">
            <v>F12-504</v>
          </cell>
          <cell r="I203" t="str">
            <v>Fit Connection@99AtholStE</v>
          </cell>
          <cell r="J203" t="str">
            <v>ONTA200</v>
          </cell>
          <cell r="K203">
            <v>3084.41</v>
          </cell>
          <cell r="L203">
            <v>4417.3599999999997</v>
          </cell>
          <cell r="M203">
            <v>0</v>
          </cell>
        </row>
        <row r="204">
          <cell r="A204" t="str">
            <v>F13-100</v>
          </cell>
          <cell r="B204" t="str">
            <v>MICROFIT CONN@923 CATSKILL DR.</v>
          </cell>
          <cell r="C204" t="str">
            <v>SOLA010</v>
          </cell>
          <cell r="D204">
            <v>85.57</v>
          </cell>
          <cell r="E204">
            <v>550</v>
          </cell>
          <cell r="H204" t="str">
            <v>F13-100</v>
          </cell>
          <cell r="I204" t="str">
            <v>MICROFIT CONN@923 CATSKILL DR.</v>
          </cell>
          <cell r="J204" t="str">
            <v>SOLA010</v>
          </cell>
          <cell r="K204">
            <v>85.57</v>
          </cell>
          <cell r="L204">
            <v>550</v>
          </cell>
          <cell r="M204">
            <v>0</v>
          </cell>
        </row>
        <row r="205">
          <cell r="A205" t="str">
            <v>F13-101</v>
          </cell>
          <cell r="B205" t="str">
            <v>MFIT Conn'n@1200 Cloverdale St</v>
          </cell>
          <cell r="C205" t="str">
            <v>ONTA220</v>
          </cell>
          <cell r="D205">
            <v>85.57</v>
          </cell>
          <cell r="E205">
            <v>550</v>
          </cell>
          <cell r="H205" t="str">
            <v>F13-101</v>
          </cell>
          <cell r="I205" t="str">
            <v>MFIT Conn'n@1200 Cloverdale St</v>
          </cell>
          <cell r="J205" t="str">
            <v>ONTA220</v>
          </cell>
          <cell r="K205">
            <v>85.57</v>
          </cell>
          <cell r="L205">
            <v>550</v>
          </cell>
          <cell r="M205">
            <v>0</v>
          </cell>
        </row>
        <row r="206">
          <cell r="A206" t="str">
            <v>F13-102</v>
          </cell>
          <cell r="B206" t="str">
            <v>MICROFIT CONN@948 THIMBLEBERRY</v>
          </cell>
          <cell r="C206" t="str">
            <v>GILL010</v>
          </cell>
          <cell r="D206">
            <v>376.96000000000004</v>
          </cell>
          <cell r="E206">
            <v>550</v>
          </cell>
          <cell r="H206" t="str">
            <v>F13-102</v>
          </cell>
          <cell r="I206" t="str">
            <v>MICROFIT CONN@948 THIMBLEBERRY</v>
          </cell>
          <cell r="J206" t="str">
            <v>GILL010</v>
          </cell>
          <cell r="K206">
            <v>376.96000000000004</v>
          </cell>
          <cell r="L206">
            <v>550</v>
          </cell>
          <cell r="M206">
            <v>0</v>
          </cell>
        </row>
        <row r="207">
          <cell r="A207" t="str">
            <v>F13-103</v>
          </cell>
          <cell r="B207" t="str">
            <v>MICROFIT CONN@1248 LANGLEY CRL</v>
          </cell>
          <cell r="C207" t="str">
            <v>SOLA010</v>
          </cell>
          <cell r="D207">
            <v>517.29999999999995</v>
          </cell>
          <cell r="E207">
            <v>550</v>
          </cell>
          <cell r="H207" t="str">
            <v>F13-103</v>
          </cell>
          <cell r="I207" t="str">
            <v>MICROFIT CONN@1248 LANGLEY CRL</v>
          </cell>
          <cell r="J207" t="str">
            <v>SOLA010</v>
          </cell>
          <cell r="K207">
            <v>517.29999999999995</v>
          </cell>
          <cell r="L207">
            <v>550</v>
          </cell>
          <cell r="M207">
            <v>0</v>
          </cell>
        </row>
        <row r="208">
          <cell r="A208" t="str">
            <v>F13-105</v>
          </cell>
          <cell r="B208" t="str">
            <v>MFIT Conn'n @717 Greenbriar Dr</v>
          </cell>
          <cell r="C208" t="str">
            <v>ONTA230</v>
          </cell>
          <cell r="D208">
            <v>569.29</v>
          </cell>
          <cell r="E208">
            <v>550</v>
          </cell>
          <cell r="H208" t="str">
            <v>F13-105</v>
          </cell>
          <cell r="I208" t="str">
            <v>MFIT Conn'n @717 Greenbriar Dr</v>
          </cell>
          <cell r="J208" t="str">
            <v>ONTA230</v>
          </cell>
          <cell r="K208">
            <v>569.29</v>
          </cell>
          <cell r="L208">
            <v>550</v>
          </cell>
          <cell r="M208">
            <v>0</v>
          </cell>
        </row>
        <row r="209">
          <cell r="A209" t="str">
            <v>F13-106</v>
          </cell>
          <cell r="B209" t="str">
            <v>MFit Conn'n@820 Eagle RidgeDr</v>
          </cell>
          <cell r="C209" t="str">
            <v>0001</v>
          </cell>
          <cell r="D209">
            <v>85.57</v>
          </cell>
          <cell r="E209">
            <v>0</v>
          </cell>
          <cell r="H209" t="str">
            <v>F13-106</v>
          </cell>
          <cell r="I209" t="str">
            <v>MFit Conn'n@820 Eagle RidgeDr</v>
          </cell>
          <cell r="J209" t="str">
            <v>0001</v>
          </cell>
          <cell r="K209">
            <v>85.57</v>
          </cell>
          <cell r="L209">
            <v>0</v>
          </cell>
          <cell r="M209">
            <v>0</v>
          </cell>
        </row>
        <row r="210">
          <cell r="A210" t="str">
            <v>F13-107</v>
          </cell>
          <cell r="B210" t="str">
            <v>MFit Conn'n@506 Charrington Av</v>
          </cell>
          <cell r="C210" t="str">
            <v>0001</v>
          </cell>
          <cell r="D210">
            <v>376.96000000000004</v>
          </cell>
          <cell r="E210">
            <v>0</v>
          </cell>
          <cell r="H210" t="str">
            <v>F13-107</v>
          </cell>
          <cell r="I210" t="str">
            <v>MFit Conn'n@506 Charrington Av</v>
          </cell>
          <cell r="J210" t="str">
            <v>0001</v>
          </cell>
          <cell r="K210">
            <v>376.96000000000004</v>
          </cell>
          <cell r="L210">
            <v>0</v>
          </cell>
          <cell r="M210">
            <v>0</v>
          </cell>
        </row>
        <row r="211">
          <cell r="A211" t="str">
            <v>F13-108</v>
          </cell>
          <cell r="B211" t="str">
            <v>MICROFIT CONN @441 MARION AVE.</v>
          </cell>
          <cell r="C211" t="str">
            <v>GRAS001</v>
          </cell>
          <cell r="D211">
            <v>1585.57</v>
          </cell>
          <cell r="E211">
            <v>550</v>
          </cell>
          <cell r="H211" t="str">
            <v>F13-108</v>
          </cell>
          <cell r="I211" t="str">
            <v>MICROFIT CONN @441 MARION AVE.</v>
          </cell>
          <cell r="J211" t="str">
            <v>GRAS001</v>
          </cell>
          <cell r="K211">
            <v>1585.57</v>
          </cell>
          <cell r="L211">
            <v>550</v>
          </cell>
          <cell r="M211">
            <v>0</v>
          </cell>
        </row>
        <row r="212">
          <cell r="A212" t="str">
            <v>F13-110</v>
          </cell>
          <cell r="B212" t="str">
            <v>MICROFIT CONN @ 876 REGENT DR.</v>
          </cell>
          <cell r="C212" t="str">
            <v>ONTA230</v>
          </cell>
          <cell r="D212">
            <v>374.38</v>
          </cell>
          <cell r="E212">
            <v>550</v>
          </cell>
          <cell r="H212" t="str">
            <v>F13-110</v>
          </cell>
          <cell r="I212" t="str">
            <v>MICROFIT CONN @ 876 REGENT DR.</v>
          </cell>
          <cell r="J212" t="str">
            <v>ONTA230</v>
          </cell>
          <cell r="K212">
            <v>374.38</v>
          </cell>
          <cell r="L212">
            <v>550</v>
          </cell>
          <cell r="M212">
            <v>0</v>
          </cell>
        </row>
        <row r="213">
          <cell r="A213" t="str">
            <v>F13-112</v>
          </cell>
          <cell r="B213" t="str">
            <v>MFIT Conn'n @580 Prestwick Dr</v>
          </cell>
          <cell r="C213" t="str">
            <v>ONTA230</v>
          </cell>
          <cell r="D213">
            <v>85.57</v>
          </cell>
          <cell r="E213">
            <v>550</v>
          </cell>
          <cell r="H213" t="str">
            <v>F13-112</v>
          </cell>
          <cell r="I213" t="str">
            <v>MFIT Conn'n @580 Prestwick Dr</v>
          </cell>
          <cell r="J213" t="str">
            <v>ONTA230</v>
          </cell>
          <cell r="K213">
            <v>85.57</v>
          </cell>
          <cell r="L213">
            <v>550</v>
          </cell>
          <cell r="M213">
            <v>0</v>
          </cell>
        </row>
        <row r="214">
          <cell r="A214" t="str">
            <v>F13-113</v>
          </cell>
          <cell r="B214" t="str">
            <v>MFIT Conn'n@832 Barbados St</v>
          </cell>
          <cell r="C214" t="str">
            <v>ONTA230</v>
          </cell>
          <cell r="D214">
            <v>504.35</v>
          </cell>
          <cell r="E214">
            <v>550</v>
          </cell>
          <cell r="H214" t="str">
            <v>F13-113</v>
          </cell>
          <cell r="I214" t="str">
            <v>MFIT Conn'n@832 Barbados St</v>
          </cell>
          <cell r="J214" t="str">
            <v>ONTA230</v>
          </cell>
          <cell r="K214">
            <v>504.35</v>
          </cell>
          <cell r="L214">
            <v>550</v>
          </cell>
          <cell r="M214">
            <v>0</v>
          </cell>
        </row>
        <row r="215">
          <cell r="A215" t="str">
            <v>F13-114</v>
          </cell>
          <cell r="B215" t="str">
            <v>MICROFIT CONN@1569 DOCKING CRT</v>
          </cell>
          <cell r="C215" t="str">
            <v>SOLA010</v>
          </cell>
          <cell r="D215">
            <v>635</v>
          </cell>
          <cell r="E215">
            <v>550</v>
          </cell>
          <cell r="H215" t="str">
            <v>F13-114</v>
          </cell>
          <cell r="I215" t="str">
            <v>MICROFIT CONN@1569 DOCKING CRT</v>
          </cell>
          <cell r="J215" t="str">
            <v>SOLA010</v>
          </cell>
          <cell r="K215">
            <v>635</v>
          </cell>
          <cell r="L215">
            <v>550</v>
          </cell>
          <cell r="M215">
            <v>0</v>
          </cell>
        </row>
        <row r="216">
          <cell r="A216" t="str">
            <v>F13-115</v>
          </cell>
          <cell r="B216" t="str">
            <v>MICROFIT CONN@228 BRUCE STREET</v>
          </cell>
          <cell r="C216" t="str">
            <v>SOLA010</v>
          </cell>
          <cell r="D216">
            <v>85.57</v>
          </cell>
          <cell r="E216">
            <v>550</v>
          </cell>
          <cell r="H216" t="str">
            <v>F13-115</v>
          </cell>
          <cell r="I216" t="str">
            <v>MICROFIT CONN@228 BRUCE STREET</v>
          </cell>
          <cell r="J216" t="str">
            <v>SOLA010</v>
          </cell>
          <cell r="K216">
            <v>85.57</v>
          </cell>
          <cell r="L216">
            <v>550</v>
          </cell>
          <cell r="M216">
            <v>0</v>
          </cell>
        </row>
        <row r="217">
          <cell r="A217" t="str">
            <v>F13-116</v>
          </cell>
          <cell r="B217" t="str">
            <v>MFIT Conn@155 KingStreet E</v>
          </cell>
          <cell r="C217" t="str">
            <v>REGI010</v>
          </cell>
          <cell r="D217">
            <v>488.45000000000005</v>
          </cell>
          <cell r="E217">
            <v>1083.8399999999999</v>
          </cell>
          <cell r="H217" t="str">
            <v>F13-116</v>
          </cell>
          <cell r="I217" t="str">
            <v>MFIT Conn@155 KingStreet E</v>
          </cell>
          <cell r="J217" t="str">
            <v>REGI010</v>
          </cell>
          <cell r="K217">
            <v>488.45000000000005</v>
          </cell>
          <cell r="L217">
            <v>1083.8399999999999</v>
          </cell>
          <cell r="M217">
            <v>0</v>
          </cell>
        </row>
        <row r="218">
          <cell r="A218" t="str">
            <v>F13-117</v>
          </cell>
          <cell r="B218" t="str">
            <v>MFIT Conn'n 9.36kW439 DeanAve</v>
          </cell>
          <cell r="C218" t="str">
            <v>REGI010</v>
          </cell>
          <cell r="D218">
            <v>1348.47</v>
          </cell>
          <cell r="E218">
            <v>1083.8399999999999</v>
          </cell>
          <cell r="H218" t="str">
            <v>F13-117</v>
          </cell>
          <cell r="I218" t="str">
            <v>MFIT Conn'n 9.36kW439 DeanAve</v>
          </cell>
          <cell r="J218" t="str">
            <v>REGI010</v>
          </cell>
          <cell r="K218">
            <v>1348.47</v>
          </cell>
          <cell r="L218">
            <v>1083.8399999999999</v>
          </cell>
          <cell r="M218">
            <v>0</v>
          </cell>
        </row>
        <row r="219">
          <cell r="A219" t="str">
            <v>F13-118</v>
          </cell>
          <cell r="B219" t="str">
            <v>MicroFIT Connection 8.0kW</v>
          </cell>
          <cell r="C219" t="str">
            <v>ONTA235</v>
          </cell>
          <cell r="D219">
            <v>673.06999999999994</v>
          </cell>
          <cell r="E219">
            <v>550</v>
          </cell>
          <cell r="H219" t="str">
            <v>F13-118</v>
          </cell>
          <cell r="I219" t="str">
            <v>MicroFIT Connection 8.0kW</v>
          </cell>
          <cell r="J219" t="str">
            <v>ONTA235</v>
          </cell>
          <cell r="K219">
            <v>673.06999999999994</v>
          </cell>
          <cell r="L219">
            <v>550</v>
          </cell>
          <cell r="M219">
            <v>0</v>
          </cell>
        </row>
        <row r="220">
          <cell r="A220" t="str">
            <v>F13-120</v>
          </cell>
          <cell r="B220" t="str">
            <v>MFIT Conn'n @ 828 Barbados St</v>
          </cell>
          <cell r="C220" t="str">
            <v>ONTA230</v>
          </cell>
          <cell r="D220">
            <v>326.96000000000004</v>
          </cell>
          <cell r="E220">
            <v>550</v>
          </cell>
          <cell r="H220" t="str">
            <v>F13-120</v>
          </cell>
          <cell r="I220" t="str">
            <v>MFIT Conn'n @ 828 Barbados St</v>
          </cell>
          <cell r="J220" t="str">
            <v>ONTA230</v>
          </cell>
          <cell r="K220">
            <v>326.96000000000004</v>
          </cell>
          <cell r="L220">
            <v>550</v>
          </cell>
          <cell r="M220">
            <v>0</v>
          </cell>
        </row>
        <row r="221">
          <cell r="A221" t="str">
            <v>F13-121</v>
          </cell>
          <cell r="B221" t="str">
            <v>MFit Conn'n @915 Coldstream Dr</v>
          </cell>
          <cell r="C221" t="str">
            <v>SOLA010</v>
          </cell>
          <cell r="D221">
            <v>151.28</v>
          </cell>
          <cell r="E221">
            <v>550</v>
          </cell>
          <cell r="H221" t="str">
            <v>F13-121</v>
          </cell>
          <cell r="I221" t="str">
            <v>MFit Conn'n @915 Coldstream Dr</v>
          </cell>
          <cell r="J221" t="str">
            <v>SOLA010</v>
          </cell>
          <cell r="K221">
            <v>151.28</v>
          </cell>
          <cell r="L221">
            <v>550</v>
          </cell>
          <cell r="M221">
            <v>0</v>
          </cell>
        </row>
        <row r="222">
          <cell r="A222" t="str">
            <v>F13-122</v>
          </cell>
          <cell r="B222" t="str">
            <v>MFit Conn'n@1726 EsterbrookDr</v>
          </cell>
          <cell r="C222" t="str">
            <v>SOLA010</v>
          </cell>
          <cell r="D222">
            <v>151.28</v>
          </cell>
          <cell r="E222">
            <v>550</v>
          </cell>
          <cell r="H222" t="str">
            <v>F13-122</v>
          </cell>
          <cell r="I222" t="str">
            <v>MFit Conn'n@1726 EsterbrookDr</v>
          </cell>
          <cell r="J222" t="str">
            <v>SOLA010</v>
          </cell>
          <cell r="K222">
            <v>151.28</v>
          </cell>
          <cell r="L222">
            <v>550</v>
          </cell>
          <cell r="M222">
            <v>0</v>
          </cell>
        </row>
        <row r="223">
          <cell r="A223" t="str">
            <v>F13-123</v>
          </cell>
          <cell r="B223" t="str">
            <v>MFit Conn'n@311 Chadburn Crt</v>
          </cell>
          <cell r="C223" t="str">
            <v>SOLA010</v>
          </cell>
          <cell r="D223">
            <v>85.57</v>
          </cell>
          <cell r="E223">
            <v>550</v>
          </cell>
          <cell r="H223" t="str">
            <v>F13-123</v>
          </cell>
          <cell r="I223" t="str">
            <v>MFit Conn'n@311 Chadburn Crt</v>
          </cell>
          <cell r="J223" t="str">
            <v>SOLA010</v>
          </cell>
          <cell r="K223">
            <v>85.57</v>
          </cell>
          <cell r="L223">
            <v>550</v>
          </cell>
          <cell r="M223">
            <v>0</v>
          </cell>
        </row>
        <row r="224">
          <cell r="A224" t="str">
            <v>F13-124</v>
          </cell>
          <cell r="B224" t="str">
            <v>MFit Conn'n@1554 Rorison St.</v>
          </cell>
          <cell r="C224" t="str">
            <v>SOLA010</v>
          </cell>
          <cell r="D224">
            <v>668.34</v>
          </cell>
          <cell r="E224">
            <v>550</v>
          </cell>
          <cell r="H224" t="str">
            <v>F13-124</v>
          </cell>
          <cell r="I224" t="str">
            <v>MFit Conn'n@1554 Rorison St.</v>
          </cell>
          <cell r="J224" t="str">
            <v>SOLA010</v>
          </cell>
          <cell r="K224">
            <v>668.34</v>
          </cell>
          <cell r="L224">
            <v>550</v>
          </cell>
          <cell r="M224">
            <v>0</v>
          </cell>
        </row>
        <row r="225">
          <cell r="A225" t="str">
            <v>F13-125</v>
          </cell>
          <cell r="B225" t="str">
            <v>MICROFIT CONN @ 549 COBBLEHILL</v>
          </cell>
          <cell r="C225" t="str">
            <v>SOLA010</v>
          </cell>
          <cell r="D225">
            <v>515.95000000000005</v>
          </cell>
          <cell r="E225">
            <v>550</v>
          </cell>
          <cell r="H225" t="str">
            <v>F13-125</v>
          </cell>
          <cell r="I225" t="str">
            <v>MICROFIT CONN @ 549 COBBLEHILL</v>
          </cell>
          <cell r="J225" t="str">
            <v>SOLA010</v>
          </cell>
          <cell r="K225">
            <v>515.95000000000005</v>
          </cell>
          <cell r="L225">
            <v>550</v>
          </cell>
          <cell r="M225">
            <v>0</v>
          </cell>
        </row>
        <row r="226">
          <cell r="A226" t="str">
            <v>F13-127</v>
          </cell>
          <cell r="B226" t="str">
            <v>MICROFIT CONN@392 LAMBETH CRT</v>
          </cell>
          <cell r="C226" t="str">
            <v>SOLA010</v>
          </cell>
          <cell r="D226">
            <v>569.29</v>
          </cell>
          <cell r="E226">
            <v>550</v>
          </cell>
          <cell r="H226" t="str">
            <v>F13-127</v>
          </cell>
          <cell r="I226" t="str">
            <v>MICROFIT CONN@392 LAMBETH CRT</v>
          </cell>
          <cell r="J226" t="str">
            <v>SOLA010</v>
          </cell>
          <cell r="K226">
            <v>569.29</v>
          </cell>
          <cell r="L226">
            <v>550</v>
          </cell>
          <cell r="M226">
            <v>0</v>
          </cell>
        </row>
        <row r="227">
          <cell r="A227" t="str">
            <v>F13-128</v>
          </cell>
          <cell r="B227" t="str">
            <v>MFIT Conn'n@1566Rockaway St</v>
          </cell>
          <cell r="C227" t="str">
            <v>0001</v>
          </cell>
          <cell r="D227">
            <v>569.29</v>
          </cell>
          <cell r="E227">
            <v>550</v>
          </cell>
          <cell r="H227" t="str">
            <v>F13-128</v>
          </cell>
          <cell r="I227" t="str">
            <v>MFIT Conn'n@1566Rockaway St</v>
          </cell>
          <cell r="J227" t="str">
            <v>0001</v>
          </cell>
          <cell r="K227">
            <v>569.29</v>
          </cell>
          <cell r="L227">
            <v>550</v>
          </cell>
          <cell r="M227">
            <v>0</v>
          </cell>
        </row>
        <row r="228">
          <cell r="A228" t="str">
            <v>F13-129</v>
          </cell>
          <cell r="B228" t="str">
            <v>MFIT CONN'N@1544 Coldstream Dr</v>
          </cell>
          <cell r="C228" t="str">
            <v>0001</v>
          </cell>
          <cell r="D228">
            <v>569.29</v>
          </cell>
          <cell r="E228">
            <v>550</v>
          </cell>
          <cell r="H228" t="str">
            <v>F13-129</v>
          </cell>
          <cell r="I228" t="str">
            <v>MFIT CONN'N@1544 Coldstream Dr</v>
          </cell>
          <cell r="J228" t="str">
            <v>0001</v>
          </cell>
          <cell r="K228">
            <v>569.29</v>
          </cell>
          <cell r="L228">
            <v>550</v>
          </cell>
          <cell r="M228">
            <v>0</v>
          </cell>
        </row>
        <row r="229">
          <cell r="A229" t="str">
            <v>F13-130</v>
          </cell>
          <cell r="B229" t="str">
            <v>MFIT Conn'n@605 Roselawn Ave</v>
          </cell>
          <cell r="C229" t="str">
            <v>MCGI001</v>
          </cell>
          <cell r="D229">
            <v>474.97</v>
          </cell>
          <cell r="E229">
            <v>550</v>
          </cell>
          <cell r="H229" t="str">
            <v>F13-130</v>
          </cell>
          <cell r="I229" t="str">
            <v>MFIT Conn'n@605 Roselawn Ave</v>
          </cell>
          <cell r="J229" t="str">
            <v>MCGI001</v>
          </cell>
          <cell r="K229">
            <v>474.97</v>
          </cell>
          <cell r="L229">
            <v>550</v>
          </cell>
          <cell r="M229">
            <v>0</v>
          </cell>
        </row>
        <row r="230">
          <cell r="A230" t="str">
            <v>F13-131</v>
          </cell>
          <cell r="B230" t="str">
            <v>MICROFIT CONN@331 CONLIN RD W.</v>
          </cell>
          <cell r="C230" t="str">
            <v>ONTA230</v>
          </cell>
          <cell r="D230">
            <v>379.32000000000005</v>
          </cell>
          <cell r="E230">
            <v>550</v>
          </cell>
          <cell r="H230" t="str">
            <v>F13-131</v>
          </cell>
          <cell r="I230" t="str">
            <v>MICROFIT CONN@331 CONLIN RD W.</v>
          </cell>
          <cell r="J230" t="str">
            <v>ONTA230</v>
          </cell>
          <cell r="K230">
            <v>379.32000000000005</v>
          </cell>
          <cell r="L230">
            <v>550</v>
          </cell>
          <cell r="M230">
            <v>0</v>
          </cell>
        </row>
        <row r="231">
          <cell r="A231" t="str">
            <v>F13-132</v>
          </cell>
          <cell r="B231" t="str">
            <v>MICROFIT CONN@1177 TALL PINE</v>
          </cell>
          <cell r="C231" t="str">
            <v>SOLA010</v>
          </cell>
          <cell r="D231">
            <v>635</v>
          </cell>
          <cell r="E231">
            <v>550</v>
          </cell>
          <cell r="H231" t="str">
            <v>F13-132</v>
          </cell>
          <cell r="I231" t="str">
            <v>MICROFIT CONN@1177 TALL PINE</v>
          </cell>
          <cell r="J231" t="str">
            <v>SOLA010</v>
          </cell>
          <cell r="K231">
            <v>635</v>
          </cell>
          <cell r="L231">
            <v>550</v>
          </cell>
          <cell r="M231">
            <v>0</v>
          </cell>
        </row>
        <row r="232">
          <cell r="A232" t="str">
            <v>F13-133</v>
          </cell>
          <cell r="B232" t="str">
            <v>Mfit Conn'n@700 Ritson RdN</v>
          </cell>
          <cell r="C232" t="str">
            <v>RUMB001</v>
          </cell>
          <cell r="D232">
            <v>963.05000000000007</v>
          </cell>
          <cell r="E232">
            <v>1083.8399999999999</v>
          </cell>
          <cell r="H232" t="str">
            <v>F13-133</v>
          </cell>
          <cell r="I232" t="str">
            <v>Mfit Conn'n@700 Ritson RdN</v>
          </cell>
          <cell r="J232" t="str">
            <v>RUMB001</v>
          </cell>
          <cell r="K232">
            <v>963.05000000000007</v>
          </cell>
          <cell r="L232">
            <v>1083.8399999999999</v>
          </cell>
          <cell r="M232">
            <v>0</v>
          </cell>
        </row>
        <row r="233">
          <cell r="A233" t="str">
            <v>F13-135</v>
          </cell>
          <cell r="B233" t="str">
            <v>MicroFIT Connection, 3.0kW</v>
          </cell>
          <cell r="C233" t="str">
            <v>SOLA010</v>
          </cell>
          <cell r="D233">
            <v>376.96000000000004</v>
          </cell>
          <cell r="E233">
            <v>550</v>
          </cell>
          <cell r="H233" t="str">
            <v>F13-135</v>
          </cell>
          <cell r="I233" t="str">
            <v>MicroFIT Connection, 3.0kW</v>
          </cell>
          <cell r="J233" t="str">
            <v>SOLA010</v>
          </cell>
          <cell r="K233">
            <v>376.96000000000004</v>
          </cell>
          <cell r="L233">
            <v>550</v>
          </cell>
          <cell r="M233">
            <v>0</v>
          </cell>
        </row>
        <row r="234">
          <cell r="A234" t="str">
            <v>F13-136</v>
          </cell>
          <cell r="B234" t="str">
            <v>MFIT Conn'n@2170 ThorntonRdN</v>
          </cell>
          <cell r="C234" t="str">
            <v>SMIT020</v>
          </cell>
          <cell r="D234">
            <v>488.45</v>
          </cell>
          <cell r="E234">
            <v>550</v>
          </cell>
          <cell r="H234" t="str">
            <v>F13-136</v>
          </cell>
          <cell r="I234" t="str">
            <v>MFIT Conn'n@2170 ThorntonRdN</v>
          </cell>
          <cell r="J234" t="str">
            <v>SMIT020</v>
          </cell>
          <cell r="K234">
            <v>488.45</v>
          </cell>
          <cell r="L234">
            <v>550</v>
          </cell>
          <cell r="M234">
            <v>0</v>
          </cell>
        </row>
        <row r="235">
          <cell r="A235" t="str">
            <v>F13-137</v>
          </cell>
          <cell r="B235" t="str">
            <v>MicroFIT Connection 3.0kW</v>
          </cell>
          <cell r="C235" t="str">
            <v>SOLA010</v>
          </cell>
          <cell r="D235">
            <v>540.68000000000006</v>
          </cell>
          <cell r="E235">
            <v>550</v>
          </cell>
          <cell r="H235" t="str">
            <v>F13-137</v>
          </cell>
          <cell r="I235" t="str">
            <v>MicroFIT Connection 3.0kW</v>
          </cell>
          <cell r="J235" t="str">
            <v>SOLA010</v>
          </cell>
          <cell r="K235">
            <v>540.68000000000006</v>
          </cell>
          <cell r="L235">
            <v>550</v>
          </cell>
          <cell r="M235">
            <v>0</v>
          </cell>
        </row>
        <row r="236">
          <cell r="A236" t="str">
            <v>F13-138</v>
          </cell>
          <cell r="B236" t="str">
            <v>MicroFIT Connection, 4.2kW</v>
          </cell>
          <cell r="C236" t="str">
            <v>0001</v>
          </cell>
          <cell r="D236">
            <v>569.29</v>
          </cell>
          <cell r="E236">
            <v>550</v>
          </cell>
          <cell r="H236" t="str">
            <v>F13-138</v>
          </cell>
          <cell r="I236" t="str">
            <v>MicroFIT Connection, 4.2kW</v>
          </cell>
          <cell r="J236" t="str">
            <v>0001</v>
          </cell>
          <cell r="K236">
            <v>569.29</v>
          </cell>
          <cell r="L236">
            <v>550</v>
          </cell>
          <cell r="M236">
            <v>0</v>
          </cell>
        </row>
        <row r="237">
          <cell r="A237" t="str">
            <v>F13-139</v>
          </cell>
          <cell r="B237" t="str">
            <v>MicroFIT Connection, 3.0kW</v>
          </cell>
          <cell r="C237" t="str">
            <v>SOLA010</v>
          </cell>
          <cell r="D237">
            <v>668.34</v>
          </cell>
          <cell r="E237">
            <v>550</v>
          </cell>
          <cell r="H237" t="str">
            <v>F13-139</v>
          </cell>
          <cell r="I237" t="str">
            <v>MicroFIT Connection, 3.0kW</v>
          </cell>
          <cell r="J237" t="str">
            <v>SOLA010</v>
          </cell>
          <cell r="K237">
            <v>668.34</v>
          </cell>
          <cell r="L237">
            <v>550</v>
          </cell>
          <cell r="M237">
            <v>0</v>
          </cell>
        </row>
        <row r="238">
          <cell r="A238" t="str">
            <v>F13-140</v>
          </cell>
          <cell r="B238" t="str">
            <v>MicroFIT Connection, 4.2kW</v>
          </cell>
          <cell r="C238" t="str">
            <v>SOLA010</v>
          </cell>
          <cell r="D238">
            <v>635</v>
          </cell>
          <cell r="E238">
            <v>550</v>
          </cell>
          <cell r="H238" t="str">
            <v>F13-140</v>
          </cell>
          <cell r="I238" t="str">
            <v>MicroFIT Connection, 4.2kW</v>
          </cell>
          <cell r="J238" t="str">
            <v>SOLA010</v>
          </cell>
          <cell r="K238">
            <v>635</v>
          </cell>
          <cell r="L238">
            <v>550</v>
          </cell>
          <cell r="M238">
            <v>0</v>
          </cell>
        </row>
        <row r="239">
          <cell r="A239" t="str">
            <v>F13-141</v>
          </cell>
          <cell r="B239" t="str">
            <v>MICROFIT CONN@1795 WHITESTONE</v>
          </cell>
          <cell r="C239" t="str">
            <v>SOLA010</v>
          </cell>
          <cell r="D239">
            <v>635</v>
          </cell>
          <cell r="E239">
            <v>550</v>
          </cell>
          <cell r="H239" t="str">
            <v>F13-141</v>
          </cell>
          <cell r="I239" t="str">
            <v>MICROFIT CONN@1795 WHITESTONE</v>
          </cell>
          <cell r="J239" t="str">
            <v>SOLA010</v>
          </cell>
          <cell r="K239">
            <v>635</v>
          </cell>
          <cell r="L239">
            <v>550</v>
          </cell>
          <cell r="M239">
            <v>0</v>
          </cell>
        </row>
        <row r="240">
          <cell r="A240" t="str">
            <v>F13-143</v>
          </cell>
          <cell r="B240" t="str">
            <v>MicroFIT Connection, 4.2kW</v>
          </cell>
          <cell r="C240" t="str">
            <v>SOLA010</v>
          </cell>
          <cell r="D240">
            <v>535.94999999999993</v>
          </cell>
          <cell r="E240">
            <v>550</v>
          </cell>
          <cell r="H240" t="str">
            <v>F13-143</v>
          </cell>
          <cell r="I240" t="str">
            <v>MicroFIT Connection, 4.2kW</v>
          </cell>
          <cell r="J240" t="str">
            <v>SOLA010</v>
          </cell>
          <cell r="K240">
            <v>535.94999999999993</v>
          </cell>
          <cell r="L240">
            <v>550</v>
          </cell>
          <cell r="M240">
            <v>0</v>
          </cell>
        </row>
        <row r="241">
          <cell r="A241" t="str">
            <v>F13-144</v>
          </cell>
          <cell r="B241" t="str">
            <v>MFIT Conn @ 925 Deer Valley Dr</v>
          </cell>
          <cell r="C241" t="str">
            <v>GRAS001</v>
          </cell>
          <cell r="D241">
            <v>85.57</v>
          </cell>
          <cell r="E241">
            <v>550</v>
          </cell>
          <cell r="H241" t="str">
            <v>F13-144</v>
          </cell>
          <cell r="I241" t="str">
            <v>MFIT Conn @ 925 Deer Valley Dr</v>
          </cell>
          <cell r="J241" t="str">
            <v>GRAS001</v>
          </cell>
          <cell r="K241">
            <v>85.57</v>
          </cell>
          <cell r="L241">
            <v>550</v>
          </cell>
          <cell r="M241">
            <v>0</v>
          </cell>
        </row>
        <row r="242">
          <cell r="A242" t="str">
            <v>F13-146</v>
          </cell>
          <cell r="B242" t="str">
            <v>MicroFIT Connectiion, 5.375kW</v>
          </cell>
          <cell r="C242" t="str">
            <v>GRAS001</v>
          </cell>
          <cell r="D242">
            <v>85.57</v>
          </cell>
          <cell r="E242">
            <v>550</v>
          </cell>
          <cell r="H242" t="str">
            <v>F13-146</v>
          </cell>
          <cell r="I242" t="str">
            <v>MicroFIT Connectiion, 5.375kW</v>
          </cell>
          <cell r="J242" t="str">
            <v>GRAS001</v>
          </cell>
          <cell r="K242">
            <v>85.57</v>
          </cell>
          <cell r="L242">
            <v>550</v>
          </cell>
          <cell r="M242">
            <v>0</v>
          </cell>
        </row>
        <row r="243">
          <cell r="A243" t="str">
            <v>F13-147</v>
          </cell>
          <cell r="B243" t="str">
            <v>MicroFIT Connection, 6.020kW</v>
          </cell>
          <cell r="C243" t="str">
            <v>GRAS001</v>
          </cell>
          <cell r="D243">
            <v>85.57</v>
          </cell>
          <cell r="E243">
            <v>550</v>
          </cell>
          <cell r="H243" t="str">
            <v>F13-147</v>
          </cell>
          <cell r="I243" t="str">
            <v>MicroFIT Connection, 6.020kW</v>
          </cell>
          <cell r="J243" t="str">
            <v>GRAS001</v>
          </cell>
          <cell r="K243">
            <v>85.57</v>
          </cell>
          <cell r="L243">
            <v>550</v>
          </cell>
          <cell r="M243">
            <v>0</v>
          </cell>
        </row>
        <row r="244">
          <cell r="A244" t="str">
            <v>F13-148</v>
          </cell>
          <cell r="B244" t="str">
            <v>MFIT Conn'n@979 Glenbourne Crt</v>
          </cell>
          <cell r="C244" t="str">
            <v>HIBB001</v>
          </cell>
          <cell r="D244">
            <v>483.72</v>
          </cell>
          <cell r="E244">
            <v>550</v>
          </cell>
          <cell r="H244" t="str">
            <v>F13-148</v>
          </cell>
          <cell r="I244" t="str">
            <v>MFIT Conn'n@979 Glenbourne Crt</v>
          </cell>
          <cell r="J244" t="str">
            <v>HIBB001</v>
          </cell>
          <cell r="K244">
            <v>483.72</v>
          </cell>
          <cell r="L244">
            <v>550</v>
          </cell>
          <cell r="M244">
            <v>0</v>
          </cell>
        </row>
        <row r="245">
          <cell r="A245" t="str">
            <v>F13-149</v>
          </cell>
          <cell r="B245" t="str">
            <v>MicroFIT Connection, 4.945kW</v>
          </cell>
          <cell r="C245" t="str">
            <v>GRAS001</v>
          </cell>
          <cell r="D245">
            <v>85.57</v>
          </cell>
          <cell r="E245">
            <v>550</v>
          </cell>
          <cell r="H245" t="str">
            <v>F13-149</v>
          </cell>
          <cell r="I245" t="str">
            <v>MicroFIT Connection, 4.945kW</v>
          </cell>
          <cell r="J245" t="str">
            <v>GRAS001</v>
          </cell>
          <cell r="K245">
            <v>85.57</v>
          </cell>
          <cell r="L245">
            <v>550</v>
          </cell>
          <cell r="M245">
            <v>0</v>
          </cell>
        </row>
        <row r="246">
          <cell r="A246" t="str">
            <v>F13-151</v>
          </cell>
          <cell r="B246" t="str">
            <v>MICROFIT CONN@1245 GLENRIDGE</v>
          </cell>
          <cell r="C246" t="str">
            <v>SOLA010</v>
          </cell>
          <cell r="D246">
            <v>569.29</v>
          </cell>
          <cell r="E246">
            <v>550</v>
          </cell>
          <cell r="H246" t="str">
            <v>F13-151</v>
          </cell>
          <cell r="I246" t="str">
            <v>MICROFIT CONN@1245 GLENRIDGE</v>
          </cell>
          <cell r="J246" t="str">
            <v>SOLA010</v>
          </cell>
          <cell r="K246">
            <v>569.29</v>
          </cell>
          <cell r="L246">
            <v>550</v>
          </cell>
          <cell r="M246">
            <v>0</v>
          </cell>
        </row>
        <row r="247">
          <cell r="A247" t="str">
            <v>F13-152</v>
          </cell>
          <cell r="B247" t="str">
            <v>MICROFIT CONN@1632 ROCKAWAY ST</v>
          </cell>
          <cell r="C247" t="str">
            <v>SOLA010</v>
          </cell>
          <cell r="D247">
            <v>569.29</v>
          </cell>
          <cell r="E247">
            <v>550</v>
          </cell>
          <cell r="H247" t="str">
            <v>F13-152</v>
          </cell>
          <cell r="I247" t="str">
            <v>MICROFIT CONN@1632 ROCKAWAY ST</v>
          </cell>
          <cell r="J247" t="str">
            <v>SOLA010</v>
          </cell>
          <cell r="K247">
            <v>569.29</v>
          </cell>
          <cell r="L247">
            <v>550</v>
          </cell>
          <cell r="M247">
            <v>0</v>
          </cell>
        </row>
        <row r="248">
          <cell r="A248" t="str">
            <v>F13-155</v>
          </cell>
          <cell r="B248" t="str">
            <v>MICROFIT CONN@1457 LYNCROFT</v>
          </cell>
          <cell r="C248" t="str">
            <v>SOLA010</v>
          </cell>
          <cell r="D248">
            <v>85.57</v>
          </cell>
          <cell r="E248">
            <v>550</v>
          </cell>
          <cell r="H248" t="str">
            <v>F13-155</v>
          </cell>
          <cell r="I248" t="str">
            <v>MICROFIT CONN@1457 LYNCROFT</v>
          </cell>
          <cell r="J248" t="str">
            <v>SOLA010</v>
          </cell>
          <cell r="K248">
            <v>85.57</v>
          </cell>
          <cell r="L248">
            <v>550</v>
          </cell>
          <cell r="M248">
            <v>0</v>
          </cell>
        </row>
        <row r="249">
          <cell r="A249" t="str">
            <v>F13-156</v>
          </cell>
          <cell r="B249" t="str">
            <v>Mfit Conn'n@618 Annandale St</v>
          </cell>
          <cell r="C249" t="str">
            <v>ECLI001</v>
          </cell>
          <cell r="D249">
            <v>431.73</v>
          </cell>
          <cell r="E249">
            <v>550</v>
          </cell>
          <cell r="H249" t="str">
            <v>F13-156</v>
          </cell>
          <cell r="I249" t="str">
            <v>Mfit Conn'n@618 Annandale St</v>
          </cell>
          <cell r="J249" t="str">
            <v>ECLI001</v>
          </cell>
          <cell r="K249">
            <v>431.73</v>
          </cell>
          <cell r="L249">
            <v>550</v>
          </cell>
          <cell r="M249">
            <v>0</v>
          </cell>
        </row>
        <row r="250">
          <cell r="A250" t="str">
            <v>F13-158</v>
          </cell>
          <cell r="B250" t="str">
            <v>MICROFIT CONN@1549 PENNEL DR.</v>
          </cell>
          <cell r="C250" t="str">
            <v>ONTA230</v>
          </cell>
          <cell r="D250">
            <v>85.57</v>
          </cell>
          <cell r="E250">
            <v>550</v>
          </cell>
          <cell r="H250" t="str">
            <v>F13-158</v>
          </cell>
          <cell r="I250" t="str">
            <v>MICROFIT CONN@1549 PENNEL DR.</v>
          </cell>
          <cell r="J250" t="str">
            <v>ONTA230</v>
          </cell>
          <cell r="K250">
            <v>85.57</v>
          </cell>
          <cell r="L250">
            <v>550</v>
          </cell>
          <cell r="M250">
            <v>0</v>
          </cell>
        </row>
        <row r="251">
          <cell r="A251" t="str">
            <v>F13-159</v>
          </cell>
          <cell r="B251" t="str">
            <v>MicroFIT Conn, 245 Fourth Ave</v>
          </cell>
          <cell r="C251" t="str">
            <v>0001</v>
          </cell>
          <cell r="D251">
            <v>85.57</v>
          </cell>
          <cell r="E251">
            <v>0</v>
          </cell>
          <cell r="H251" t="str">
            <v>F13-159</v>
          </cell>
          <cell r="I251" t="str">
            <v>MicroFIT Conn, 245 Fourth Ave</v>
          </cell>
          <cell r="J251" t="str">
            <v>0001</v>
          </cell>
          <cell r="K251">
            <v>85.57</v>
          </cell>
          <cell r="L251">
            <v>0</v>
          </cell>
          <cell r="M251">
            <v>0</v>
          </cell>
        </row>
        <row r="252">
          <cell r="A252" t="str">
            <v>F13-161</v>
          </cell>
          <cell r="B252" t="str">
            <v>MFIT Conn@816 SimcoeStN</v>
          </cell>
          <cell r="C252" t="str">
            <v>FLOW001</v>
          </cell>
          <cell r="D252">
            <v>88.48</v>
          </cell>
          <cell r="E252">
            <v>550</v>
          </cell>
          <cell r="H252" t="str">
            <v>F13-161</v>
          </cell>
          <cell r="I252" t="str">
            <v>MFIT Conn@816 SimcoeStN</v>
          </cell>
          <cell r="J252" t="str">
            <v>FLOW001</v>
          </cell>
          <cell r="K252">
            <v>88.48</v>
          </cell>
          <cell r="L252">
            <v>550</v>
          </cell>
          <cell r="M252">
            <v>0</v>
          </cell>
        </row>
        <row r="253">
          <cell r="A253" t="str">
            <v>F13-500</v>
          </cell>
          <cell r="B253" t="str">
            <v>1661 HarmonRdN-MFit Conn</v>
          </cell>
          <cell r="C253" t="str">
            <v>ONTA200</v>
          </cell>
          <cell r="D253">
            <v>6699.17</v>
          </cell>
          <cell r="E253">
            <v>4417.3599999999997</v>
          </cell>
          <cell r="H253" t="str">
            <v>F13-500</v>
          </cell>
          <cell r="I253" t="str">
            <v>1661 HarmonRdN-MFit Conn</v>
          </cell>
          <cell r="J253" t="str">
            <v>ONTA200</v>
          </cell>
          <cell r="K253">
            <v>6699.17</v>
          </cell>
          <cell r="L253">
            <v>4417.3599999999997</v>
          </cell>
          <cell r="M253">
            <v>0</v>
          </cell>
        </row>
        <row r="254">
          <cell r="A254" t="str">
            <v>H13-404</v>
          </cell>
          <cell r="B254" t="str">
            <v>S/L TNFRS SMCE N,RSSLND-WLLIAM</v>
          </cell>
          <cell r="C254" t="str">
            <v>CITY001</v>
          </cell>
          <cell r="D254">
            <v>5.5</v>
          </cell>
          <cell r="E254">
            <v>0</v>
          </cell>
          <cell r="H254" t="str">
            <v>H13-404</v>
          </cell>
          <cell r="I254" t="str">
            <v>S/L TNFRS SMCE N,RSSLND-WLLIAM</v>
          </cell>
          <cell r="J254" t="str">
            <v>CITY001</v>
          </cell>
          <cell r="K254">
            <v>5.5</v>
          </cell>
          <cell r="L254">
            <v>0</v>
          </cell>
          <cell r="M254">
            <v>0</v>
          </cell>
        </row>
        <row r="255">
          <cell r="A255" t="str">
            <v>H13-409</v>
          </cell>
          <cell r="B255" t="str">
            <v>51 S/LTransfers Olive Ave Rbld</v>
          </cell>
          <cell r="C255" t="str">
            <v>CITY001</v>
          </cell>
          <cell r="D255">
            <v>50.790000000000006</v>
          </cell>
          <cell r="E255">
            <v>10200</v>
          </cell>
          <cell r="H255" t="str">
            <v>H13-409</v>
          </cell>
          <cell r="I255" t="str">
            <v>51 S/LTransfers Olive Ave Rbld</v>
          </cell>
          <cell r="J255" t="str">
            <v>CITY001</v>
          </cell>
          <cell r="K255">
            <v>50.790000000000006</v>
          </cell>
          <cell r="L255">
            <v>10200</v>
          </cell>
          <cell r="M255">
            <v>0</v>
          </cell>
        </row>
        <row r="256">
          <cell r="A256" t="str">
            <v>S09-510</v>
          </cell>
          <cell r="B256" t="str">
            <v>TempUG Sec Srvs 70 King St.E</v>
          </cell>
          <cell r="C256" t="str">
            <v>SUMM001</v>
          </cell>
          <cell r="D256">
            <v>95.88</v>
          </cell>
          <cell r="E256">
            <v>1514.08</v>
          </cell>
          <cell r="H256" t="str">
            <v>S09-510</v>
          </cell>
          <cell r="I256" t="str">
            <v>TempUG Sec Srvs 70 King St.E</v>
          </cell>
          <cell r="J256" t="str">
            <v>SUMM001</v>
          </cell>
          <cell r="K256">
            <v>95.88</v>
          </cell>
          <cell r="L256">
            <v>1514.08</v>
          </cell>
          <cell r="M256">
            <v>0</v>
          </cell>
        </row>
        <row r="257">
          <cell r="A257" t="str">
            <v>S13-503</v>
          </cell>
          <cell r="B257" t="str">
            <v>OH Temp Srvs ConlinRdE</v>
          </cell>
          <cell r="C257" t="str">
            <v>GREA001</v>
          </cell>
          <cell r="D257">
            <v>0</v>
          </cell>
          <cell r="E257">
            <v>2249.6</v>
          </cell>
          <cell r="H257" t="str">
            <v>S13-503</v>
          </cell>
          <cell r="I257" t="str">
            <v>OH Temp Srvs ConlinRdE</v>
          </cell>
          <cell r="J257" t="str">
            <v>GREA001</v>
          </cell>
          <cell r="K257">
            <v>0</v>
          </cell>
          <cell r="L257">
            <v>2249.6</v>
          </cell>
          <cell r="M257">
            <v>0</v>
          </cell>
        </row>
        <row r="258">
          <cell r="A258" t="str">
            <v>S13-504</v>
          </cell>
          <cell r="B258" t="str">
            <v>1852 Arborwood - Temp service</v>
          </cell>
          <cell r="C258" t="str">
            <v>TRIB001</v>
          </cell>
          <cell r="D258">
            <v>50</v>
          </cell>
          <cell r="E258">
            <v>841.72</v>
          </cell>
          <cell r="H258" t="str">
            <v>S13-504</v>
          </cell>
          <cell r="I258" t="str">
            <v>1852 Arborwood - Temp service</v>
          </cell>
          <cell r="J258" t="str">
            <v>TRIB001</v>
          </cell>
          <cell r="K258">
            <v>50</v>
          </cell>
          <cell r="L258">
            <v>841.72</v>
          </cell>
          <cell r="M258">
            <v>0</v>
          </cell>
        </row>
        <row r="259">
          <cell r="A259" t="str">
            <v>S13-511</v>
          </cell>
          <cell r="B259" t="str">
            <v>2 Taylorwood Rd O/H Temp sec.</v>
          </cell>
          <cell r="C259" t="str">
            <v>PODI001</v>
          </cell>
          <cell r="D259">
            <v>194.7</v>
          </cell>
          <cell r="E259">
            <v>841.71999999999991</v>
          </cell>
          <cell r="H259" t="str">
            <v>S13-511</v>
          </cell>
          <cell r="I259" t="str">
            <v>2 Taylorwood Rd O/H Temp sec.</v>
          </cell>
          <cell r="J259" t="str">
            <v>PODI001</v>
          </cell>
          <cell r="K259">
            <v>194.7</v>
          </cell>
          <cell r="L259">
            <v>841.71999999999991</v>
          </cell>
          <cell r="M259">
            <v>0</v>
          </cell>
        </row>
        <row r="260">
          <cell r="A260" t="str">
            <v>S13-531</v>
          </cell>
          <cell r="B260" t="str">
            <v>OutdoorMtrEnc@1955RitsonRdN</v>
          </cell>
          <cell r="C260" t="str">
            <v>DURH003</v>
          </cell>
          <cell r="D260">
            <v>33.349999999999994</v>
          </cell>
          <cell r="E260">
            <v>920.25</v>
          </cell>
          <cell r="H260" t="str">
            <v>S13-531</v>
          </cell>
          <cell r="I260" t="str">
            <v>OutdoorMtrEnc@1955RitsonRdN</v>
          </cell>
          <cell r="J260" t="str">
            <v>DURH003</v>
          </cell>
          <cell r="K260">
            <v>33.349999999999994</v>
          </cell>
          <cell r="L260">
            <v>920.25</v>
          </cell>
          <cell r="M260">
            <v>0</v>
          </cell>
        </row>
        <row r="261">
          <cell r="A261" t="str">
            <v>S13-533</v>
          </cell>
          <cell r="B261" t="str">
            <v>OH Temp. Sec. Svce-2361 Simcoe</v>
          </cell>
          <cell r="C261" t="str">
            <v>DART001</v>
          </cell>
          <cell r="D261">
            <v>1805.65</v>
          </cell>
          <cell r="E261">
            <v>0</v>
          </cell>
          <cell r="H261" t="str">
            <v>S13-533</v>
          </cell>
          <cell r="I261" t="str">
            <v>OH Temp. Sec. Svce-2361 Simcoe</v>
          </cell>
          <cell r="J261" t="str">
            <v>DART001</v>
          </cell>
          <cell r="K261">
            <v>1805.65</v>
          </cell>
          <cell r="L261">
            <v>0</v>
          </cell>
          <cell r="M261">
            <v>0</v>
          </cell>
        </row>
        <row r="262">
          <cell r="A262" t="str">
            <v>S13-536</v>
          </cell>
          <cell r="B262" t="str">
            <v>Royal St. OH Temp Sec. Svce.</v>
          </cell>
          <cell r="C262" t="str">
            <v>HARD001</v>
          </cell>
          <cell r="D262">
            <v>144.69999999999999</v>
          </cell>
          <cell r="E262">
            <v>841.71</v>
          </cell>
          <cell r="H262" t="str">
            <v>S13-536</v>
          </cell>
          <cell r="I262" t="str">
            <v>Royal St. OH Temp Sec. Svce.</v>
          </cell>
          <cell r="J262" t="str">
            <v>HARD001</v>
          </cell>
          <cell r="K262">
            <v>144.69999999999999</v>
          </cell>
          <cell r="L262">
            <v>841.71</v>
          </cell>
          <cell r="M262">
            <v>0</v>
          </cell>
        </row>
        <row r="263">
          <cell r="A263" t="str">
            <v>V-044-00</v>
          </cell>
          <cell r="B263" t="str">
            <v>UG - Special Services Vehicle</v>
          </cell>
          <cell r="C263" t="str">
            <v>OPUC001</v>
          </cell>
          <cell r="D263">
            <v>565.53000000000009</v>
          </cell>
          <cell r="E263">
            <v>0</v>
          </cell>
          <cell r="H263" t="str">
            <v>V-044-00</v>
          </cell>
          <cell r="I263" t="str">
            <v>UG - Special Services Vehicle</v>
          </cell>
          <cell r="J263" t="str">
            <v>OPUC001</v>
          </cell>
          <cell r="K263">
            <v>565.53000000000009</v>
          </cell>
          <cell r="L263">
            <v>0</v>
          </cell>
          <cell r="M263">
            <v>0</v>
          </cell>
        </row>
        <row r="264">
          <cell r="A264" t="str">
            <v>V-525-00</v>
          </cell>
          <cell r="B264" t="str">
            <v>LANDSCAPE TRAILER</v>
          </cell>
          <cell r="C264" t="str">
            <v>OPUC001</v>
          </cell>
          <cell r="D264">
            <v>0</v>
          </cell>
          <cell r="E264">
            <v>0</v>
          </cell>
          <cell r="H264" t="str">
            <v>V-525-00</v>
          </cell>
          <cell r="I264" t="str">
            <v>LANDSCAPE TRAILER</v>
          </cell>
          <cell r="J264" t="str">
            <v>OPUC001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V-602-00</v>
          </cell>
          <cell r="B265" t="str">
            <v>GENERATOR</v>
          </cell>
          <cell r="C265" t="str">
            <v>OPUC001</v>
          </cell>
          <cell r="D265">
            <v>2.5</v>
          </cell>
          <cell r="E265">
            <v>0</v>
          </cell>
          <cell r="H265" t="str">
            <v>V-602-00</v>
          </cell>
          <cell r="I265" t="str">
            <v>GENERATOR</v>
          </cell>
          <cell r="J265" t="str">
            <v>OPUC001</v>
          </cell>
          <cell r="K265">
            <v>2.5</v>
          </cell>
          <cell r="L265">
            <v>0</v>
          </cell>
          <cell r="M265">
            <v>0</v>
          </cell>
        </row>
      </sheetData>
      <sheetData sheetId="15">
        <row r="5">
          <cell r="B5" t="str">
            <v>C04-101D</v>
          </cell>
          <cell r="C5" t="str">
            <v>UG Maxwell Village Ph#6</v>
          </cell>
          <cell r="D5" t="str">
            <v>C0</v>
          </cell>
          <cell r="E5" t="str">
            <v>1</v>
          </cell>
          <cell r="F5">
            <v>1</v>
          </cell>
        </row>
        <row r="6">
          <cell r="B6" t="str">
            <v>C04-105D</v>
          </cell>
          <cell r="C6" t="str">
            <v>U/G Falcon Ridge Ph5 Subd</v>
          </cell>
          <cell r="D6" t="str">
            <v>C0</v>
          </cell>
          <cell r="E6" t="str">
            <v>1</v>
          </cell>
          <cell r="F6">
            <v>1</v>
          </cell>
          <cell r="G6">
            <v>438.46</v>
          </cell>
        </row>
        <row r="7">
          <cell r="B7" t="str">
            <v>C05-108</v>
          </cell>
          <cell r="C7" t="str">
            <v>Grandview Heights Subdivision</v>
          </cell>
          <cell r="D7" t="str">
            <v>-</v>
          </cell>
          <cell r="E7" t="str">
            <v>-</v>
          </cell>
          <cell r="F7" t="str">
            <v>-</v>
          </cell>
          <cell r="G7">
            <v>67.98</v>
          </cell>
        </row>
        <row r="8">
          <cell r="B8" t="str">
            <v>C05-113</v>
          </cell>
          <cell r="C8" t="str">
            <v>Parkridge Phase 1-5 Subdivisio</v>
          </cell>
          <cell r="D8" t="str">
            <v>C0</v>
          </cell>
          <cell r="E8" t="str">
            <v>1</v>
          </cell>
          <cell r="F8">
            <v>2</v>
          </cell>
          <cell r="G8">
            <v>7.2759576141834259E-12</v>
          </cell>
        </row>
        <row r="9">
          <cell r="B9" t="str">
            <v>C05-114</v>
          </cell>
          <cell r="C9" t="str">
            <v>Parkridge Phase 2-1 Subdivisio</v>
          </cell>
          <cell r="D9" t="str">
            <v>C0</v>
          </cell>
          <cell r="E9" t="str">
            <v>1</v>
          </cell>
          <cell r="F9">
            <v>2</v>
          </cell>
          <cell r="G9">
            <v>1.0000000009313226E-2</v>
          </cell>
        </row>
        <row r="10">
          <cell r="B10" t="str">
            <v>C05-116</v>
          </cell>
          <cell r="C10" t="str">
            <v>ParkRidge Phase 4B-Silwell</v>
          </cell>
          <cell r="D10" t="str">
            <v>C0</v>
          </cell>
          <cell r="E10" t="str">
            <v>1</v>
          </cell>
          <cell r="F10">
            <v>2</v>
          </cell>
          <cell r="G10">
            <v>1.8189894035458565E-11</v>
          </cell>
        </row>
        <row r="11">
          <cell r="B11" t="str">
            <v>C05-117A</v>
          </cell>
          <cell r="C11" t="str">
            <v>Dusty Dawn Ph1-Subd-Digins</v>
          </cell>
          <cell r="D11" t="str">
            <v>C0</v>
          </cell>
          <cell r="E11" t="str">
            <v>1</v>
          </cell>
          <cell r="F11">
            <v>0</v>
          </cell>
          <cell r="G11">
            <v>3829.849999999999</v>
          </cell>
        </row>
        <row r="12">
          <cell r="B12" t="str">
            <v>C05-120</v>
          </cell>
          <cell r="C12" t="str">
            <v>Southfields Subd-Airport Subd.</v>
          </cell>
          <cell r="D12" t="str">
            <v>C0</v>
          </cell>
          <cell r="E12" t="str">
            <v>1</v>
          </cell>
          <cell r="F12">
            <v>2</v>
          </cell>
          <cell r="G12">
            <v>0</v>
          </cell>
        </row>
        <row r="13">
          <cell r="B13" t="str">
            <v>C05-120D</v>
          </cell>
          <cell r="C13" t="str">
            <v>Southfield Subdivision Airport</v>
          </cell>
          <cell r="D13" t="str">
            <v>C0</v>
          </cell>
          <cell r="E13" t="str">
            <v>1</v>
          </cell>
          <cell r="F13">
            <v>0</v>
          </cell>
          <cell r="G13">
            <v>697.79</v>
          </cell>
        </row>
        <row r="14">
          <cell r="B14" t="str">
            <v>C06-100</v>
          </cell>
          <cell r="C14" t="str">
            <v>Harmony Horizon Ph#3</v>
          </cell>
          <cell r="D14" t="str">
            <v>C0</v>
          </cell>
          <cell r="E14" t="str">
            <v>1</v>
          </cell>
          <cell r="F14">
            <v>2</v>
          </cell>
          <cell r="G14">
            <v>-394.80999999999995</v>
          </cell>
        </row>
        <row r="15">
          <cell r="B15" t="str">
            <v>C06-100D</v>
          </cell>
          <cell r="C15" t="str">
            <v>Harmony Horizons Ph#3-DigIns</v>
          </cell>
          <cell r="D15" t="str">
            <v>C0</v>
          </cell>
          <cell r="E15" t="str">
            <v>1</v>
          </cell>
          <cell r="F15">
            <v>2</v>
          </cell>
          <cell r="G15">
            <v>50.000000000000071</v>
          </cell>
        </row>
        <row r="16">
          <cell r="B16" t="str">
            <v>C06-101A</v>
          </cell>
          <cell r="C16" t="str">
            <v>Dusty Dawn Ph#2 Subd DigIns</v>
          </cell>
          <cell r="D16" t="str">
            <v>C0</v>
          </cell>
          <cell r="E16" t="str">
            <v>1</v>
          </cell>
          <cell r="F16">
            <v>1</v>
          </cell>
          <cell r="G16">
            <v>603.22</v>
          </cell>
        </row>
        <row r="17">
          <cell r="B17" t="str">
            <v>C06-103A</v>
          </cell>
          <cell r="C17" t="str">
            <v>Springridge Ph#1 Subd-Meters</v>
          </cell>
          <cell r="D17" t="str">
            <v>C0</v>
          </cell>
          <cell r="E17" t="str">
            <v>1</v>
          </cell>
          <cell r="F17">
            <v>1</v>
          </cell>
          <cell r="G17">
            <v>384.66999999999996</v>
          </cell>
        </row>
        <row r="18">
          <cell r="B18" t="str">
            <v>C06-108</v>
          </cell>
          <cell r="C18" t="str">
            <v>Windfield Farms Ph2 A&amp;B</v>
          </cell>
          <cell r="D18" t="str">
            <v>C0</v>
          </cell>
          <cell r="E18" t="str">
            <v>1</v>
          </cell>
          <cell r="F18">
            <v>2</v>
          </cell>
          <cell r="G18">
            <v>9.9999999999972715</v>
          </cell>
        </row>
        <row r="19">
          <cell r="B19" t="str">
            <v>C06-112</v>
          </cell>
          <cell r="C19" t="str">
            <v>Kingsfield Loop Subdivision</v>
          </cell>
          <cell r="D19" t="str">
            <v>C0</v>
          </cell>
          <cell r="E19" t="str">
            <v>1</v>
          </cell>
          <cell r="F19">
            <v>2</v>
          </cell>
          <cell r="G19">
            <v>-6.3664629124104977E-12</v>
          </cell>
        </row>
        <row r="20">
          <cell r="B20" t="str">
            <v>C08-101</v>
          </cell>
          <cell r="C20" t="str">
            <v>Springridge Ph#2 Sub-Alt.Bid</v>
          </cell>
          <cell r="D20" t="str">
            <v>C0</v>
          </cell>
          <cell r="E20" t="str">
            <v>1</v>
          </cell>
          <cell r="F20">
            <v>2</v>
          </cell>
          <cell r="G20">
            <v>120.00000000000728</v>
          </cell>
        </row>
        <row r="21">
          <cell r="B21" t="str">
            <v>C10-100</v>
          </cell>
          <cell r="C21" t="str">
            <v>Dusty Dawn Dev, Ph 4</v>
          </cell>
          <cell r="D21" t="str">
            <v>C1</v>
          </cell>
          <cell r="E21" t="str">
            <v>1</v>
          </cell>
          <cell r="F21">
            <v>2</v>
          </cell>
          <cell r="G21">
            <v>1.9326762412674725E-12</v>
          </cell>
        </row>
        <row r="22">
          <cell r="B22" t="str">
            <v>C10-104</v>
          </cell>
          <cell r="C22" t="str">
            <v>Transfmr/Relocate PoleHarmony</v>
          </cell>
          <cell r="D22" t="str">
            <v>C1</v>
          </cell>
          <cell r="E22" t="str">
            <v>1</v>
          </cell>
          <cell r="F22">
            <v>2</v>
          </cell>
          <cell r="G22">
            <v>65</v>
          </cell>
        </row>
        <row r="23">
          <cell r="B23" t="str">
            <v>C10-106</v>
          </cell>
          <cell r="C23" t="str">
            <v>Capreol Crt Extension(11 Lots)</v>
          </cell>
          <cell r="D23" t="str">
            <v>C1</v>
          </cell>
          <cell r="E23" t="str">
            <v>1</v>
          </cell>
          <cell r="F23">
            <v>1</v>
          </cell>
          <cell r="G23">
            <v>3602.4900000000007</v>
          </cell>
        </row>
        <row r="24">
          <cell r="B24" t="str">
            <v>C10-106D</v>
          </cell>
          <cell r="C24" t="str">
            <v>CAPREOL CRT - OLD DIG IN COSTS</v>
          </cell>
          <cell r="D24" t="str">
            <v>C1</v>
          </cell>
          <cell r="E24" t="str">
            <v>1</v>
          </cell>
          <cell r="F24">
            <v>0</v>
          </cell>
          <cell r="G24">
            <v>1307.3400000000001</v>
          </cell>
        </row>
        <row r="25">
          <cell r="B25" t="str">
            <v>C10-108</v>
          </cell>
          <cell r="C25" t="str">
            <v>Arborwood Division</v>
          </cell>
          <cell r="D25" t="str">
            <v>C1</v>
          </cell>
          <cell r="E25" t="str">
            <v>1</v>
          </cell>
          <cell r="F25">
            <v>2</v>
          </cell>
          <cell r="G25">
            <v>9.9999999999986908</v>
          </cell>
        </row>
        <row r="26">
          <cell r="B26" t="str">
            <v>C10-204</v>
          </cell>
          <cell r="C26" t="str">
            <v>401 Crossings: Design &amp; Rebuild</v>
          </cell>
          <cell r="D26" t="str">
            <v>C1</v>
          </cell>
          <cell r="E26" t="str">
            <v>2</v>
          </cell>
          <cell r="F26">
            <v>2</v>
          </cell>
          <cell r="G26">
            <v>-457.94</v>
          </cell>
        </row>
        <row r="27">
          <cell r="B27" t="str">
            <v>C10-205</v>
          </cell>
          <cell r="C27" t="str">
            <v>OH rebldSimcoeN, Rossland-Beatrice</v>
          </cell>
          <cell r="D27" t="str">
            <v>C1</v>
          </cell>
          <cell r="E27" t="str">
            <v>2</v>
          </cell>
          <cell r="F27">
            <v>2</v>
          </cell>
          <cell r="G27">
            <v>720</v>
          </cell>
        </row>
        <row r="28">
          <cell r="B28" t="str">
            <v>C10-211</v>
          </cell>
          <cell r="C28" t="str">
            <v>Cable Replacement Cardigan Crt</v>
          </cell>
          <cell r="D28" t="str">
            <v>C1</v>
          </cell>
          <cell r="E28" t="str">
            <v>2</v>
          </cell>
          <cell r="F28">
            <v>2</v>
          </cell>
          <cell r="G28">
            <v>20</v>
          </cell>
        </row>
        <row r="29">
          <cell r="B29" t="str">
            <v>C10-213</v>
          </cell>
          <cell r="C29" t="str">
            <v>U/G Primary Cable Repl, Laval</v>
          </cell>
          <cell r="D29" t="str">
            <v>C1</v>
          </cell>
          <cell r="E29" t="str">
            <v>2</v>
          </cell>
          <cell r="F29">
            <v>1</v>
          </cell>
          <cell r="G29">
            <v>-3.3196556614711881E-11</v>
          </cell>
        </row>
        <row r="30">
          <cell r="B30" t="str">
            <v>C10-245</v>
          </cell>
          <cell r="C30" t="str">
            <v>Smart Grid Pilot</v>
          </cell>
          <cell r="D30" t="str">
            <v>C1</v>
          </cell>
          <cell r="E30" t="str">
            <v>2</v>
          </cell>
          <cell r="F30">
            <v>2</v>
          </cell>
          <cell r="G30">
            <v>35</v>
          </cell>
        </row>
        <row r="31">
          <cell r="B31" t="str">
            <v>C10-260</v>
          </cell>
          <cell r="C31" t="str">
            <v>UG Downtown Enhancement-Regent</v>
          </cell>
          <cell r="D31" t="str">
            <v>C1</v>
          </cell>
          <cell r="E31" t="str">
            <v>2</v>
          </cell>
          <cell r="F31">
            <v>2</v>
          </cell>
          <cell r="G31">
            <v>-35</v>
          </cell>
        </row>
        <row r="32">
          <cell r="B32" t="str">
            <v>C10-270</v>
          </cell>
          <cell r="C32" t="str">
            <v>MS#10 RELAYS</v>
          </cell>
          <cell r="D32" t="str">
            <v>C1</v>
          </cell>
          <cell r="E32" t="str">
            <v>2</v>
          </cell>
          <cell r="F32">
            <v>2</v>
          </cell>
          <cell r="G32">
            <v>80</v>
          </cell>
        </row>
        <row r="33">
          <cell r="B33" t="str">
            <v>C10-291</v>
          </cell>
          <cell r="C33" t="str">
            <v>OH Relocate Simcoe/Niagara</v>
          </cell>
          <cell r="D33" t="str">
            <v>C1</v>
          </cell>
          <cell r="E33" t="str">
            <v>2</v>
          </cell>
          <cell r="F33">
            <v>2</v>
          </cell>
          <cell r="G33">
            <v>-3.5527136788005009E-12</v>
          </cell>
        </row>
        <row r="34">
          <cell r="B34" t="str">
            <v>C10-356</v>
          </cell>
          <cell r="C34" t="str">
            <v>Metering Upgrade501 Coldstream</v>
          </cell>
          <cell r="D34" t="str">
            <v>C1</v>
          </cell>
          <cell r="E34" t="str">
            <v>3</v>
          </cell>
          <cell r="F34">
            <v>2</v>
          </cell>
          <cell r="G34">
            <v>278.88</v>
          </cell>
        </row>
        <row r="35">
          <cell r="B35" t="str">
            <v>C10-358</v>
          </cell>
          <cell r="C35" t="str">
            <v>Osh Civic Centre Upgrade</v>
          </cell>
          <cell r="D35" t="str">
            <v>C1</v>
          </cell>
          <cell r="E35" t="str">
            <v>3</v>
          </cell>
          <cell r="F35">
            <v>2</v>
          </cell>
          <cell r="G35">
            <v>185</v>
          </cell>
        </row>
        <row r="36">
          <cell r="B36" t="str">
            <v>C10-361</v>
          </cell>
          <cell r="C36" t="str">
            <v>New UG SecSrvs Grandview Dr N</v>
          </cell>
          <cell r="D36" t="str">
            <v>C1</v>
          </cell>
          <cell r="E36" t="str">
            <v>3</v>
          </cell>
          <cell r="F36">
            <v>2</v>
          </cell>
          <cell r="G36">
            <v>0</v>
          </cell>
        </row>
        <row r="37">
          <cell r="B37" t="str">
            <v>C10-365</v>
          </cell>
          <cell r="C37" t="str">
            <v>Genosha - 70 King St E upgrade</v>
          </cell>
          <cell r="D37" t="str">
            <v>C1</v>
          </cell>
          <cell r="E37" t="str">
            <v>3</v>
          </cell>
          <cell r="F37">
            <v>1</v>
          </cell>
          <cell r="G37">
            <v>31308.29</v>
          </cell>
        </row>
        <row r="38">
          <cell r="B38" t="str">
            <v>C10-384</v>
          </cell>
          <cell r="C38" t="str">
            <v>New OHSecSrvs Thornton RdS</v>
          </cell>
          <cell r="D38" t="str">
            <v>C1</v>
          </cell>
          <cell r="E38" t="str">
            <v>3</v>
          </cell>
          <cell r="F38">
            <v>2</v>
          </cell>
          <cell r="G38">
            <v>652.09</v>
          </cell>
        </row>
        <row r="39">
          <cell r="B39" t="str">
            <v>C10-384A</v>
          </cell>
          <cell r="C39" t="str">
            <v>NewOH 347/600VSrvs-ThorntonRdS</v>
          </cell>
          <cell r="D39" t="str">
            <v>C1</v>
          </cell>
          <cell r="E39" t="str">
            <v>3</v>
          </cell>
          <cell r="F39">
            <v>2</v>
          </cell>
          <cell r="G39">
            <v>-652.09</v>
          </cell>
        </row>
        <row r="40">
          <cell r="B40" t="str">
            <v>C10-385</v>
          </cell>
          <cell r="C40" t="str">
            <v>U/G Primary, Smart Centre</v>
          </cell>
          <cell r="D40" t="str">
            <v>C1</v>
          </cell>
          <cell r="E40" t="str">
            <v>3</v>
          </cell>
          <cell r="F40">
            <v>2</v>
          </cell>
          <cell r="G40">
            <v>-1.8189894035458565E-12</v>
          </cell>
        </row>
        <row r="41">
          <cell r="B41" t="str">
            <v>C10-393</v>
          </cell>
          <cell r="C41" t="str">
            <v>Transformer for Shell Gas Stn</v>
          </cell>
          <cell r="D41" t="str">
            <v>C1</v>
          </cell>
          <cell r="E41" t="str">
            <v>3</v>
          </cell>
          <cell r="F41">
            <v>1</v>
          </cell>
          <cell r="G41">
            <v>-3.865352482534945E-12</v>
          </cell>
        </row>
        <row r="42">
          <cell r="B42" t="str">
            <v>C10-399</v>
          </cell>
          <cell r="C42" t="str">
            <v>U/G Secondary, UOIT 2000Simcoe</v>
          </cell>
          <cell r="D42" t="str">
            <v>C1</v>
          </cell>
          <cell r="E42" t="str">
            <v>3</v>
          </cell>
          <cell r="F42">
            <v>2</v>
          </cell>
          <cell r="G42">
            <v>2.2737367544323206E-13</v>
          </cell>
        </row>
        <row r="43">
          <cell r="B43" t="str">
            <v>C10-600</v>
          </cell>
          <cell r="C43" t="str">
            <v>Single Ph Mtr Purchase/Install</v>
          </cell>
          <cell r="D43" t="str">
            <v>C1</v>
          </cell>
          <cell r="E43" t="str">
            <v>6</v>
          </cell>
          <cell r="F43">
            <v>2</v>
          </cell>
          <cell r="G43">
            <v>505</v>
          </cell>
        </row>
        <row r="44">
          <cell r="B44" t="str">
            <v>C10-605</v>
          </cell>
          <cell r="C44" t="str">
            <v>Polyphase Mtr Purchase/Install</v>
          </cell>
          <cell r="D44" t="str">
            <v>C1</v>
          </cell>
          <cell r="E44" t="str">
            <v>6</v>
          </cell>
          <cell r="F44">
            <v>2</v>
          </cell>
          <cell r="G44">
            <v>607</v>
          </cell>
        </row>
        <row r="45">
          <cell r="B45" t="str">
            <v>C10-610</v>
          </cell>
          <cell r="C45" t="str">
            <v>Interval Meter Purchase &amp; Inst</v>
          </cell>
          <cell r="D45" t="str">
            <v>C1</v>
          </cell>
          <cell r="E45" t="str">
            <v>6</v>
          </cell>
          <cell r="F45">
            <v>2</v>
          </cell>
          <cell r="G45">
            <v>230</v>
          </cell>
        </row>
        <row r="46">
          <cell r="B46" t="str">
            <v>C10-767</v>
          </cell>
          <cell r="C46" t="str">
            <v>191Bloor St.E.-dmged transform</v>
          </cell>
          <cell r="D46" t="str">
            <v>C1</v>
          </cell>
          <cell r="E46" t="str">
            <v>7</v>
          </cell>
          <cell r="F46">
            <v>1</v>
          </cell>
        </row>
        <row r="47">
          <cell r="B47" t="str">
            <v>C10-781</v>
          </cell>
          <cell r="C47" t="str">
            <v>MVA @ 734 GrandviewStN</v>
          </cell>
          <cell r="D47" t="str">
            <v>C1</v>
          </cell>
          <cell r="E47" t="str">
            <v>7</v>
          </cell>
          <cell r="F47">
            <v>2</v>
          </cell>
        </row>
        <row r="48">
          <cell r="B48" t="str">
            <v>C10-825</v>
          </cell>
          <cell r="C48" t="str">
            <v>POWER MASTER CIRCUIT ANYLZER</v>
          </cell>
          <cell r="D48" t="str">
            <v>C1</v>
          </cell>
          <cell r="E48" t="str">
            <v>8</v>
          </cell>
          <cell r="F48">
            <v>2</v>
          </cell>
          <cell r="G48">
            <v>0</v>
          </cell>
        </row>
        <row r="49">
          <cell r="B49" t="str">
            <v>C10-828</v>
          </cell>
          <cell r="C49" t="str">
            <v>GIS Upgrade</v>
          </cell>
          <cell r="D49" t="str">
            <v>C1</v>
          </cell>
          <cell r="E49" t="str">
            <v>8</v>
          </cell>
          <cell r="F49">
            <v>2</v>
          </cell>
          <cell r="G49">
            <v>0</v>
          </cell>
        </row>
        <row r="50">
          <cell r="B50" t="str">
            <v>C10-908B</v>
          </cell>
          <cell r="C50" t="str">
            <v>MFit Conn @100 Whiting Ave</v>
          </cell>
          <cell r="D50" t="str">
            <v>C1</v>
          </cell>
          <cell r="E50" t="str">
            <v>9</v>
          </cell>
          <cell r="F50">
            <v>0</v>
          </cell>
          <cell r="G50">
            <v>456.7</v>
          </cell>
        </row>
        <row r="51">
          <cell r="B51" t="str">
            <v>C11-101</v>
          </cell>
          <cell r="C51" t="str">
            <v>Forrest Hills Ph4B</v>
          </cell>
          <cell r="D51" t="str">
            <v>C1</v>
          </cell>
          <cell r="E51" t="str">
            <v>1</v>
          </cell>
          <cell r="F51">
            <v>0</v>
          </cell>
          <cell r="G51">
            <v>23595.29</v>
          </cell>
        </row>
        <row r="52">
          <cell r="B52" t="str">
            <v>C11-101D</v>
          </cell>
          <cell r="C52" t="str">
            <v>FORREST HILLS4B  DIG IN COSTS</v>
          </cell>
          <cell r="D52" t="str">
            <v>C1</v>
          </cell>
          <cell r="E52" t="str">
            <v>1</v>
          </cell>
          <cell r="F52">
            <v>0</v>
          </cell>
          <cell r="G52">
            <v>11076.799999999996</v>
          </cell>
        </row>
        <row r="53">
          <cell r="B53" t="str">
            <v>C11-103</v>
          </cell>
          <cell r="C53" t="str">
            <v>Parkridge Ph2-4 Subdivision</v>
          </cell>
          <cell r="D53" t="str">
            <v>C1</v>
          </cell>
          <cell r="E53" t="str">
            <v>1</v>
          </cell>
          <cell r="F53">
            <v>1</v>
          </cell>
          <cell r="G53">
            <v>26171.279999999999</v>
          </cell>
        </row>
        <row r="54">
          <cell r="B54" t="str">
            <v>C11-103D</v>
          </cell>
          <cell r="C54" t="str">
            <v>Parkridge Ph2-4 Subdivision</v>
          </cell>
          <cell r="D54" t="str">
            <v>C1</v>
          </cell>
          <cell r="E54" t="str">
            <v>1</v>
          </cell>
          <cell r="F54">
            <v>0</v>
          </cell>
          <cell r="G54">
            <v>17155.670000000002</v>
          </cell>
        </row>
        <row r="55">
          <cell r="B55" t="str">
            <v>C11-104</v>
          </cell>
          <cell r="C55" t="str">
            <v>Silwell Dvlpmnts II Subd</v>
          </cell>
          <cell r="D55" t="str">
            <v>C1</v>
          </cell>
          <cell r="E55" t="str">
            <v>1</v>
          </cell>
          <cell r="F55">
            <v>1</v>
          </cell>
          <cell r="G55">
            <v>5582.46</v>
          </cell>
        </row>
        <row r="56">
          <cell r="B56" t="str">
            <v>C11-105</v>
          </cell>
          <cell r="C56" t="str">
            <v>Dusty Dawn Devlpmnts Ph#5</v>
          </cell>
          <cell r="D56" t="str">
            <v>C1</v>
          </cell>
          <cell r="E56" t="str">
            <v>1</v>
          </cell>
          <cell r="F56">
            <v>0</v>
          </cell>
          <cell r="G56">
            <v>1951.46</v>
          </cell>
        </row>
        <row r="57">
          <cell r="B57" t="str">
            <v>C11-106</v>
          </cell>
          <cell r="C57" t="str">
            <v>Dusty Dawn Ph#6-Subdivision</v>
          </cell>
          <cell r="D57" t="str">
            <v>C1</v>
          </cell>
          <cell r="E57" t="str">
            <v>1</v>
          </cell>
          <cell r="F57">
            <v>0</v>
          </cell>
          <cell r="G57">
            <v>24148.940000000017</v>
          </cell>
        </row>
        <row r="58">
          <cell r="B58" t="str">
            <v>C11-106D</v>
          </cell>
          <cell r="C58" t="str">
            <v>DUSTY DAWN PH$6 - DIG IN'S</v>
          </cell>
          <cell r="D58" t="str">
            <v>C1</v>
          </cell>
          <cell r="E58" t="str">
            <v>1</v>
          </cell>
          <cell r="F58">
            <v>1</v>
          </cell>
          <cell r="G58">
            <v>379.7</v>
          </cell>
        </row>
        <row r="59">
          <cell r="B59" t="str">
            <v>C11-107</v>
          </cell>
          <cell r="C59" t="str">
            <v>New UG Subdv Kettering Dr</v>
          </cell>
          <cell r="D59" t="str">
            <v>C1</v>
          </cell>
          <cell r="E59" t="str">
            <v>1</v>
          </cell>
          <cell r="F59">
            <v>0</v>
          </cell>
          <cell r="G59">
            <v>817.60000000000014</v>
          </cell>
        </row>
        <row r="60">
          <cell r="B60" t="str">
            <v>C11-107D</v>
          </cell>
          <cell r="C60" t="str">
            <v>KETTERING DR-DIG IN'S</v>
          </cell>
          <cell r="D60" t="str">
            <v>C1</v>
          </cell>
          <cell r="E60" t="str">
            <v>1</v>
          </cell>
          <cell r="F60">
            <v>0</v>
          </cell>
          <cell r="G60">
            <v>3066.15</v>
          </cell>
        </row>
        <row r="61">
          <cell r="B61" t="str">
            <v>C11-202</v>
          </cell>
          <cell r="C61" t="str">
            <v>401 Extension-Front St-Ritson Rd</v>
          </cell>
          <cell r="D61" t="str">
            <v>C1</v>
          </cell>
          <cell r="E61" t="str">
            <v>2</v>
          </cell>
          <cell r="F61">
            <v>2</v>
          </cell>
          <cell r="G61">
            <v>9.99</v>
          </cell>
        </row>
        <row r="62">
          <cell r="B62" t="str">
            <v>C11-204</v>
          </cell>
          <cell r="C62" t="str">
            <v>401 Crossing@Bottom Grandview</v>
          </cell>
          <cell r="D62" t="str">
            <v>C1</v>
          </cell>
          <cell r="E62" t="str">
            <v>2</v>
          </cell>
          <cell r="F62">
            <v>2</v>
          </cell>
          <cell r="G62">
            <v>457.94</v>
          </cell>
        </row>
        <row r="63">
          <cell r="B63" t="str">
            <v>C11-208</v>
          </cell>
          <cell r="C63" t="str">
            <v>RebldSimcoe N-Beatrice/Taunton</v>
          </cell>
          <cell r="D63" t="str">
            <v>C1</v>
          </cell>
          <cell r="E63" t="str">
            <v>2</v>
          </cell>
          <cell r="F63">
            <v>2</v>
          </cell>
          <cell r="G63">
            <v>262.33999999999997</v>
          </cell>
        </row>
        <row r="64">
          <cell r="B64" t="str">
            <v>C11-210</v>
          </cell>
          <cell r="C64" t="str">
            <v>Wasaga/Killarney/Carlton Crt</v>
          </cell>
          <cell r="D64" t="str">
            <v>C1</v>
          </cell>
          <cell r="E64" t="str">
            <v>2</v>
          </cell>
          <cell r="F64">
            <v>2</v>
          </cell>
          <cell r="G64">
            <v>40</v>
          </cell>
        </row>
        <row r="65">
          <cell r="B65" t="str">
            <v>C11-212A</v>
          </cell>
          <cell r="C65" t="str">
            <v>UG Sub Rebuild-Fenelon Cr</v>
          </cell>
          <cell r="D65" t="str">
            <v>C1</v>
          </cell>
          <cell r="E65" t="str">
            <v>2</v>
          </cell>
          <cell r="F65">
            <v>1</v>
          </cell>
          <cell r="G65">
            <v>-44644</v>
          </cell>
        </row>
        <row r="66">
          <cell r="B66" t="str">
            <v>C11-216</v>
          </cell>
          <cell r="C66" t="str">
            <v>UG CableReplacement-745Stevenson</v>
          </cell>
          <cell r="D66" t="str">
            <v>C1</v>
          </cell>
          <cell r="E66" t="str">
            <v>2</v>
          </cell>
          <cell r="F66">
            <v>2</v>
          </cell>
          <cell r="G66">
            <v>140</v>
          </cell>
        </row>
        <row r="67">
          <cell r="B67" t="str">
            <v>C11-235</v>
          </cell>
          <cell r="C67" t="str">
            <v>Replace UG Transformers</v>
          </cell>
          <cell r="D67" t="str">
            <v>C1</v>
          </cell>
          <cell r="E67" t="str">
            <v>2</v>
          </cell>
          <cell r="F67">
            <v>2</v>
          </cell>
          <cell r="G67">
            <v>175</v>
          </cell>
        </row>
        <row r="68">
          <cell r="B68" t="str">
            <v>C11-243</v>
          </cell>
          <cell r="C68" t="str">
            <v>UG Sec Cable Unplan'd Replacement</v>
          </cell>
          <cell r="D68" t="str">
            <v>C1</v>
          </cell>
          <cell r="E68" t="str">
            <v>2</v>
          </cell>
          <cell r="F68">
            <v>2</v>
          </cell>
          <cell r="G68">
            <v>180</v>
          </cell>
        </row>
        <row r="69">
          <cell r="B69" t="str">
            <v>C11-274</v>
          </cell>
          <cell r="C69" t="str">
            <v>MS 11 T2 Transformer Rebuild</v>
          </cell>
          <cell r="D69" t="str">
            <v>C1</v>
          </cell>
          <cell r="E69" t="str">
            <v>2</v>
          </cell>
          <cell r="F69">
            <v>2</v>
          </cell>
          <cell r="G69">
            <v>390</v>
          </cell>
        </row>
        <row r="70">
          <cell r="B70" t="str">
            <v>C11-279</v>
          </cell>
          <cell r="C70" t="str">
            <v>OH Relocate-Ritson&amp;Winchester</v>
          </cell>
          <cell r="D70" t="str">
            <v>C1</v>
          </cell>
          <cell r="E70" t="str">
            <v>2</v>
          </cell>
          <cell r="F70">
            <v>2</v>
          </cell>
          <cell r="G70">
            <v>-196475.29</v>
          </cell>
        </row>
        <row r="71">
          <cell r="B71" t="str">
            <v>C11-280</v>
          </cell>
          <cell r="C71" t="str">
            <v>Boundary Rd-Pole Relocation</v>
          </cell>
          <cell r="D71" t="str">
            <v>C1</v>
          </cell>
          <cell r="E71" t="str">
            <v>2</v>
          </cell>
          <cell r="F71">
            <v>2</v>
          </cell>
        </row>
        <row r="72">
          <cell r="B72" t="str">
            <v>C11-300</v>
          </cell>
          <cell r="C72" t="str">
            <v>Install OH Services</v>
          </cell>
          <cell r="D72" t="str">
            <v>C1</v>
          </cell>
          <cell r="E72" t="str">
            <v>3</v>
          </cell>
          <cell r="F72">
            <v>2</v>
          </cell>
          <cell r="G72">
            <v>35</v>
          </cell>
        </row>
        <row r="73">
          <cell r="B73" t="str">
            <v>C11-310</v>
          </cell>
          <cell r="C73" t="str">
            <v>NewUGPrimSrvs 1037 Howden RdE</v>
          </cell>
          <cell r="D73" t="str">
            <v>C1</v>
          </cell>
          <cell r="E73" t="str">
            <v>3</v>
          </cell>
          <cell r="F73">
            <v>2</v>
          </cell>
          <cell r="G73">
            <v>10</v>
          </cell>
        </row>
        <row r="74">
          <cell r="B74" t="str">
            <v>C11-317</v>
          </cell>
          <cell r="C74" t="str">
            <v>New UG Srvs @ 387 Columbus RdE</v>
          </cell>
          <cell r="D74" t="str">
            <v>C1</v>
          </cell>
          <cell r="E74" t="str">
            <v>3</v>
          </cell>
          <cell r="F74">
            <v>2</v>
          </cell>
        </row>
        <row r="75">
          <cell r="B75" t="str">
            <v>C11-502</v>
          </cell>
          <cell r="C75" t="str">
            <v>Tranformer Dep-769 ThorntonRdS</v>
          </cell>
          <cell r="D75" t="str">
            <v>C1</v>
          </cell>
          <cell r="E75" t="str">
            <v>5</v>
          </cell>
          <cell r="F75">
            <v>0</v>
          </cell>
          <cell r="G75">
            <v>-79034.260000000009</v>
          </cell>
        </row>
        <row r="76">
          <cell r="B76" t="str">
            <v>C11-503</v>
          </cell>
          <cell r="C76" t="str">
            <v>New UG Prim Srvs 33 Taylorwood</v>
          </cell>
          <cell r="D76" t="str">
            <v>C1</v>
          </cell>
          <cell r="E76" t="str">
            <v>5</v>
          </cell>
          <cell r="F76">
            <v>2</v>
          </cell>
          <cell r="G76">
            <v>-4.1495695768389851E-12</v>
          </cell>
        </row>
        <row r="77">
          <cell r="B77" t="str">
            <v>C11-506</v>
          </cell>
          <cell r="C77" t="str">
            <v>Smart Centre S, 665 Laval Dr</v>
          </cell>
          <cell r="D77" t="str">
            <v>C1</v>
          </cell>
          <cell r="E77" t="str">
            <v>5</v>
          </cell>
          <cell r="F77">
            <v>2</v>
          </cell>
          <cell r="G77">
            <v>10</v>
          </cell>
        </row>
        <row r="78">
          <cell r="B78" t="str">
            <v>C11-509</v>
          </cell>
          <cell r="C78" t="str">
            <v>New OH SecSrvs-Kinsmen Park</v>
          </cell>
          <cell r="D78" t="str">
            <v>C1</v>
          </cell>
          <cell r="E78" t="str">
            <v>5</v>
          </cell>
          <cell r="F78">
            <v>2</v>
          </cell>
          <cell r="G78">
            <v>0</v>
          </cell>
        </row>
        <row r="79">
          <cell r="B79" t="str">
            <v>C11-511</v>
          </cell>
          <cell r="C79" t="str">
            <v>1002 ThorntonRd S-Trnsfrmr Dep</v>
          </cell>
          <cell r="D79" t="str">
            <v>C1</v>
          </cell>
          <cell r="E79" t="str">
            <v>5</v>
          </cell>
          <cell r="F79">
            <v>2</v>
          </cell>
          <cell r="G79">
            <v>9.0949470177292824E-12</v>
          </cell>
        </row>
        <row r="80">
          <cell r="B80" t="str">
            <v>C11-512</v>
          </cell>
          <cell r="C80" t="str">
            <v>535 Wentworth StW-Impact Auto</v>
          </cell>
          <cell r="D80" t="str">
            <v>C1</v>
          </cell>
          <cell r="E80" t="str">
            <v>5</v>
          </cell>
          <cell r="F80">
            <v>2</v>
          </cell>
          <cell r="G80">
            <v>-5.2366999625519384E-12</v>
          </cell>
        </row>
        <row r="81">
          <cell r="B81" t="str">
            <v>C11-515</v>
          </cell>
          <cell r="C81" t="str">
            <v>249 Drew St-New1Phs UG Srvs</v>
          </cell>
          <cell r="D81" t="str">
            <v>C1</v>
          </cell>
          <cell r="E81" t="str">
            <v>5</v>
          </cell>
          <cell r="F81">
            <v>2</v>
          </cell>
        </row>
        <row r="82">
          <cell r="B82" t="str">
            <v>C11-600</v>
          </cell>
          <cell r="C82" t="str">
            <v>Single Ph Mtr Purchase/Install</v>
          </cell>
          <cell r="D82" t="str">
            <v>C1</v>
          </cell>
          <cell r="E82" t="str">
            <v>6</v>
          </cell>
          <cell r="F82">
            <v>2</v>
          </cell>
          <cell r="G82">
            <v>-20</v>
          </cell>
        </row>
        <row r="83">
          <cell r="B83" t="str">
            <v>C11-605</v>
          </cell>
          <cell r="C83" t="str">
            <v>Polyphase Mtr Purchase/Install</v>
          </cell>
          <cell r="D83" t="str">
            <v>C1</v>
          </cell>
          <cell r="E83" t="str">
            <v>6</v>
          </cell>
          <cell r="F83">
            <v>2</v>
          </cell>
          <cell r="G83">
            <v>20</v>
          </cell>
        </row>
        <row r="84">
          <cell r="B84" t="str">
            <v>C11-750</v>
          </cell>
          <cell r="C84" t="str">
            <v>485Waterloo Crt Pole Replacmnt</v>
          </cell>
          <cell r="D84" t="str">
            <v>C1</v>
          </cell>
          <cell r="E84" t="str">
            <v>7</v>
          </cell>
          <cell r="F84">
            <v>2</v>
          </cell>
        </row>
        <row r="85">
          <cell r="B85" t="str">
            <v>C11-757</v>
          </cell>
          <cell r="C85" t="str">
            <v>UG Damage repair 25 John St</v>
          </cell>
          <cell r="D85" t="str">
            <v>C1</v>
          </cell>
          <cell r="E85" t="str">
            <v>7</v>
          </cell>
          <cell r="F85">
            <v>2</v>
          </cell>
          <cell r="G85">
            <v>-0.03</v>
          </cell>
        </row>
        <row r="86">
          <cell r="B86" t="str">
            <v>C11-760</v>
          </cell>
          <cell r="C86" t="str">
            <v>Transformer hit1499 Fenelon Cr</v>
          </cell>
          <cell r="D86" t="str">
            <v>C1</v>
          </cell>
          <cell r="E86" t="str">
            <v>7</v>
          </cell>
          <cell r="F86">
            <v>2</v>
          </cell>
          <cell r="G86">
            <v>2.5465740627339528E-13</v>
          </cell>
        </row>
        <row r="87">
          <cell r="B87" t="str">
            <v>C11-767</v>
          </cell>
          <cell r="C87" t="str">
            <v>Hit&amp;Dmged UG Sec Srvs</v>
          </cell>
          <cell r="D87" t="str">
            <v>C1</v>
          </cell>
          <cell r="E87" t="str">
            <v>7</v>
          </cell>
          <cell r="F87">
            <v>2</v>
          </cell>
          <cell r="G87">
            <v>7.4579231679194891E-13</v>
          </cell>
        </row>
        <row r="88">
          <cell r="B88" t="str">
            <v>C11-802</v>
          </cell>
          <cell r="C88" t="str">
            <v>Jomar Softcorp Int'l</v>
          </cell>
          <cell r="D88" t="str">
            <v>C1</v>
          </cell>
          <cell r="E88" t="str">
            <v>8</v>
          </cell>
          <cell r="F88">
            <v>2</v>
          </cell>
          <cell r="G88">
            <v>0</v>
          </cell>
        </row>
        <row r="89">
          <cell r="B89" t="str">
            <v>C12-100</v>
          </cell>
          <cell r="C89" t="str">
            <v>Falcon Ridge-Ph#6 Subd</v>
          </cell>
          <cell r="D89" t="str">
            <v>C1</v>
          </cell>
          <cell r="E89" t="str">
            <v>1</v>
          </cell>
          <cell r="F89">
            <v>2</v>
          </cell>
          <cell r="G89">
            <v>120.00000000001978</v>
          </cell>
        </row>
        <row r="90">
          <cell r="B90" t="str">
            <v>C12-100D</v>
          </cell>
          <cell r="C90" t="str">
            <v>Falcon Ridge Ph#6-Subd</v>
          </cell>
          <cell r="D90" t="str">
            <v>C1</v>
          </cell>
          <cell r="E90" t="str">
            <v>1</v>
          </cell>
          <cell r="F90">
            <v>0</v>
          </cell>
          <cell r="G90">
            <v>15151.64</v>
          </cell>
        </row>
        <row r="91">
          <cell r="B91" t="str">
            <v>C12-103</v>
          </cell>
          <cell r="C91" t="str">
            <v>Springridge Ph#3 Subd</v>
          </cell>
          <cell r="D91" t="str">
            <v>C1</v>
          </cell>
          <cell r="E91" t="str">
            <v>1</v>
          </cell>
          <cell r="F91">
            <v>0</v>
          </cell>
          <cell r="G91">
            <v>38690.250000000022</v>
          </cell>
        </row>
        <row r="92">
          <cell r="B92" t="str">
            <v>C12-104</v>
          </cell>
          <cell r="C92" t="str">
            <v>SPRINGRIDGE PH#4 SUBDIVISION</v>
          </cell>
          <cell r="D92" t="str">
            <v>C1</v>
          </cell>
          <cell r="E92" t="str">
            <v>1</v>
          </cell>
          <cell r="F92">
            <v>0</v>
          </cell>
          <cell r="G92">
            <v>17301.04</v>
          </cell>
        </row>
        <row r="93">
          <cell r="B93" t="str">
            <v>C12-104D</v>
          </cell>
          <cell r="C93" t="str">
            <v>SPRINGRIDGE PH#4-DIG IN'S</v>
          </cell>
          <cell r="D93" t="str">
            <v>C1</v>
          </cell>
          <cell r="E93" t="str">
            <v>1</v>
          </cell>
          <cell r="F93">
            <v>0</v>
          </cell>
          <cell r="G93">
            <v>8050.2699999999986</v>
          </cell>
        </row>
        <row r="94">
          <cell r="B94" t="str">
            <v>C12-105</v>
          </cell>
          <cell r="C94" t="str">
            <v>FALCONRIDGE PHASE 7-13 LOTS</v>
          </cell>
          <cell r="D94" t="str">
            <v>C1</v>
          </cell>
          <cell r="E94" t="str">
            <v>1</v>
          </cell>
          <cell r="F94">
            <v>1</v>
          </cell>
          <cell r="G94">
            <v>3856.4699999999993</v>
          </cell>
        </row>
        <row r="95">
          <cell r="B95" t="str">
            <v>C12-105D</v>
          </cell>
          <cell r="C95" t="str">
            <v>FALCONRIDGE PH#7-DIG IN'S</v>
          </cell>
          <cell r="D95" t="str">
            <v>C1</v>
          </cell>
          <cell r="E95" t="str">
            <v>1</v>
          </cell>
          <cell r="F95">
            <v>0</v>
          </cell>
          <cell r="G95">
            <v>1005.8</v>
          </cell>
        </row>
        <row r="96">
          <cell r="B96" t="str">
            <v>C12-106</v>
          </cell>
          <cell r="C96" t="str">
            <v>Centre Homes Sub-Ph#1-Habitat</v>
          </cell>
          <cell r="D96" t="str">
            <v>C1</v>
          </cell>
          <cell r="E96" t="str">
            <v>1</v>
          </cell>
          <cell r="F96">
            <v>2</v>
          </cell>
          <cell r="G96">
            <v>-23220.47</v>
          </cell>
        </row>
        <row r="97">
          <cell r="B97" t="str">
            <v>C12-107</v>
          </cell>
          <cell r="C97" t="str">
            <v>Hinterland Court-15 lots</v>
          </cell>
          <cell r="D97" t="str">
            <v>C1</v>
          </cell>
          <cell r="E97" t="str">
            <v>1</v>
          </cell>
          <cell r="F97">
            <v>1</v>
          </cell>
          <cell r="G97">
            <v>33945.53</v>
          </cell>
        </row>
        <row r="98">
          <cell r="B98" t="str">
            <v>C12-107D</v>
          </cell>
          <cell r="C98" t="str">
            <v>Hinterland Court-15 lots</v>
          </cell>
          <cell r="D98" t="str">
            <v>C1</v>
          </cell>
          <cell r="E98" t="str">
            <v>1</v>
          </cell>
          <cell r="F98">
            <v>0</v>
          </cell>
          <cell r="G98">
            <v>2526.16</v>
          </cell>
        </row>
        <row r="99">
          <cell r="B99" t="str">
            <v>C12-108</v>
          </cell>
          <cell r="C99" t="str">
            <v>Parkridge Townhomes-49 units</v>
          </cell>
          <cell r="D99" t="str">
            <v>C1</v>
          </cell>
          <cell r="E99" t="str">
            <v>1</v>
          </cell>
          <cell r="F99">
            <v>1</v>
          </cell>
          <cell r="G99">
            <v>18259.849999999999</v>
          </cell>
        </row>
        <row r="100">
          <cell r="B100" t="str">
            <v>C12-109</v>
          </cell>
          <cell r="C100" t="str">
            <v>New UG Subd-KetteringDr,Ph#2</v>
          </cell>
          <cell r="D100" t="str">
            <v>C1</v>
          </cell>
          <cell r="E100" t="str">
            <v>1</v>
          </cell>
          <cell r="F100">
            <v>1</v>
          </cell>
          <cell r="G100">
            <v>72957.619999999923</v>
          </cell>
        </row>
        <row r="101">
          <cell r="B101" t="str">
            <v>C12-109D</v>
          </cell>
          <cell r="C101" t="str">
            <v>New UG Subd-Kettering Dr.Ph#2</v>
          </cell>
          <cell r="D101" t="str">
            <v>C1</v>
          </cell>
          <cell r="E101" t="str">
            <v>1</v>
          </cell>
          <cell r="F101">
            <v>0</v>
          </cell>
          <cell r="G101">
            <v>4162.57</v>
          </cell>
        </row>
        <row r="102">
          <cell r="B102" t="str">
            <v>C12-110</v>
          </cell>
          <cell r="C102" t="str">
            <v>Country Gate Homes Ltd. Subd</v>
          </cell>
          <cell r="D102" t="str">
            <v>C1</v>
          </cell>
          <cell r="E102" t="str">
            <v>1</v>
          </cell>
          <cell r="F102">
            <v>1</v>
          </cell>
          <cell r="G102">
            <v>16139.19</v>
          </cell>
        </row>
        <row r="103">
          <cell r="B103" t="str">
            <v>C12-111</v>
          </cell>
          <cell r="C103" t="str">
            <v>U/G DISTRIB EXPAN@TRICK AVE</v>
          </cell>
          <cell r="D103" t="str">
            <v>C1</v>
          </cell>
          <cell r="E103" t="str">
            <v>1</v>
          </cell>
          <cell r="F103">
            <v>1</v>
          </cell>
          <cell r="G103">
            <v>2228.79</v>
          </cell>
        </row>
        <row r="104">
          <cell r="B104" t="str">
            <v>C12-112</v>
          </cell>
          <cell r="C104" t="str">
            <v>Kingmeadow Subdivision Ph#1</v>
          </cell>
          <cell r="D104" t="str">
            <v>C1</v>
          </cell>
          <cell r="E104" t="str">
            <v>1</v>
          </cell>
          <cell r="F104">
            <v>0</v>
          </cell>
          <cell r="G104">
            <v>109845.37000000001</v>
          </cell>
        </row>
        <row r="105">
          <cell r="B105" t="str">
            <v>C12-112D</v>
          </cell>
          <cell r="C105" t="str">
            <v>Kingmeadow Sub Ph#1 Dig Ins</v>
          </cell>
          <cell r="D105" t="str">
            <v>C1</v>
          </cell>
          <cell r="E105" t="str">
            <v>1</v>
          </cell>
          <cell r="F105">
            <v>0</v>
          </cell>
          <cell r="G105">
            <v>5600.1899999999987</v>
          </cell>
        </row>
        <row r="106">
          <cell r="B106" t="str">
            <v>C12-113</v>
          </cell>
          <cell r="C106" t="str">
            <v>460 Wilson Rd S poleline ext.</v>
          </cell>
          <cell r="D106" t="str">
            <v>C1</v>
          </cell>
          <cell r="E106" t="str">
            <v>1</v>
          </cell>
          <cell r="F106">
            <v>2</v>
          </cell>
          <cell r="G106">
            <v>-30973.46</v>
          </cell>
        </row>
        <row r="107">
          <cell r="B107" t="str">
            <v>C12-114</v>
          </cell>
          <cell r="C107" t="str">
            <v>535 Wentworth St.W-Pole Extens</v>
          </cell>
          <cell r="D107" t="str">
            <v>C1</v>
          </cell>
          <cell r="E107" t="str">
            <v>1</v>
          </cell>
          <cell r="F107">
            <v>2</v>
          </cell>
          <cell r="G107">
            <v>3.694822225952521E-12</v>
          </cell>
        </row>
        <row r="108">
          <cell r="B108" t="str">
            <v>C12-200</v>
          </cell>
          <cell r="C108" t="str">
            <v>Ritson Rd North-Rebuild</v>
          </cell>
          <cell r="D108" t="str">
            <v>C1</v>
          </cell>
          <cell r="E108" t="str">
            <v>2</v>
          </cell>
          <cell r="F108">
            <v>2</v>
          </cell>
          <cell r="G108">
            <v>1809.65</v>
          </cell>
        </row>
        <row r="109">
          <cell r="B109" t="str">
            <v>C12-201</v>
          </cell>
          <cell r="C109" t="str">
            <v>MS13 OH,UG Ductbank Rebuild</v>
          </cell>
          <cell r="D109" t="str">
            <v>C1</v>
          </cell>
          <cell r="E109" t="str">
            <v>2</v>
          </cell>
          <cell r="F109">
            <v>2</v>
          </cell>
          <cell r="G109">
            <v>-7.3896444519050419E-13</v>
          </cell>
        </row>
        <row r="110">
          <cell r="B110" t="str">
            <v>C12-202</v>
          </cell>
          <cell r="C110" t="str">
            <v>Nonquon-Overhead Rebuild</v>
          </cell>
          <cell r="D110" t="str">
            <v>C1</v>
          </cell>
          <cell r="E110" t="str">
            <v>2</v>
          </cell>
          <cell r="F110">
            <v>2</v>
          </cell>
          <cell r="G110">
            <v>-500</v>
          </cell>
        </row>
        <row r="111">
          <cell r="B111" t="str">
            <v>C12-203</v>
          </cell>
          <cell r="C111" t="str">
            <v>King St West-Overhead Rebuild</v>
          </cell>
          <cell r="D111" t="str">
            <v>C1</v>
          </cell>
          <cell r="E111" t="str">
            <v>2</v>
          </cell>
          <cell r="F111">
            <v>2</v>
          </cell>
          <cell r="G111">
            <v>-445.00000000000182</v>
          </cell>
        </row>
        <row r="112">
          <cell r="B112" t="str">
            <v>C12-205</v>
          </cell>
          <cell r="C112" t="str">
            <v>REGION-BloorSt(Simcoe-Ritson)</v>
          </cell>
          <cell r="D112" t="str">
            <v>C1</v>
          </cell>
          <cell r="E112" t="str">
            <v>2</v>
          </cell>
          <cell r="F112">
            <v>2</v>
          </cell>
          <cell r="G112">
            <v>60.000000000040018</v>
          </cell>
        </row>
        <row r="113">
          <cell r="B113" t="str">
            <v>C12-209</v>
          </cell>
          <cell r="C113" t="str">
            <v>OH Rebld Harmony-ConlinLegends</v>
          </cell>
          <cell r="D113" t="str">
            <v>C1</v>
          </cell>
          <cell r="E113" t="str">
            <v>2</v>
          </cell>
          <cell r="F113">
            <v>1</v>
          </cell>
          <cell r="G113">
            <v>449739.33999999997</v>
          </cell>
        </row>
        <row r="114">
          <cell r="B114" t="str">
            <v>C12-210</v>
          </cell>
          <cell r="C114" t="str">
            <v>120 Nonquon-Replace15kVUGPrim</v>
          </cell>
          <cell r="D114" t="str">
            <v>C1</v>
          </cell>
          <cell r="E114" t="str">
            <v>2</v>
          </cell>
          <cell r="F114">
            <v>2</v>
          </cell>
          <cell r="G114">
            <v>1.1937117960769683E-12</v>
          </cell>
        </row>
        <row r="115">
          <cell r="B115" t="str">
            <v>C12-215</v>
          </cell>
          <cell r="C115" t="str">
            <v>155 Nonquon PrimCabl/Vaultroom</v>
          </cell>
          <cell r="D115" t="str">
            <v>C1</v>
          </cell>
          <cell r="E115" t="str">
            <v>2</v>
          </cell>
          <cell r="F115">
            <v>2</v>
          </cell>
          <cell r="G115">
            <v>1141.5999999999999</v>
          </cell>
        </row>
        <row r="116">
          <cell r="B116" t="str">
            <v>C12-217</v>
          </cell>
          <cell r="C116" t="str">
            <v>190 Nonquon PrimCabl/Vaultroom</v>
          </cell>
          <cell r="D116" t="str">
            <v>C1</v>
          </cell>
          <cell r="E116" t="str">
            <v>2</v>
          </cell>
          <cell r="F116">
            <v>2</v>
          </cell>
          <cell r="G116">
            <v>1468.48</v>
          </cell>
        </row>
        <row r="117">
          <cell r="B117" t="str">
            <v>C12-218</v>
          </cell>
          <cell r="C117" t="str">
            <v>191 Nonquon PrimCabl/Vaultroom</v>
          </cell>
          <cell r="D117" t="str">
            <v>C1</v>
          </cell>
          <cell r="E117" t="str">
            <v>2</v>
          </cell>
          <cell r="F117">
            <v>2</v>
          </cell>
          <cell r="G117">
            <v>-440</v>
          </cell>
        </row>
        <row r="118">
          <cell r="B118" t="str">
            <v>C12-219</v>
          </cell>
          <cell r="C118" t="str">
            <v>Simcoe Vault (Vault #3)</v>
          </cell>
          <cell r="D118" t="str">
            <v>C1</v>
          </cell>
          <cell r="E118" t="str">
            <v>2</v>
          </cell>
          <cell r="F118">
            <v>2</v>
          </cell>
          <cell r="G118">
            <v>5894.2000000000007</v>
          </cell>
        </row>
        <row r="119">
          <cell r="B119" t="str">
            <v>C12-220</v>
          </cell>
          <cell r="C119" t="str">
            <v>Southdown-UG Cable Replacement</v>
          </cell>
          <cell r="D119" t="str">
            <v>C1</v>
          </cell>
          <cell r="E119" t="str">
            <v>2</v>
          </cell>
          <cell r="F119">
            <v>2</v>
          </cell>
          <cell r="G119">
            <v>1059.97</v>
          </cell>
        </row>
        <row r="120">
          <cell r="B120" t="str">
            <v>C12-221</v>
          </cell>
          <cell r="C120" t="str">
            <v>LTLT-Coates Rd E of Simcoe</v>
          </cell>
          <cell r="D120" t="str">
            <v>C1</v>
          </cell>
          <cell r="E120" t="str">
            <v>2</v>
          </cell>
          <cell r="F120">
            <v>0</v>
          </cell>
          <cell r="G120">
            <v>-21950.360000000033</v>
          </cell>
        </row>
        <row r="121">
          <cell r="B121" t="str">
            <v>C12-222</v>
          </cell>
          <cell r="C121" t="str">
            <v>LTLTTownline RdN-Conlin</v>
          </cell>
          <cell r="D121" t="str">
            <v>C1</v>
          </cell>
          <cell r="E121" t="str">
            <v>2</v>
          </cell>
          <cell r="F121">
            <v>0</v>
          </cell>
          <cell r="G121">
            <v>9.0949470177292824E-13</v>
          </cell>
        </row>
        <row r="122">
          <cell r="B122" t="str">
            <v>C12-230</v>
          </cell>
          <cell r="C122" t="str">
            <v>Replace OH Transformers</v>
          </cell>
          <cell r="D122" t="str">
            <v>C1</v>
          </cell>
          <cell r="E122" t="str">
            <v>2</v>
          </cell>
          <cell r="F122">
            <v>2</v>
          </cell>
          <cell r="G122">
            <v>245.72000000000003</v>
          </cell>
        </row>
        <row r="123">
          <cell r="B123" t="str">
            <v>C12-240</v>
          </cell>
          <cell r="C123" t="str">
            <v>Distrib'tn Component Changeout</v>
          </cell>
          <cell r="D123" t="str">
            <v>C1</v>
          </cell>
          <cell r="E123" t="str">
            <v>2</v>
          </cell>
          <cell r="F123">
            <v>2</v>
          </cell>
          <cell r="G123">
            <v>-11849.1</v>
          </cell>
        </row>
        <row r="124">
          <cell r="B124" t="str">
            <v>C12-242</v>
          </cell>
          <cell r="C124" t="str">
            <v>OVERHEAD UNPLANNED REPLACEMENT</v>
          </cell>
          <cell r="D124" t="str">
            <v>C1</v>
          </cell>
          <cell r="E124" t="str">
            <v>2</v>
          </cell>
          <cell r="F124">
            <v>2</v>
          </cell>
          <cell r="G124">
            <v>813.17000000000007</v>
          </cell>
        </row>
        <row r="125">
          <cell r="B125" t="str">
            <v>C12-243</v>
          </cell>
          <cell r="C125" t="str">
            <v>UGSEC CABLE UNPLAN'D REPLACEMT</v>
          </cell>
          <cell r="D125" t="str">
            <v>C1</v>
          </cell>
          <cell r="E125" t="str">
            <v>2</v>
          </cell>
          <cell r="F125">
            <v>2</v>
          </cell>
          <cell r="G125">
            <v>-313.55</v>
          </cell>
        </row>
        <row r="126">
          <cell r="B126" t="str">
            <v>C12-244</v>
          </cell>
          <cell r="C126" t="str">
            <v>UG PRIM CABLE UNPLAN'D REPLCMT</v>
          </cell>
          <cell r="D126" t="str">
            <v>C1</v>
          </cell>
          <cell r="E126" t="str">
            <v>2</v>
          </cell>
          <cell r="F126">
            <v>2</v>
          </cell>
          <cell r="G126">
            <v>105</v>
          </cell>
        </row>
        <row r="127">
          <cell r="B127" t="str">
            <v>C12-272</v>
          </cell>
          <cell r="C127" t="str">
            <v>MS15 - T1&amp;T2 Transformer Repl</v>
          </cell>
          <cell r="D127" t="str">
            <v>C1</v>
          </cell>
          <cell r="E127" t="str">
            <v>2</v>
          </cell>
          <cell r="F127">
            <v>2</v>
          </cell>
          <cell r="G127">
            <v>-370</v>
          </cell>
        </row>
        <row r="128">
          <cell r="B128" t="str">
            <v>C12-274</v>
          </cell>
          <cell r="C128" t="str">
            <v>MS2 - T1&amp;T2 Transformer Repl</v>
          </cell>
          <cell r="D128" t="str">
            <v>C1</v>
          </cell>
          <cell r="E128" t="str">
            <v>2</v>
          </cell>
          <cell r="F128">
            <v>2</v>
          </cell>
          <cell r="G128">
            <v>4640.26</v>
          </cell>
        </row>
        <row r="129">
          <cell r="B129" t="str">
            <v>C12-276</v>
          </cell>
          <cell r="C129" t="str">
            <v>MS2 OIL CONTAINMENT</v>
          </cell>
          <cell r="D129" t="str">
            <v>C1</v>
          </cell>
          <cell r="E129" t="str">
            <v>2</v>
          </cell>
          <cell r="F129">
            <v>2</v>
          </cell>
          <cell r="G129">
            <v>2.9132252166164108E-12</v>
          </cell>
        </row>
        <row r="130">
          <cell r="B130" t="str">
            <v>C12-277</v>
          </cell>
          <cell r="C130" t="str">
            <v>Subst'n Bus Re-evaluate MS2,15</v>
          </cell>
          <cell r="D130" t="str">
            <v>C1</v>
          </cell>
          <cell r="E130" t="str">
            <v>2</v>
          </cell>
          <cell r="F130">
            <v>0</v>
          </cell>
          <cell r="G130">
            <v>-1.3073986337985843E-12</v>
          </cell>
        </row>
        <row r="131">
          <cell r="B131" t="str">
            <v>C12-278</v>
          </cell>
          <cell r="C131" t="str">
            <v>PrimLineRebuld Costco-RitsonRd</v>
          </cell>
          <cell r="D131" t="str">
            <v>C1</v>
          </cell>
          <cell r="E131" t="str">
            <v>2</v>
          </cell>
          <cell r="F131">
            <v>2</v>
          </cell>
          <cell r="G131">
            <v>2767.4200000000128</v>
          </cell>
        </row>
        <row r="132">
          <cell r="B132" t="str">
            <v>C12-282</v>
          </cell>
          <cell r="C132" t="str">
            <v>Two Pole Reloc-StevensonRdS</v>
          </cell>
          <cell r="D132" t="str">
            <v>C1</v>
          </cell>
          <cell r="E132" t="str">
            <v>2</v>
          </cell>
          <cell r="F132">
            <v>2</v>
          </cell>
          <cell r="G132">
            <v>-1.9184653865522705E-13</v>
          </cell>
        </row>
        <row r="133">
          <cell r="B133" t="str">
            <v>C12-284</v>
          </cell>
          <cell r="C133" t="str">
            <v>Adelaide St Pole Reloc Costco</v>
          </cell>
          <cell r="D133" t="str">
            <v>C1</v>
          </cell>
          <cell r="E133" t="str">
            <v>2</v>
          </cell>
          <cell r="F133">
            <v>0</v>
          </cell>
          <cell r="G133">
            <v>85892.369999999879</v>
          </cell>
        </row>
        <row r="134">
          <cell r="B134" t="str">
            <v>C12-291</v>
          </cell>
          <cell r="C134" t="str">
            <v>290 Ritson Rd N-Replacing LBS</v>
          </cell>
          <cell r="D134" t="str">
            <v>C1</v>
          </cell>
          <cell r="E134" t="str">
            <v>2</v>
          </cell>
          <cell r="F134">
            <v>2</v>
          </cell>
          <cell r="G134">
            <v>-6.9917405198793858E-12</v>
          </cell>
        </row>
        <row r="135">
          <cell r="B135" t="str">
            <v>C12-305</v>
          </cell>
          <cell r="C135" t="str">
            <v>Install UG Services</v>
          </cell>
          <cell r="D135" t="str">
            <v>C1</v>
          </cell>
          <cell r="E135" t="str">
            <v>3</v>
          </cell>
          <cell r="F135">
            <v>2</v>
          </cell>
          <cell r="G135">
            <v>-0.09</v>
          </cell>
        </row>
        <row r="136">
          <cell r="B136" t="str">
            <v>C12-322</v>
          </cell>
          <cell r="C136" t="str">
            <v>2037 Avalon New UG Sec. Svc</v>
          </cell>
          <cell r="D136" t="str">
            <v>C1</v>
          </cell>
          <cell r="E136" t="str">
            <v>3</v>
          </cell>
          <cell r="F136">
            <v>2</v>
          </cell>
          <cell r="G136">
            <v>32</v>
          </cell>
        </row>
        <row r="137">
          <cell r="B137" t="str">
            <v>C12-333</v>
          </cell>
          <cell r="C137" t="str">
            <v>New UG SecSrvs@374 RosslandRdE</v>
          </cell>
          <cell r="D137" t="str">
            <v>C1</v>
          </cell>
          <cell r="E137" t="str">
            <v>3</v>
          </cell>
          <cell r="F137">
            <v>2</v>
          </cell>
          <cell r="G137">
            <v>-4.5474735088646412E-13</v>
          </cell>
        </row>
        <row r="138">
          <cell r="B138" t="str">
            <v>C12-334</v>
          </cell>
          <cell r="C138" t="str">
            <v>NewOHSecSrvs@891 PinecrestRd</v>
          </cell>
          <cell r="D138" t="str">
            <v>C1</v>
          </cell>
          <cell r="E138" t="str">
            <v>3</v>
          </cell>
          <cell r="F138">
            <v>0</v>
          </cell>
        </row>
        <row r="139">
          <cell r="B139" t="str">
            <v>C12-501</v>
          </cell>
          <cell r="C139" t="str">
            <v>New UG PrimSrvs@1812 SimcoeStN</v>
          </cell>
          <cell r="D139" t="str">
            <v>C1</v>
          </cell>
          <cell r="E139" t="str">
            <v>5</v>
          </cell>
          <cell r="F139">
            <v>1</v>
          </cell>
          <cell r="G139">
            <v>237.97</v>
          </cell>
        </row>
        <row r="140">
          <cell r="B140" t="str">
            <v>C12-507</v>
          </cell>
          <cell r="C140" t="str">
            <v>New UG Prim Srvs-1950WilsonRdN</v>
          </cell>
          <cell r="D140" t="str">
            <v>C1</v>
          </cell>
          <cell r="E140" t="str">
            <v>5</v>
          </cell>
          <cell r="F140">
            <v>2</v>
          </cell>
          <cell r="G140">
            <v>1228.0999999999999</v>
          </cell>
        </row>
        <row r="141">
          <cell r="B141" t="str">
            <v>C12-508</v>
          </cell>
          <cell r="C141" t="str">
            <v>UG PRIM UPGRADE-520 KING ST W</v>
          </cell>
          <cell r="D141" t="str">
            <v>C1</v>
          </cell>
          <cell r="E141" t="str">
            <v>5</v>
          </cell>
          <cell r="F141">
            <v>2</v>
          </cell>
          <cell r="G141">
            <v>-429.99999999999443</v>
          </cell>
        </row>
        <row r="142">
          <cell r="B142" t="str">
            <v>C12-509</v>
          </cell>
          <cell r="C142" t="str">
            <v>1260 WILSON RD N 3 PH UG SEC.</v>
          </cell>
          <cell r="D142" t="str">
            <v>C1</v>
          </cell>
          <cell r="E142" t="str">
            <v>5</v>
          </cell>
          <cell r="F142">
            <v>1</v>
          </cell>
          <cell r="G142">
            <v>17851.2</v>
          </cell>
        </row>
        <row r="143">
          <cell r="B143" t="str">
            <v>C12-510</v>
          </cell>
          <cell r="C143" t="str">
            <v>1289KeithRossCrt-HorvathFunerl</v>
          </cell>
          <cell r="D143" t="str">
            <v>C1</v>
          </cell>
          <cell r="E143" t="str">
            <v>5</v>
          </cell>
          <cell r="F143">
            <v>0</v>
          </cell>
          <cell r="G143">
            <v>5.8024696159009181E-12</v>
          </cell>
        </row>
        <row r="144">
          <cell r="B144" t="str">
            <v>C12-511</v>
          </cell>
          <cell r="C144" t="str">
            <v>Tx Dep-1805 SimcoeStN.AptBldg</v>
          </cell>
          <cell r="D144" t="str">
            <v>C1</v>
          </cell>
          <cell r="E144" t="str">
            <v>5</v>
          </cell>
          <cell r="F144">
            <v>1</v>
          </cell>
          <cell r="G144">
            <v>35061.22</v>
          </cell>
        </row>
        <row r="145">
          <cell r="B145" t="str">
            <v>C12-512</v>
          </cell>
          <cell r="C145" t="str">
            <v>Prim.Upgrade 285 TauntonRdE</v>
          </cell>
          <cell r="D145" t="str">
            <v>C1</v>
          </cell>
          <cell r="E145" t="str">
            <v>5</v>
          </cell>
          <cell r="F145">
            <v>2</v>
          </cell>
          <cell r="G145">
            <v>-188.8700000000041</v>
          </cell>
        </row>
        <row r="146">
          <cell r="B146" t="str">
            <v>C12-514</v>
          </cell>
          <cell r="C146" t="str">
            <v>New srvs @1417 Harmny RdN</v>
          </cell>
          <cell r="D146" t="str">
            <v>C1</v>
          </cell>
          <cell r="E146" t="str">
            <v>5</v>
          </cell>
          <cell r="F146">
            <v>1</v>
          </cell>
          <cell r="G146">
            <v>4506.8500000000004</v>
          </cell>
        </row>
        <row r="147">
          <cell r="B147" t="str">
            <v>C12-515</v>
          </cell>
          <cell r="C147" t="str">
            <v>Costco Fuel - 130 Ritson Rd N.</v>
          </cell>
          <cell r="D147" t="str">
            <v>C1</v>
          </cell>
          <cell r="E147" t="str">
            <v>5</v>
          </cell>
          <cell r="F147">
            <v>2</v>
          </cell>
          <cell r="G147">
            <v>1802.42</v>
          </cell>
        </row>
        <row r="148">
          <cell r="B148" t="str">
            <v>C12-516</v>
          </cell>
          <cell r="C148" t="str">
            <v>110 Ritson RdN-44kVOHPrimSrvs</v>
          </cell>
          <cell r="D148" t="str">
            <v>C1</v>
          </cell>
          <cell r="E148" t="str">
            <v>5</v>
          </cell>
          <cell r="F148">
            <v>2</v>
          </cell>
          <cell r="G148">
            <v>216.69</v>
          </cell>
        </row>
        <row r="149">
          <cell r="B149" t="str">
            <v>C12-519</v>
          </cell>
          <cell r="C149" t="str">
            <v>UG Prim Srvs-911&amp;941TauntonRdE</v>
          </cell>
          <cell r="D149" t="str">
            <v>C1</v>
          </cell>
          <cell r="E149" t="str">
            <v>5</v>
          </cell>
          <cell r="F149">
            <v>2</v>
          </cell>
          <cell r="G149">
            <v>-6.3948846218409017E-13</v>
          </cell>
        </row>
        <row r="150">
          <cell r="B150" t="str">
            <v>C12-521</v>
          </cell>
          <cell r="C150" t="str">
            <v>TRANSFORMER RELOCATE-HARMONY</v>
          </cell>
          <cell r="D150" t="str">
            <v>C1</v>
          </cell>
          <cell r="E150" t="str">
            <v>5</v>
          </cell>
          <cell r="F150">
            <v>2</v>
          </cell>
          <cell r="G150">
            <v>-6.8212102632969618E-13</v>
          </cell>
        </row>
        <row r="151">
          <cell r="B151" t="str">
            <v>C12-522</v>
          </cell>
          <cell r="C151" t="str">
            <v>460 Wilson RdS,Pub School Rbld</v>
          </cell>
          <cell r="D151" t="str">
            <v>C1</v>
          </cell>
          <cell r="E151" t="str">
            <v>5</v>
          </cell>
          <cell r="F151">
            <v>0</v>
          </cell>
          <cell r="G151">
            <v>41803.05000000001</v>
          </cell>
        </row>
        <row r="152">
          <cell r="B152" t="str">
            <v>C12-526</v>
          </cell>
          <cell r="C152" t="str">
            <v>NewOHSrvs SimcoeStN/HospitalCr</v>
          </cell>
          <cell r="D152" t="str">
            <v>C1</v>
          </cell>
          <cell r="E152" t="str">
            <v>5</v>
          </cell>
          <cell r="F152">
            <v>2</v>
          </cell>
          <cell r="G152">
            <v>0</v>
          </cell>
        </row>
        <row r="153">
          <cell r="B153" t="str">
            <v>C12-527</v>
          </cell>
          <cell r="C153" t="str">
            <v>1915 Queensbury Dr</v>
          </cell>
          <cell r="D153" t="str">
            <v>C1</v>
          </cell>
          <cell r="E153" t="str">
            <v>5</v>
          </cell>
          <cell r="F153">
            <v>0</v>
          </cell>
          <cell r="G153">
            <v>54505.960000000006</v>
          </cell>
        </row>
        <row r="154">
          <cell r="B154" t="str">
            <v>C12-528</v>
          </cell>
          <cell r="C154" t="str">
            <v>720 Elderberry Dr (Prim Srvs)</v>
          </cell>
          <cell r="D154" t="str">
            <v>C1</v>
          </cell>
          <cell r="E154" t="str">
            <v>5</v>
          </cell>
          <cell r="F154">
            <v>1</v>
          </cell>
          <cell r="G154">
            <v>118954.94999999998</v>
          </cell>
        </row>
        <row r="155">
          <cell r="B155" t="str">
            <v>C12-529</v>
          </cell>
          <cell r="C155" t="str">
            <v>New 3Phs Conn'n@891TauntonRdE</v>
          </cell>
          <cell r="D155" t="str">
            <v>C1</v>
          </cell>
          <cell r="E155" t="str">
            <v>5</v>
          </cell>
          <cell r="F155">
            <v>2</v>
          </cell>
          <cell r="G155">
            <v>-555.1</v>
          </cell>
        </row>
        <row r="156">
          <cell r="B156" t="str">
            <v>C12-530</v>
          </cell>
          <cell r="C156" t="str">
            <v>NewUGPrimSrvs@43&amp;53 ConlinRdE</v>
          </cell>
          <cell r="D156" t="str">
            <v>C1</v>
          </cell>
          <cell r="E156" t="str">
            <v>5</v>
          </cell>
          <cell r="F156">
            <v>0</v>
          </cell>
          <cell r="G156">
            <v>36098.490000000005</v>
          </cell>
        </row>
        <row r="157">
          <cell r="B157" t="str">
            <v>C12-531</v>
          </cell>
          <cell r="C157" t="str">
            <v>1361 Grandview St.N-NewUGSrvs</v>
          </cell>
          <cell r="D157" t="str">
            <v>C1</v>
          </cell>
          <cell r="E157" t="str">
            <v>5</v>
          </cell>
          <cell r="F157">
            <v>2</v>
          </cell>
          <cell r="G157">
            <v>-22779.360000000001</v>
          </cell>
        </row>
        <row r="158">
          <cell r="B158" t="str">
            <v>C12-532</v>
          </cell>
          <cell r="C158" t="str">
            <v>NewUGPrimSrvs@481Aviator Lane</v>
          </cell>
          <cell r="D158" t="str">
            <v>C1</v>
          </cell>
          <cell r="E158" t="str">
            <v>5</v>
          </cell>
          <cell r="F158">
            <v>2</v>
          </cell>
          <cell r="G158">
            <v>-4550.1400000000058</v>
          </cell>
        </row>
        <row r="159">
          <cell r="B159" t="str">
            <v>C12-533</v>
          </cell>
          <cell r="C159" t="str">
            <v>New UG 3PhSecSrvs@701SimcoeStS</v>
          </cell>
          <cell r="D159" t="str">
            <v>C1</v>
          </cell>
          <cell r="E159" t="str">
            <v>5</v>
          </cell>
          <cell r="F159">
            <v>2</v>
          </cell>
          <cell r="G159">
            <v>0</v>
          </cell>
        </row>
        <row r="160">
          <cell r="B160" t="str">
            <v>C12-534</v>
          </cell>
          <cell r="C160" t="str">
            <v>NewPrimUpgrade-441AviatorLane</v>
          </cell>
          <cell r="D160" t="str">
            <v>C1</v>
          </cell>
          <cell r="E160" t="str">
            <v>5</v>
          </cell>
          <cell r="F160">
            <v>2</v>
          </cell>
          <cell r="G160">
            <v>-11797.32</v>
          </cell>
        </row>
        <row r="161">
          <cell r="B161" t="str">
            <v>C12-535</v>
          </cell>
          <cell r="C161" t="str">
            <v>NewUGSecSrvs@1245 ThorntonRdS</v>
          </cell>
          <cell r="D161" t="str">
            <v>C1</v>
          </cell>
          <cell r="E161" t="str">
            <v>5</v>
          </cell>
          <cell r="F161">
            <v>2</v>
          </cell>
          <cell r="G161">
            <v>-647.54999999999905</v>
          </cell>
        </row>
        <row r="162">
          <cell r="B162" t="str">
            <v>C12-538</v>
          </cell>
          <cell r="C162" t="str">
            <v>Upgrade 40 Simcoe St. N.</v>
          </cell>
          <cell r="D162" t="str">
            <v>C1</v>
          </cell>
          <cell r="E162" t="str">
            <v>5</v>
          </cell>
          <cell r="F162">
            <v>0</v>
          </cell>
          <cell r="G162">
            <v>-5.6843418860808015E-13</v>
          </cell>
        </row>
        <row r="163">
          <cell r="B163" t="str">
            <v>C12-542</v>
          </cell>
          <cell r="C163" t="str">
            <v>New3PhsPrimSrvs@1160KeithRossD</v>
          </cell>
          <cell r="D163" t="str">
            <v>C1</v>
          </cell>
          <cell r="E163" t="str">
            <v>5</v>
          </cell>
          <cell r="F163">
            <v>1</v>
          </cell>
          <cell r="G163">
            <v>70916.429999999978</v>
          </cell>
        </row>
        <row r="164">
          <cell r="B164" t="str">
            <v>C12-544</v>
          </cell>
          <cell r="C164" t="str">
            <v>New 3 Phs UGSecSrvs@16 BondStW</v>
          </cell>
          <cell r="D164" t="str">
            <v>C1</v>
          </cell>
          <cell r="E164" t="str">
            <v>5</v>
          </cell>
          <cell r="F164">
            <v>2</v>
          </cell>
          <cell r="G164">
            <v>3.765876499528531E-12</v>
          </cell>
        </row>
        <row r="165">
          <cell r="B165" t="str">
            <v>C12-545</v>
          </cell>
          <cell r="C165" t="str">
            <v>New UG Srvs 138 StevensonRdS</v>
          </cell>
          <cell r="D165" t="str">
            <v>C1</v>
          </cell>
          <cell r="E165" t="str">
            <v>5</v>
          </cell>
          <cell r="F165">
            <v>2</v>
          </cell>
          <cell r="G165">
            <v>1.8189894035458565E-12</v>
          </cell>
        </row>
        <row r="166">
          <cell r="B166" t="str">
            <v>C12-546</v>
          </cell>
          <cell r="C166" t="str">
            <v>New 3-Phase Sub-Service</v>
          </cell>
          <cell r="D166" t="str">
            <v>C1</v>
          </cell>
          <cell r="E166" t="str">
            <v>5</v>
          </cell>
          <cell r="F166">
            <v>2</v>
          </cell>
          <cell r="G166">
            <v>0</v>
          </cell>
        </row>
        <row r="167">
          <cell r="B167" t="str">
            <v>C12-547</v>
          </cell>
          <cell r="C167" t="str">
            <v>Bell UG Sec.Srvs Power Supply</v>
          </cell>
          <cell r="D167" t="str">
            <v>C1</v>
          </cell>
          <cell r="E167" t="str">
            <v>5</v>
          </cell>
          <cell r="F167">
            <v>2</v>
          </cell>
          <cell r="G167">
            <v>0</v>
          </cell>
        </row>
        <row r="168">
          <cell r="B168" t="str">
            <v>C12-600</v>
          </cell>
          <cell r="C168" t="str">
            <v>Single Ph Mtr Purchase/Install</v>
          </cell>
          <cell r="D168" t="str">
            <v>C1</v>
          </cell>
          <cell r="E168" t="str">
            <v>6</v>
          </cell>
          <cell r="F168">
            <v>2</v>
          </cell>
          <cell r="G168">
            <v>-80.000000000000867</v>
          </cell>
        </row>
        <row r="169">
          <cell r="B169" t="str">
            <v>C12-605</v>
          </cell>
          <cell r="C169" t="str">
            <v>Polyphase Mtr Purchase/Install</v>
          </cell>
          <cell r="D169" t="str">
            <v>C1</v>
          </cell>
          <cell r="E169" t="str">
            <v>6</v>
          </cell>
          <cell r="F169">
            <v>2</v>
          </cell>
          <cell r="G169">
            <v>138.44999999998592</v>
          </cell>
        </row>
        <row r="170">
          <cell r="B170" t="str">
            <v>C12-610</v>
          </cell>
          <cell r="C170" t="str">
            <v>Interval Mtr Purchase/Install</v>
          </cell>
          <cell r="D170" t="str">
            <v>C1</v>
          </cell>
          <cell r="E170" t="str">
            <v>6</v>
          </cell>
          <cell r="F170">
            <v>2</v>
          </cell>
          <cell r="G170">
            <v>-1.1084466677857563E-12</v>
          </cell>
        </row>
        <row r="171">
          <cell r="B171" t="str">
            <v>C12-611</v>
          </cell>
          <cell r="C171" t="str">
            <v>Loblaws Interval Meters (IESO)</v>
          </cell>
          <cell r="D171" t="str">
            <v>C1</v>
          </cell>
          <cell r="E171" t="str">
            <v>6</v>
          </cell>
          <cell r="F171">
            <v>2</v>
          </cell>
          <cell r="G171">
            <v>0</v>
          </cell>
        </row>
        <row r="172">
          <cell r="B172" t="str">
            <v>C12-620</v>
          </cell>
          <cell r="C172" t="str">
            <v>Meter Install'n@439 Austin Crt</v>
          </cell>
          <cell r="D172" t="str">
            <v>C1</v>
          </cell>
          <cell r="E172" t="str">
            <v>6</v>
          </cell>
          <cell r="F172">
            <v>2</v>
          </cell>
        </row>
        <row r="173">
          <cell r="B173" t="str">
            <v>C12-622</v>
          </cell>
          <cell r="C173" t="str">
            <v>855 Simcoe St. N addtn mtr</v>
          </cell>
          <cell r="D173" t="str">
            <v>C1</v>
          </cell>
          <cell r="E173" t="str">
            <v>6</v>
          </cell>
          <cell r="F173">
            <v>2</v>
          </cell>
          <cell r="G173">
            <v>0</v>
          </cell>
        </row>
        <row r="174">
          <cell r="B174" t="str">
            <v>C12-705</v>
          </cell>
          <cell r="C174" t="str">
            <v>TWO 2013 CHEV SILVERADO</v>
          </cell>
          <cell r="D174" t="str">
            <v>C1</v>
          </cell>
          <cell r="E174" t="str">
            <v>7</v>
          </cell>
          <cell r="F174">
            <v>2</v>
          </cell>
          <cell r="G174">
            <v>-684.17</v>
          </cell>
        </row>
        <row r="175">
          <cell r="B175" t="str">
            <v>C12-707</v>
          </cell>
          <cell r="C175" t="str">
            <v>Replce Hyd boom controls</v>
          </cell>
          <cell r="D175" t="str">
            <v>C1</v>
          </cell>
          <cell r="E175" t="str">
            <v>7</v>
          </cell>
          <cell r="F175">
            <v>0</v>
          </cell>
          <cell r="G175">
            <v>0</v>
          </cell>
        </row>
        <row r="176">
          <cell r="B176" t="str">
            <v>C12-758</v>
          </cell>
          <cell r="C176" t="str">
            <v>Storm Damage - June 1/12</v>
          </cell>
          <cell r="D176" t="str">
            <v>C1</v>
          </cell>
          <cell r="E176" t="str">
            <v>7</v>
          </cell>
          <cell r="F176">
            <v>2</v>
          </cell>
          <cell r="G176">
            <v>-400</v>
          </cell>
        </row>
        <row r="177">
          <cell r="B177" t="str">
            <v>C12-760</v>
          </cell>
          <cell r="C177" t="str">
            <v>MVA 208 Riverside Dr N</v>
          </cell>
          <cell r="D177" t="str">
            <v>C1</v>
          </cell>
          <cell r="E177" t="str">
            <v>7</v>
          </cell>
          <cell r="F177">
            <v>2</v>
          </cell>
          <cell r="G177">
            <v>0</v>
          </cell>
        </row>
        <row r="178">
          <cell r="B178" t="str">
            <v>C12-761</v>
          </cell>
          <cell r="C178" t="str">
            <v>MVA 639 BLOOR STREET East</v>
          </cell>
          <cell r="D178" t="str">
            <v>C1</v>
          </cell>
          <cell r="E178" t="str">
            <v>7</v>
          </cell>
          <cell r="F178">
            <v>2</v>
          </cell>
          <cell r="G178">
            <v>0</v>
          </cell>
        </row>
        <row r="179">
          <cell r="B179" t="str">
            <v>C12-763</v>
          </cell>
          <cell r="C179" t="str">
            <v>Hit&amp;Broke Pole Harbour Rd</v>
          </cell>
          <cell r="D179" t="str">
            <v>C1</v>
          </cell>
          <cell r="E179" t="str">
            <v>7</v>
          </cell>
          <cell r="F179">
            <v>2</v>
          </cell>
          <cell r="G179">
            <v>-1.1368683772161603E-13</v>
          </cell>
        </row>
        <row r="180">
          <cell r="B180" t="str">
            <v>C12-764</v>
          </cell>
          <cell r="C180" t="str">
            <v>MVA @ 254 Centre Street</v>
          </cell>
          <cell r="D180" t="str">
            <v>C1</v>
          </cell>
          <cell r="E180" t="str">
            <v>7</v>
          </cell>
          <cell r="F180">
            <v>2</v>
          </cell>
          <cell r="G180">
            <v>7.1054273576010019E-14</v>
          </cell>
        </row>
        <row r="181">
          <cell r="B181" t="str">
            <v>C12-765</v>
          </cell>
          <cell r="C181" t="str">
            <v>MVA Park Rd &amp; Rossland Rd</v>
          </cell>
          <cell r="D181" t="str">
            <v>C1</v>
          </cell>
          <cell r="E181" t="str">
            <v>7</v>
          </cell>
          <cell r="F181">
            <v>2</v>
          </cell>
          <cell r="G181">
            <v>0</v>
          </cell>
        </row>
        <row r="182">
          <cell r="B182" t="str">
            <v>C12-767</v>
          </cell>
          <cell r="C182" t="str">
            <v>Dmged Sec.Srvs.on Delmark Crt</v>
          </cell>
          <cell r="D182" t="str">
            <v>C1</v>
          </cell>
          <cell r="E182" t="str">
            <v>7</v>
          </cell>
          <cell r="F182">
            <v>0</v>
          </cell>
          <cell r="G182">
            <v>-1000.0000000000003</v>
          </cell>
        </row>
        <row r="183">
          <cell r="B183" t="str">
            <v>C12-768</v>
          </cell>
          <cell r="C183" t="str">
            <v>MVA Park Rd &amp; Bond St</v>
          </cell>
          <cell r="D183" t="str">
            <v>C1</v>
          </cell>
          <cell r="E183" t="str">
            <v>7</v>
          </cell>
          <cell r="F183">
            <v>1</v>
          </cell>
          <cell r="G183">
            <v>116.13</v>
          </cell>
        </row>
        <row r="184">
          <cell r="B184" t="str">
            <v>C12-769</v>
          </cell>
          <cell r="C184" t="str">
            <v>MVA 1210 Cherrydown Dr</v>
          </cell>
          <cell r="D184" t="str">
            <v>C1</v>
          </cell>
          <cell r="E184" t="str">
            <v>7</v>
          </cell>
          <cell r="F184">
            <v>2</v>
          </cell>
          <cell r="G184">
            <v>-2.2737367544323206E-13</v>
          </cell>
        </row>
        <row r="185">
          <cell r="B185" t="str">
            <v>C12-770</v>
          </cell>
          <cell r="C185" t="str">
            <v>MVA Phillip Murray Ave</v>
          </cell>
          <cell r="D185" t="str">
            <v>C1</v>
          </cell>
          <cell r="E185" t="str">
            <v>7</v>
          </cell>
          <cell r="F185">
            <v>0</v>
          </cell>
          <cell r="G185">
            <v>802.50000000000011</v>
          </cell>
        </row>
        <row r="186">
          <cell r="B186" t="str">
            <v>C12-771</v>
          </cell>
          <cell r="C186" t="str">
            <v>MVA Thornton Rd N &amp; Howden</v>
          </cell>
          <cell r="D186" t="str">
            <v>C1</v>
          </cell>
          <cell r="E186" t="str">
            <v>7</v>
          </cell>
          <cell r="F186">
            <v>2</v>
          </cell>
          <cell r="G186">
            <v>-928.5</v>
          </cell>
        </row>
        <row r="187">
          <cell r="B187" t="str">
            <v>C12-773</v>
          </cell>
          <cell r="C187" t="str">
            <v>MVA Stevenson Rd N of Rossland</v>
          </cell>
          <cell r="D187" t="str">
            <v>C1</v>
          </cell>
          <cell r="E187" t="str">
            <v>7</v>
          </cell>
          <cell r="F187">
            <v>2</v>
          </cell>
          <cell r="G187">
            <v>-6356.5300000000007</v>
          </cell>
        </row>
        <row r="188">
          <cell r="B188" t="str">
            <v>C12-800</v>
          </cell>
          <cell r="C188" t="str">
            <v>Various Tool Purchases</v>
          </cell>
          <cell r="D188" t="str">
            <v>C1</v>
          </cell>
          <cell r="E188" t="str">
            <v>8</v>
          </cell>
          <cell r="F188">
            <v>2</v>
          </cell>
        </row>
        <row r="189">
          <cell r="B189" t="str">
            <v>C12-805</v>
          </cell>
          <cell r="C189" t="str">
            <v>AVAYA IP OFFICE PHONE SYSTEM</v>
          </cell>
          <cell r="D189" t="str">
            <v>C1</v>
          </cell>
          <cell r="E189" t="str">
            <v>8</v>
          </cell>
          <cell r="F189">
            <v>2</v>
          </cell>
          <cell r="G189">
            <v>0</v>
          </cell>
        </row>
        <row r="190">
          <cell r="B190" t="str">
            <v>C12-806</v>
          </cell>
          <cell r="C190" t="str">
            <v>OMS Implementation (Phase1)</v>
          </cell>
          <cell r="D190" t="str">
            <v>C1</v>
          </cell>
          <cell r="E190" t="str">
            <v>8</v>
          </cell>
          <cell r="F190">
            <v>0</v>
          </cell>
          <cell r="G190">
            <v>-113275.19</v>
          </cell>
        </row>
        <row r="191">
          <cell r="B191" t="str">
            <v>C12-807</v>
          </cell>
          <cell r="C191" t="str">
            <v>DRP(Disaster Recovery Plan)</v>
          </cell>
          <cell r="D191" t="str">
            <v>C1</v>
          </cell>
          <cell r="E191" t="str">
            <v>8</v>
          </cell>
          <cell r="F191">
            <v>1</v>
          </cell>
          <cell r="G191">
            <v>2513.75</v>
          </cell>
        </row>
        <row r="192">
          <cell r="B192" t="str">
            <v>C12-812</v>
          </cell>
          <cell r="C192" t="str">
            <v>MS Great Plains v2010 Upgrade</v>
          </cell>
          <cell r="D192" t="str">
            <v>C1</v>
          </cell>
          <cell r="E192" t="str">
            <v>8</v>
          </cell>
          <cell r="F192">
            <v>2</v>
          </cell>
          <cell r="G192">
            <v>7.2759576141834259E-12</v>
          </cell>
        </row>
        <row r="193">
          <cell r="B193" t="str">
            <v>C12-813</v>
          </cell>
          <cell r="C193" t="str">
            <v>Storm Recovery</v>
          </cell>
          <cell r="D193" t="str">
            <v>C1</v>
          </cell>
          <cell r="E193" t="str">
            <v>8</v>
          </cell>
          <cell r="F193">
            <v>2</v>
          </cell>
          <cell r="G193">
            <v>54.2</v>
          </cell>
        </row>
        <row r="194">
          <cell r="B194" t="str">
            <v>C12-815</v>
          </cell>
          <cell r="C194" t="str">
            <v>2012 Mtr Reverificat'n Program</v>
          </cell>
          <cell r="D194" t="str">
            <v>C1</v>
          </cell>
          <cell r="E194" t="str">
            <v>8</v>
          </cell>
          <cell r="F194">
            <v>2</v>
          </cell>
          <cell r="G194">
            <v>-30989.15</v>
          </cell>
        </row>
        <row r="195">
          <cell r="B195" t="str">
            <v>C13-100</v>
          </cell>
          <cell r="C195" t="str">
            <v>Hills of Harrowsmith Subd-</v>
          </cell>
          <cell r="D195" t="str">
            <v>C1</v>
          </cell>
          <cell r="E195" t="str">
            <v>1</v>
          </cell>
          <cell r="F195">
            <v>0</v>
          </cell>
          <cell r="G195">
            <v>97150.960000000021</v>
          </cell>
        </row>
        <row r="196">
          <cell r="B196" t="str">
            <v>C13-101</v>
          </cell>
          <cell r="C196" t="str">
            <v>Parkridge Subd 2-Ph#5</v>
          </cell>
          <cell r="D196" t="str">
            <v>C1</v>
          </cell>
          <cell r="E196" t="str">
            <v>1</v>
          </cell>
          <cell r="F196">
            <v>0</v>
          </cell>
          <cell r="G196">
            <v>23969.350000000006</v>
          </cell>
        </row>
        <row r="197">
          <cell r="B197" t="str">
            <v>C13-101D</v>
          </cell>
          <cell r="C197" t="str">
            <v>PARKRDIGE2,PH#5 SUBD DIG INS</v>
          </cell>
          <cell r="D197" t="str">
            <v>C1</v>
          </cell>
          <cell r="E197" t="str">
            <v>1</v>
          </cell>
          <cell r="F197">
            <v>0</v>
          </cell>
          <cell r="G197">
            <v>236.45</v>
          </cell>
        </row>
        <row r="198">
          <cell r="B198" t="str">
            <v>C13-102</v>
          </cell>
          <cell r="C198" t="str">
            <v>FalconRidge Ph#8</v>
          </cell>
          <cell r="D198" t="str">
            <v>C1</v>
          </cell>
          <cell r="E198" t="str">
            <v>1</v>
          </cell>
          <cell r="F198">
            <v>1</v>
          </cell>
          <cell r="G198">
            <v>14752.250000000004</v>
          </cell>
        </row>
        <row r="199">
          <cell r="B199" t="str">
            <v>C13-103</v>
          </cell>
          <cell r="C199" t="str">
            <v>FKT PH#5 Design Deposit</v>
          </cell>
          <cell r="D199" t="str">
            <v>C1</v>
          </cell>
          <cell r="E199" t="str">
            <v>1</v>
          </cell>
          <cell r="F199">
            <v>0</v>
          </cell>
          <cell r="G199">
            <v>12497.060000000003</v>
          </cell>
        </row>
        <row r="200">
          <cell r="B200" t="str">
            <v>C13-105</v>
          </cell>
          <cell r="C200" t="str">
            <v>Kingmeadow-PH2 Design Dep</v>
          </cell>
          <cell r="D200" t="str">
            <v>C1</v>
          </cell>
          <cell r="E200" t="str">
            <v>1</v>
          </cell>
          <cell r="F200">
            <v>0</v>
          </cell>
          <cell r="G200">
            <v>4262.43</v>
          </cell>
        </row>
        <row r="201">
          <cell r="B201" t="str">
            <v>C13-106</v>
          </cell>
          <cell r="C201" t="str">
            <v>PARKRIDGE PH#3</v>
          </cell>
          <cell r="D201" t="str">
            <v>C1</v>
          </cell>
          <cell r="E201" t="str">
            <v>1</v>
          </cell>
          <cell r="F201">
            <v>0</v>
          </cell>
          <cell r="G201">
            <v>5925.25</v>
          </cell>
        </row>
        <row r="202">
          <cell r="B202" t="str">
            <v>C13-107</v>
          </cell>
          <cell r="C202" t="str">
            <v>DANTONBURY PH#1A</v>
          </cell>
          <cell r="D202" t="str">
            <v>C1</v>
          </cell>
          <cell r="E202" t="str">
            <v>1</v>
          </cell>
          <cell r="F202">
            <v>0</v>
          </cell>
          <cell r="G202">
            <v>1069.97</v>
          </cell>
        </row>
        <row r="203">
          <cell r="B203" t="str">
            <v>C13-108</v>
          </cell>
          <cell r="C203" t="str">
            <v>CentreTown Ph#2 Subd</v>
          </cell>
          <cell r="D203" t="str">
            <v>C1</v>
          </cell>
          <cell r="E203" t="str">
            <v>1</v>
          </cell>
          <cell r="F203">
            <v>1</v>
          </cell>
          <cell r="G203">
            <v>2329.0100000000002</v>
          </cell>
        </row>
        <row r="204">
          <cell r="B204" t="str">
            <v>C13-110</v>
          </cell>
          <cell r="C204" t="str">
            <v>FOLEY-1848 Townline Rd N</v>
          </cell>
          <cell r="D204" t="str">
            <v>C1</v>
          </cell>
          <cell r="E204" t="str">
            <v>1</v>
          </cell>
          <cell r="F204">
            <v>1</v>
          </cell>
          <cell r="G204">
            <v>2778.23</v>
          </cell>
        </row>
        <row r="205">
          <cell r="B205" t="str">
            <v>C13-200</v>
          </cell>
          <cell r="C205" t="str">
            <v>Regent Theatre-UG Vault Rpr</v>
          </cell>
          <cell r="D205" t="str">
            <v>C1</v>
          </cell>
          <cell r="E205" t="str">
            <v>2</v>
          </cell>
          <cell r="F205">
            <v>0</v>
          </cell>
          <cell r="G205">
            <v>-3174.9999999993761</v>
          </cell>
        </row>
        <row r="206">
          <cell r="B206" t="str">
            <v>C13-201</v>
          </cell>
          <cell r="C206" t="str">
            <v>Rebuild Vault-17 Athol</v>
          </cell>
          <cell r="D206" t="str">
            <v>C1</v>
          </cell>
          <cell r="E206" t="str">
            <v>2</v>
          </cell>
          <cell r="F206">
            <v>0</v>
          </cell>
          <cell r="G206">
            <v>346561.72000000015</v>
          </cell>
        </row>
        <row r="207">
          <cell r="B207" t="str">
            <v>C13-202</v>
          </cell>
          <cell r="C207" t="str">
            <v>Rebuild Londonderry,Castlebar,</v>
          </cell>
          <cell r="D207" t="str">
            <v>C1</v>
          </cell>
          <cell r="E207" t="str">
            <v>2</v>
          </cell>
          <cell r="F207">
            <v>0</v>
          </cell>
          <cell r="G207">
            <v>54376.959999999977</v>
          </cell>
        </row>
        <row r="208">
          <cell r="B208" t="str">
            <v>C13-203</v>
          </cell>
          <cell r="C208" t="str">
            <v>Rebld 1011 SimcoeStN.Townhomes</v>
          </cell>
          <cell r="D208" t="str">
            <v>C1</v>
          </cell>
          <cell r="E208" t="str">
            <v>2</v>
          </cell>
          <cell r="F208">
            <v>0</v>
          </cell>
          <cell r="G208">
            <v>6.2527760746888816E-12</v>
          </cell>
        </row>
        <row r="209">
          <cell r="B209" t="str">
            <v>C13-204</v>
          </cell>
          <cell r="C209" t="str">
            <v>Rebld Tipperary,Shamrock,Derry</v>
          </cell>
          <cell r="D209" t="str">
            <v>C1</v>
          </cell>
          <cell r="E209" t="str">
            <v>2</v>
          </cell>
          <cell r="F209">
            <v>0</v>
          </cell>
          <cell r="G209">
            <v>92573.639999999985</v>
          </cell>
        </row>
        <row r="210">
          <cell r="B210" t="str">
            <v>C13-205</v>
          </cell>
          <cell r="C210" t="str">
            <v>RebldGrandview,Downview,Norman</v>
          </cell>
          <cell r="D210" t="str">
            <v>C1</v>
          </cell>
          <cell r="E210" t="str">
            <v>2</v>
          </cell>
          <cell r="F210">
            <v>1</v>
          </cell>
          <cell r="G210">
            <v>78872.749999999985</v>
          </cell>
        </row>
        <row r="211">
          <cell r="B211" t="str">
            <v>C13-206</v>
          </cell>
          <cell r="C211" t="str">
            <v>Rebld 777 Oxford Townhomes</v>
          </cell>
          <cell r="D211" t="str">
            <v>C1</v>
          </cell>
          <cell r="E211" t="str">
            <v>2</v>
          </cell>
          <cell r="F211">
            <v>0</v>
          </cell>
          <cell r="G211">
            <v>96206.899999999936</v>
          </cell>
        </row>
        <row r="212">
          <cell r="B212" t="str">
            <v>C13-207</v>
          </cell>
          <cell r="C212" t="str">
            <v>Replace Lead Cable-King St.W.</v>
          </cell>
          <cell r="D212" t="str">
            <v>C1</v>
          </cell>
          <cell r="E212" t="str">
            <v>2</v>
          </cell>
          <cell r="F212">
            <v>0</v>
          </cell>
          <cell r="G212">
            <v>8858.89</v>
          </cell>
        </row>
        <row r="213">
          <cell r="B213" t="str">
            <v>C13-211</v>
          </cell>
          <cell r="C213" t="str">
            <v>Reloc Pole Townline/Woodstream</v>
          </cell>
          <cell r="D213" t="str">
            <v>C1</v>
          </cell>
          <cell r="E213" t="str">
            <v>2</v>
          </cell>
          <cell r="F213">
            <v>0</v>
          </cell>
          <cell r="G213">
            <v>7973.7900000000018</v>
          </cell>
        </row>
        <row r="214">
          <cell r="B214" t="str">
            <v>C13-212</v>
          </cell>
          <cell r="C214" t="str">
            <v>Royal &amp; Ave. St. Pole Relocation</v>
          </cell>
          <cell r="D214" t="str">
            <v>C1</v>
          </cell>
          <cell r="E214" t="str">
            <v>2</v>
          </cell>
          <cell r="F214">
            <v>2</v>
          </cell>
          <cell r="G214">
            <v>23767.279999999999</v>
          </cell>
        </row>
        <row r="215">
          <cell r="B215" t="str">
            <v>C13-230</v>
          </cell>
          <cell r="C215" t="str">
            <v>Replace OH Transformers</v>
          </cell>
          <cell r="D215" t="str">
            <v>C1</v>
          </cell>
          <cell r="E215" t="str">
            <v>2</v>
          </cell>
          <cell r="F215">
            <v>0</v>
          </cell>
          <cell r="G215">
            <v>68099.940000000031</v>
          </cell>
        </row>
        <row r="216">
          <cell r="B216" t="str">
            <v>C13-235</v>
          </cell>
          <cell r="C216" t="str">
            <v>REPLACE PADMOUNT TX</v>
          </cell>
          <cell r="D216" t="str">
            <v>C1</v>
          </cell>
          <cell r="E216" t="str">
            <v>2</v>
          </cell>
          <cell r="F216">
            <v>0</v>
          </cell>
          <cell r="G216">
            <v>215899.11</v>
          </cell>
        </row>
        <row r="217">
          <cell r="B217" t="str">
            <v>C13-240</v>
          </cell>
          <cell r="C217" t="str">
            <v>Distrib'n Component Changeout</v>
          </cell>
          <cell r="D217" t="str">
            <v>C1</v>
          </cell>
          <cell r="E217" t="str">
            <v>2</v>
          </cell>
          <cell r="F217">
            <v>0</v>
          </cell>
          <cell r="G217">
            <v>258072.14000000007</v>
          </cell>
        </row>
        <row r="218">
          <cell r="B218" t="str">
            <v>C13-241</v>
          </cell>
          <cell r="C218" t="str">
            <v>Substat'n Component Changeouts</v>
          </cell>
          <cell r="D218" t="str">
            <v>C1</v>
          </cell>
          <cell r="E218" t="str">
            <v>2</v>
          </cell>
          <cell r="F218">
            <v>0</v>
          </cell>
          <cell r="G218">
            <v>5459.2099999999982</v>
          </cell>
        </row>
        <row r="219">
          <cell r="B219" t="str">
            <v>C13-242</v>
          </cell>
          <cell r="C219" t="str">
            <v>OVERHEAD UNPLANNED REPLACEMENT</v>
          </cell>
          <cell r="D219" t="str">
            <v>C1</v>
          </cell>
          <cell r="E219" t="str">
            <v>2</v>
          </cell>
          <cell r="F219">
            <v>0</v>
          </cell>
          <cell r="G219">
            <v>95616.670000000187</v>
          </cell>
        </row>
        <row r="220">
          <cell r="B220" t="str">
            <v>C13-243</v>
          </cell>
          <cell r="C220" t="str">
            <v>UGSEC CABLE UNPLAN'D REPLACEMT</v>
          </cell>
          <cell r="D220" t="str">
            <v>C1</v>
          </cell>
          <cell r="E220" t="str">
            <v>2</v>
          </cell>
          <cell r="F220">
            <v>0</v>
          </cell>
          <cell r="G220">
            <v>218092.98999999979</v>
          </cell>
        </row>
        <row r="221">
          <cell r="B221" t="str">
            <v>C13-244</v>
          </cell>
          <cell r="C221" t="str">
            <v>UG PRIM CABLE UNPLAN'D REPLCMT</v>
          </cell>
          <cell r="D221" t="str">
            <v>C1</v>
          </cell>
          <cell r="E221" t="str">
            <v>2</v>
          </cell>
          <cell r="F221">
            <v>0</v>
          </cell>
          <cell r="G221">
            <v>113006.07000000002</v>
          </cell>
        </row>
        <row r="222">
          <cell r="B222" t="str">
            <v>C13-245</v>
          </cell>
          <cell r="C222" t="str">
            <v>CAPITAL POLE REMOVAL&amp;RESTORA'N</v>
          </cell>
          <cell r="D222" t="str">
            <v>C1</v>
          </cell>
          <cell r="E222" t="str">
            <v>2</v>
          </cell>
          <cell r="F222">
            <v>1</v>
          </cell>
          <cell r="G222">
            <v>104326.05999999987</v>
          </cell>
        </row>
        <row r="223">
          <cell r="B223" t="str">
            <v>C13-250</v>
          </cell>
          <cell r="C223" t="str">
            <v>DELTA/WYE CONVERSION</v>
          </cell>
          <cell r="D223" t="str">
            <v>C1</v>
          </cell>
          <cell r="E223" t="str">
            <v>2</v>
          </cell>
          <cell r="F223">
            <v>0</v>
          </cell>
          <cell r="G223">
            <v>54684.66</v>
          </cell>
        </row>
        <row r="224">
          <cell r="B224" t="str">
            <v>C13-253</v>
          </cell>
          <cell r="C224" t="str">
            <v>407 THRNTON/WNCHSTER-TEMP RELO</v>
          </cell>
          <cell r="D224" t="str">
            <v>C1</v>
          </cell>
          <cell r="E224" t="str">
            <v>2</v>
          </cell>
          <cell r="F224">
            <v>0</v>
          </cell>
          <cell r="G224">
            <v>328312.48000000016</v>
          </cell>
        </row>
        <row r="225">
          <cell r="B225" t="str">
            <v>C13-254</v>
          </cell>
          <cell r="C225" t="str">
            <v>407-SIMCOE-TEMPORARY RELOCATE</v>
          </cell>
          <cell r="D225" t="str">
            <v>C1</v>
          </cell>
          <cell r="E225" t="str">
            <v>2</v>
          </cell>
          <cell r="F225">
            <v>1</v>
          </cell>
          <cell r="G225">
            <v>108066.96999999997</v>
          </cell>
        </row>
        <row r="226">
          <cell r="B226" t="str">
            <v>C13-255</v>
          </cell>
          <cell r="C226" t="str">
            <v>Thornton/Conlin Rnd-about Relo</v>
          </cell>
          <cell r="D226" t="str">
            <v>C1</v>
          </cell>
          <cell r="E226" t="str">
            <v>2</v>
          </cell>
          <cell r="F226">
            <v>0</v>
          </cell>
          <cell r="G226">
            <v>264715.44000000018</v>
          </cell>
        </row>
        <row r="227">
          <cell r="B227" t="str">
            <v>C13-256</v>
          </cell>
          <cell r="C227" t="str">
            <v>Install Padmount TX-77 KingStE</v>
          </cell>
          <cell r="D227" t="str">
            <v>C1</v>
          </cell>
          <cell r="E227" t="str">
            <v>2</v>
          </cell>
          <cell r="F227">
            <v>1</v>
          </cell>
          <cell r="G227">
            <v>37857.379999999997</v>
          </cell>
        </row>
        <row r="228">
          <cell r="B228" t="str">
            <v>C13-257</v>
          </cell>
          <cell r="C228" t="str">
            <v>44KV Abandon Ln Remove</v>
          </cell>
          <cell r="D228" t="str">
            <v>C1</v>
          </cell>
          <cell r="E228" t="str">
            <v>2</v>
          </cell>
          <cell r="F228">
            <v>1</v>
          </cell>
          <cell r="G228">
            <v>45950</v>
          </cell>
        </row>
        <row r="229">
          <cell r="B229" t="str">
            <v>C13-270</v>
          </cell>
          <cell r="C229" t="str">
            <v>MS13 Upgrade</v>
          </cell>
          <cell r="D229" t="str">
            <v>C1</v>
          </cell>
          <cell r="E229" t="str">
            <v>2</v>
          </cell>
          <cell r="F229">
            <v>0</v>
          </cell>
          <cell r="G229">
            <v>707698.39</v>
          </cell>
        </row>
        <row r="230">
          <cell r="B230" t="str">
            <v>C13-271</v>
          </cell>
          <cell r="C230" t="str">
            <v>MS-13 Replace Transformer</v>
          </cell>
          <cell r="D230" t="str">
            <v>C1</v>
          </cell>
          <cell r="E230" t="str">
            <v>2</v>
          </cell>
          <cell r="F230">
            <v>0</v>
          </cell>
          <cell r="G230">
            <v>800514.42999999807</v>
          </cell>
        </row>
        <row r="231">
          <cell r="B231" t="str">
            <v>C13-272</v>
          </cell>
          <cell r="C231" t="str">
            <v>Rebld Phillip Murray/ParkRdS</v>
          </cell>
          <cell r="D231" t="str">
            <v>C1</v>
          </cell>
          <cell r="E231" t="str">
            <v>2</v>
          </cell>
          <cell r="F231">
            <v>0</v>
          </cell>
          <cell r="G231">
            <v>5135.5800000023337</v>
          </cell>
        </row>
        <row r="232">
          <cell r="B232" t="str">
            <v>C13-273</v>
          </cell>
          <cell r="C232" t="str">
            <v>RebldSimcoeStN-Rosslnd/William</v>
          </cell>
          <cell r="D232" t="str">
            <v>C1</v>
          </cell>
          <cell r="E232" t="str">
            <v>2</v>
          </cell>
          <cell r="F232">
            <v>0</v>
          </cell>
          <cell r="G232">
            <v>751759.80000000133</v>
          </cell>
        </row>
        <row r="233">
          <cell r="B233" t="str">
            <v>C13-274</v>
          </cell>
          <cell r="C233" t="str">
            <v>OHRebld DianeDr,Susan&amp;BrendaCt</v>
          </cell>
          <cell r="D233" t="str">
            <v>C1</v>
          </cell>
          <cell r="E233" t="str">
            <v>2</v>
          </cell>
          <cell r="F233">
            <v>1</v>
          </cell>
          <cell r="G233">
            <v>87331.35</v>
          </cell>
        </row>
        <row r="234">
          <cell r="B234" t="str">
            <v>C13-275</v>
          </cell>
          <cell r="C234" t="str">
            <v>OH Rebld Keewatin,Denise,Karen</v>
          </cell>
          <cell r="D234" t="str">
            <v>C1</v>
          </cell>
          <cell r="E234" t="str">
            <v>2</v>
          </cell>
          <cell r="F234">
            <v>1</v>
          </cell>
          <cell r="G234">
            <v>161592.94000000006</v>
          </cell>
        </row>
        <row r="235">
          <cell r="B235" t="str">
            <v>C13-276</v>
          </cell>
          <cell r="C235" t="str">
            <v>OHRebld-Olive,Florell-Grndview</v>
          </cell>
          <cell r="D235" t="str">
            <v>C1</v>
          </cell>
          <cell r="E235" t="str">
            <v>2</v>
          </cell>
          <cell r="F235">
            <v>0</v>
          </cell>
          <cell r="G235">
            <v>141614.94999999998</v>
          </cell>
        </row>
        <row r="236">
          <cell r="B236" t="str">
            <v>C13-277</v>
          </cell>
          <cell r="C236" t="str">
            <v>OHRebld Ronlea&amp;Carolyn Ave</v>
          </cell>
          <cell r="D236" t="str">
            <v>C1</v>
          </cell>
          <cell r="E236" t="str">
            <v>2</v>
          </cell>
          <cell r="F236">
            <v>1</v>
          </cell>
          <cell r="G236">
            <v>65328.810000000005</v>
          </cell>
        </row>
        <row r="237">
          <cell r="B237" t="str">
            <v>C13-278</v>
          </cell>
          <cell r="C237" t="str">
            <v>15F1 Ext, Harmony &amp; Conlin</v>
          </cell>
          <cell r="D237" t="str">
            <v>C1</v>
          </cell>
          <cell r="E237" t="str">
            <v>2</v>
          </cell>
          <cell r="F237">
            <v>0</v>
          </cell>
          <cell r="G237">
            <v>301461.86</v>
          </cell>
        </row>
        <row r="238">
          <cell r="B238" t="str">
            <v>C13-279</v>
          </cell>
          <cell r="C238" t="str">
            <v>LTLT-Coates RdW(Simcoe/Thorntn</v>
          </cell>
          <cell r="D238" t="str">
            <v>C1</v>
          </cell>
          <cell r="E238" t="str">
            <v>2</v>
          </cell>
          <cell r="F238">
            <v>0</v>
          </cell>
          <cell r="G238">
            <v>-8390.0099999997128</v>
          </cell>
        </row>
        <row r="239">
          <cell r="B239" t="str">
            <v>C13-280</v>
          </cell>
          <cell r="C239" t="str">
            <v>Reloc Farewell St. New LBS159</v>
          </cell>
          <cell r="D239" t="str">
            <v>C1</v>
          </cell>
          <cell r="E239" t="str">
            <v>2</v>
          </cell>
          <cell r="F239">
            <v>2</v>
          </cell>
          <cell r="G239">
            <v>-3.8767211663071066E-11</v>
          </cell>
        </row>
        <row r="240">
          <cell r="B240" t="str">
            <v>C13-281</v>
          </cell>
          <cell r="C240" t="str">
            <v>Thornton TS - System Capacity</v>
          </cell>
          <cell r="D240" t="str">
            <v>C1</v>
          </cell>
          <cell r="E240" t="str">
            <v>2</v>
          </cell>
          <cell r="F240">
            <v>0</v>
          </cell>
          <cell r="G240">
            <v>1235562.7800000003</v>
          </cell>
        </row>
        <row r="241">
          <cell r="B241" t="str">
            <v>C13-282</v>
          </cell>
          <cell r="C241" t="str">
            <v>UOIT - Second Feeder</v>
          </cell>
          <cell r="D241" t="str">
            <v>C1</v>
          </cell>
          <cell r="E241" t="str">
            <v>2</v>
          </cell>
          <cell r="F241">
            <v>0</v>
          </cell>
          <cell r="G241">
            <v>147495.93000000052</v>
          </cell>
        </row>
        <row r="242">
          <cell r="B242" t="str">
            <v>C13-283</v>
          </cell>
          <cell r="C242" t="str">
            <v>Porcelain Switch Replcmt Progr</v>
          </cell>
          <cell r="D242" t="str">
            <v>C1</v>
          </cell>
          <cell r="E242" t="str">
            <v>2</v>
          </cell>
          <cell r="F242">
            <v>0</v>
          </cell>
          <cell r="G242">
            <v>171491.86999999985</v>
          </cell>
        </row>
        <row r="243">
          <cell r="B243" t="str">
            <v>C13-284</v>
          </cell>
          <cell r="C243" t="str">
            <v>Porcelain Insul Replcmnt Progr</v>
          </cell>
          <cell r="D243" t="str">
            <v>C1</v>
          </cell>
          <cell r="E243" t="str">
            <v>2</v>
          </cell>
          <cell r="F243">
            <v>1</v>
          </cell>
          <cell r="G243">
            <v>240991.62</v>
          </cell>
        </row>
        <row r="244">
          <cell r="B244" t="str">
            <v>C13-285</v>
          </cell>
          <cell r="C244" t="str">
            <v>Install'n of Auto Reclosers</v>
          </cell>
          <cell r="D244" t="str">
            <v>C1</v>
          </cell>
          <cell r="E244" t="str">
            <v>2</v>
          </cell>
          <cell r="F244">
            <v>0</v>
          </cell>
          <cell r="G244">
            <v>209247.30000000034</v>
          </cell>
        </row>
        <row r="245">
          <cell r="B245" t="str">
            <v>C13-286</v>
          </cell>
          <cell r="C245" t="str">
            <v>407 Extens'n RelocPlant Design</v>
          </cell>
          <cell r="D245" t="str">
            <v>C1</v>
          </cell>
          <cell r="E245" t="str">
            <v>2</v>
          </cell>
          <cell r="F245">
            <v>1</v>
          </cell>
          <cell r="G245">
            <v>3.6237679523765109E-13</v>
          </cell>
        </row>
        <row r="246">
          <cell r="B246" t="str">
            <v>C13-287</v>
          </cell>
          <cell r="C246" t="str">
            <v>Region Rebld-SimcoeSt N&amp;Conlin</v>
          </cell>
          <cell r="D246" t="str">
            <v>C1</v>
          </cell>
          <cell r="E246" t="str">
            <v>2</v>
          </cell>
          <cell r="F246">
            <v>1</v>
          </cell>
          <cell r="G246">
            <v>109716.47999999998</v>
          </cell>
        </row>
        <row r="247">
          <cell r="B247" t="str">
            <v>C13-288</v>
          </cell>
          <cell r="C247" t="str">
            <v>Substation Breaker Replacement</v>
          </cell>
          <cell r="D247" t="str">
            <v>C1</v>
          </cell>
          <cell r="E247" t="str">
            <v>2</v>
          </cell>
          <cell r="F247">
            <v>0</v>
          </cell>
          <cell r="G247">
            <v>130229.79999999999</v>
          </cell>
        </row>
        <row r="248">
          <cell r="B248" t="str">
            <v>C13-289</v>
          </cell>
          <cell r="C248" t="str">
            <v>Replace Poles-Wilson TS</v>
          </cell>
          <cell r="D248" t="str">
            <v>C1</v>
          </cell>
          <cell r="E248" t="str">
            <v>2</v>
          </cell>
          <cell r="F248">
            <v>2</v>
          </cell>
          <cell r="G248">
            <v>2.8421709430404007E-13</v>
          </cell>
        </row>
        <row r="249">
          <cell r="B249" t="str">
            <v>C13-292</v>
          </cell>
          <cell r="C249" t="str">
            <v>Replacing LBS@290 RitsonRdN</v>
          </cell>
          <cell r="D249" t="str">
            <v>C1</v>
          </cell>
          <cell r="E249" t="str">
            <v>2</v>
          </cell>
          <cell r="F249">
            <v>2</v>
          </cell>
          <cell r="G249">
            <v>-2.5579538487363607E-13</v>
          </cell>
        </row>
        <row r="250">
          <cell r="B250" t="str">
            <v>C13-293</v>
          </cell>
          <cell r="C250" t="str">
            <v>Inst ILS&amp;IsolateLine-401&amp;PkRD</v>
          </cell>
          <cell r="D250" t="str">
            <v>C1</v>
          </cell>
          <cell r="E250" t="str">
            <v>2</v>
          </cell>
          <cell r="F250">
            <v>0</v>
          </cell>
          <cell r="G250">
            <v>6.3948846218409017E-14</v>
          </cell>
        </row>
        <row r="251">
          <cell r="B251" t="str">
            <v>C13-297</v>
          </cell>
          <cell r="C251" t="str">
            <v>Pole relocate for Burger King</v>
          </cell>
          <cell r="D251" t="str">
            <v>C1</v>
          </cell>
          <cell r="E251" t="str">
            <v>2</v>
          </cell>
          <cell r="F251">
            <v>2</v>
          </cell>
          <cell r="G251">
            <v>2.7462476737127872E-12</v>
          </cell>
        </row>
        <row r="252">
          <cell r="B252" t="str">
            <v>C13-298</v>
          </cell>
          <cell r="C252" t="str">
            <v>39 ROYAL ST. - RELOCATE A POLE</v>
          </cell>
          <cell r="D252" t="str">
            <v>C1</v>
          </cell>
          <cell r="E252" t="str">
            <v>2</v>
          </cell>
          <cell r="F252">
            <v>0</v>
          </cell>
          <cell r="G252">
            <v>-1.2789769243681803E-13</v>
          </cell>
        </row>
        <row r="253">
          <cell r="B253" t="str">
            <v>C13-300</v>
          </cell>
          <cell r="C253" t="str">
            <v>Install O/H SRVS CONNECTIONS</v>
          </cell>
          <cell r="D253" t="str">
            <v>C1</v>
          </cell>
          <cell r="E253" t="str">
            <v>3</v>
          </cell>
          <cell r="F253">
            <v>1</v>
          </cell>
          <cell r="G253">
            <v>4928.99</v>
          </cell>
        </row>
        <row r="254">
          <cell r="B254" t="str">
            <v>C13-305</v>
          </cell>
          <cell r="C254" t="str">
            <v>Install UG Srvs Connections</v>
          </cell>
          <cell r="D254" t="str">
            <v>C1</v>
          </cell>
          <cell r="E254" t="str">
            <v>3</v>
          </cell>
          <cell r="F254">
            <v>1</v>
          </cell>
          <cell r="G254">
            <v>7692.1299999999992</v>
          </cell>
        </row>
        <row r="255">
          <cell r="B255" t="str">
            <v>C13-306</v>
          </cell>
          <cell r="C255" t="str">
            <v>NewUGSecSrvs@4661 OldSimcoe Rd</v>
          </cell>
          <cell r="D255" t="str">
            <v>C1</v>
          </cell>
          <cell r="E255" t="str">
            <v>3</v>
          </cell>
          <cell r="F255">
            <v>2</v>
          </cell>
          <cell r="G255">
            <v>-2.2737367544323206E-13</v>
          </cell>
        </row>
        <row r="256">
          <cell r="B256" t="str">
            <v>C13-309</v>
          </cell>
          <cell r="C256" t="str">
            <v>NewUGSecSrvs@758 Masson St</v>
          </cell>
          <cell r="D256" t="str">
            <v>C1</v>
          </cell>
          <cell r="E256" t="str">
            <v>3</v>
          </cell>
          <cell r="F256">
            <v>2</v>
          </cell>
          <cell r="G256">
            <v>-3.0730973321624333E-13</v>
          </cell>
        </row>
        <row r="257">
          <cell r="B257" t="str">
            <v>C13-327</v>
          </cell>
          <cell r="C257" t="str">
            <v>1457 LYNCRFT-SNGLE TO 2 PS MTR</v>
          </cell>
          <cell r="D257" t="str">
            <v>C1</v>
          </cell>
          <cell r="E257" t="str">
            <v>3</v>
          </cell>
          <cell r="F257">
            <v>0</v>
          </cell>
        </row>
        <row r="258">
          <cell r="B258" t="str">
            <v>C13-344</v>
          </cell>
          <cell r="C258" t="str">
            <v>NewUGSecSrvs@1351 ChippewaSt</v>
          </cell>
          <cell r="D258" t="str">
            <v>C1</v>
          </cell>
          <cell r="E258" t="str">
            <v>3</v>
          </cell>
          <cell r="F258">
            <v>1</v>
          </cell>
          <cell r="G258">
            <v>1022.0900000000001</v>
          </cell>
        </row>
        <row r="259">
          <cell r="B259" t="str">
            <v>C13-345</v>
          </cell>
          <cell r="C259" t="str">
            <v>NewUGSecSrvs@1357 Chippewa St.</v>
          </cell>
          <cell r="D259" t="str">
            <v>C1</v>
          </cell>
          <cell r="E259" t="str">
            <v>3</v>
          </cell>
          <cell r="F259">
            <v>0</v>
          </cell>
          <cell r="G259">
            <v>959.43000000000006</v>
          </cell>
        </row>
        <row r="260">
          <cell r="B260" t="str">
            <v>C13-355</v>
          </cell>
          <cell r="C260" t="str">
            <v>OH SecSrvs@257 Sinclair Ave</v>
          </cell>
          <cell r="D260" t="str">
            <v>C1</v>
          </cell>
          <cell r="E260" t="str">
            <v>3</v>
          </cell>
          <cell r="F260">
            <v>1</v>
          </cell>
          <cell r="G260">
            <v>1673.02</v>
          </cell>
        </row>
        <row r="261">
          <cell r="B261" t="str">
            <v>C13-501</v>
          </cell>
          <cell r="C261" t="str">
            <v>Dep Tx Staples@Oshawa Centre</v>
          </cell>
          <cell r="D261" t="str">
            <v>C1</v>
          </cell>
          <cell r="E261" t="str">
            <v>5</v>
          </cell>
          <cell r="F261">
            <v>0</v>
          </cell>
          <cell r="G261">
            <v>28.040000000005648</v>
          </cell>
        </row>
        <row r="262">
          <cell r="B262" t="str">
            <v>C13-504</v>
          </cell>
          <cell r="C262" t="str">
            <v>Burger King @ 285 Taunton Rd E</v>
          </cell>
          <cell r="D262" t="str">
            <v>C1</v>
          </cell>
          <cell r="E262" t="str">
            <v>5</v>
          </cell>
          <cell r="F262">
            <v>0</v>
          </cell>
          <cell r="G262">
            <v>0.539999999988936</v>
          </cell>
        </row>
        <row r="263">
          <cell r="B263" t="str">
            <v>C13-505</v>
          </cell>
          <cell r="C263" t="str">
            <v>New UGSecSrvs Bell Cabinet</v>
          </cell>
          <cell r="D263" t="str">
            <v>C1</v>
          </cell>
          <cell r="E263" t="str">
            <v>5</v>
          </cell>
          <cell r="F263">
            <v>0</v>
          </cell>
          <cell r="G263">
            <v>0</v>
          </cell>
        </row>
        <row r="264">
          <cell r="B264" t="str">
            <v>C13-506</v>
          </cell>
          <cell r="C264" t="str">
            <v>Tx Dep.,1300&amp;1320 Benson St</v>
          </cell>
          <cell r="D264" t="str">
            <v>C1</v>
          </cell>
          <cell r="E264" t="str">
            <v>5</v>
          </cell>
          <cell r="F264">
            <v>1</v>
          </cell>
          <cell r="G264">
            <v>55827.599999999991</v>
          </cell>
        </row>
        <row r="265">
          <cell r="B265" t="str">
            <v>C13-507</v>
          </cell>
          <cell r="C265" t="str">
            <v>1300 KING E-NEW UG PRIM SERV</v>
          </cell>
          <cell r="D265" t="str">
            <v>C1</v>
          </cell>
          <cell r="E265" t="str">
            <v>5</v>
          </cell>
          <cell r="F265">
            <v>1</v>
          </cell>
          <cell r="G265">
            <v>9248.239999999998</v>
          </cell>
        </row>
        <row r="266">
          <cell r="B266" t="str">
            <v>C13-508</v>
          </cell>
          <cell r="C266" t="str">
            <v>NewUGSecSrvs@255OrmondDr</v>
          </cell>
          <cell r="D266" t="str">
            <v>C1</v>
          </cell>
          <cell r="E266" t="str">
            <v>5</v>
          </cell>
          <cell r="F266">
            <v>0</v>
          </cell>
        </row>
        <row r="267">
          <cell r="B267" t="str">
            <v>C13-509</v>
          </cell>
          <cell r="C267" t="str">
            <v>New UGSec.1173 Southdale Ave</v>
          </cell>
          <cell r="D267" t="str">
            <v>C1</v>
          </cell>
          <cell r="E267" t="str">
            <v>5</v>
          </cell>
          <cell r="F267">
            <v>0</v>
          </cell>
          <cell r="G267">
            <v>1.4210854715202004E-14</v>
          </cell>
        </row>
        <row r="268">
          <cell r="B268" t="str">
            <v>C13-513</v>
          </cell>
          <cell r="C268" t="str">
            <v>New OH Sec Srvs@723 Albert St</v>
          </cell>
          <cell r="D268" t="str">
            <v>C1</v>
          </cell>
          <cell r="E268" t="str">
            <v>5</v>
          </cell>
          <cell r="F268">
            <v>2</v>
          </cell>
          <cell r="G268">
            <v>0</v>
          </cell>
        </row>
        <row r="269">
          <cell r="B269" t="str">
            <v>C13-514</v>
          </cell>
          <cell r="C269" t="str">
            <v>2375 RITSON RD-NEW PRIM. SRVS</v>
          </cell>
          <cell r="D269" t="str">
            <v>C1</v>
          </cell>
          <cell r="E269" t="str">
            <v>5</v>
          </cell>
          <cell r="F269">
            <v>1</v>
          </cell>
          <cell r="G269">
            <v>3691.18</v>
          </cell>
        </row>
        <row r="270">
          <cell r="B270" t="str">
            <v>C13-516</v>
          </cell>
          <cell r="C270" t="str">
            <v>RELOC 3PhOHSec@40WellingtonE</v>
          </cell>
          <cell r="D270" t="str">
            <v>C1</v>
          </cell>
          <cell r="E270" t="str">
            <v>5</v>
          </cell>
          <cell r="F270">
            <v>0</v>
          </cell>
          <cell r="G270">
            <v>-5.6843418860808015E-14</v>
          </cell>
        </row>
        <row r="271">
          <cell r="B271" t="str">
            <v>C13-517</v>
          </cell>
          <cell r="C271" t="str">
            <v>200 Winchester Rd. W</v>
          </cell>
          <cell r="D271" t="str">
            <v>C1</v>
          </cell>
          <cell r="E271" t="str">
            <v>5</v>
          </cell>
          <cell r="F271">
            <v>1</v>
          </cell>
          <cell r="G271">
            <v>194.7</v>
          </cell>
        </row>
        <row r="272">
          <cell r="B272" t="str">
            <v>C13-518</v>
          </cell>
          <cell r="C272" t="str">
            <v>New 3PhUGSEC@700 Ritson RdN</v>
          </cell>
          <cell r="D272" t="str">
            <v>C1</v>
          </cell>
          <cell r="E272" t="str">
            <v>5</v>
          </cell>
          <cell r="F272">
            <v>0</v>
          </cell>
        </row>
        <row r="273">
          <cell r="B273" t="str">
            <v>C13-519</v>
          </cell>
          <cell r="C273" t="str">
            <v>1661 Harmony Rd. N</v>
          </cell>
          <cell r="D273" t="str">
            <v>C1</v>
          </cell>
          <cell r="E273" t="str">
            <v>5</v>
          </cell>
          <cell r="F273">
            <v>1</v>
          </cell>
          <cell r="G273">
            <v>1154.0300000000002</v>
          </cell>
        </row>
        <row r="274">
          <cell r="B274" t="str">
            <v>C13-521</v>
          </cell>
          <cell r="C274" t="str">
            <v>21 Simcoe St S. Upgrade</v>
          </cell>
          <cell r="D274" t="str">
            <v>C1</v>
          </cell>
          <cell r="E274" t="str">
            <v>5</v>
          </cell>
          <cell r="F274">
            <v>2</v>
          </cell>
          <cell r="G274">
            <v>-1.1368683772161603E-13</v>
          </cell>
        </row>
        <row r="275">
          <cell r="B275" t="str">
            <v>C13-522</v>
          </cell>
          <cell r="C275" t="str">
            <v>Upgrd/Reloc TX-815 King St. W-</v>
          </cell>
          <cell r="D275" t="str">
            <v>C1</v>
          </cell>
          <cell r="E275" t="str">
            <v>5</v>
          </cell>
          <cell r="F275">
            <v>0</v>
          </cell>
          <cell r="G275">
            <v>5888.6499999999987</v>
          </cell>
        </row>
        <row r="276">
          <cell r="B276" t="str">
            <v>C13-523</v>
          </cell>
          <cell r="C276" t="str">
            <v>New Srvs@610 Taylor Ave</v>
          </cell>
          <cell r="D276" t="str">
            <v>C1</v>
          </cell>
          <cell r="E276" t="str">
            <v>5</v>
          </cell>
          <cell r="F276">
            <v>1</v>
          </cell>
          <cell r="G276">
            <v>19573.2</v>
          </cell>
        </row>
        <row r="277">
          <cell r="B277" t="str">
            <v>C13-525</v>
          </cell>
          <cell r="C277" t="str">
            <v>New UG Prim Conn@1335 BensonSt</v>
          </cell>
          <cell r="D277" t="str">
            <v>C1</v>
          </cell>
          <cell r="E277" t="str">
            <v>5</v>
          </cell>
          <cell r="F277">
            <v>1</v>
          </cell>
          <cell r="G277">
            <v>4388.9999999999982</v>
          </cell>
        </row>
        <row r="278">
          <cell r="B278" t="str">
            <v>C13-526</v>
          </cell>
          <cell r="C278" t="str">
            <v>611 KING W-NEW UG 3PH PRIM SRV</v>
          </cell>
          <cell r="D278" t="str">
            <v>C1</v>
          </cell>
          <cell r="E278" t="str">
            <v>5</v>
          </cell>
          <cell r="F278">
            <v>0</v>
          </cell>
          <cell r="G278">
            <v>14459.200000000003</v>
          </cell>
        </row>
        <row r="279">
          <cell r="B279" t="str">
            <v>C13-527</v>
          </cell>
          <cell r="C279" t="str">
            <v>Commercal Dvlpmt-200 RitsonRdN</v>
          </cell>
          <cell r="D279" t="str">
            <v>C1</v>
          </cell>
          <cell r="E279" t="str">
            <v>5</v>
          </cell>
          <cell r="F279">
            <v>0</v>
          </cell>
          <cell r="G279">
            <v>11023.689999999999</v>
          </cell>
        </row>
        <row r="280">
          <cell r="B280" t="str">
            <v>C13-528</v>
          </cell>
          <cell r="C280" t="str">
            <v>New S/L Conn@Winchester Rd</v>
          </cell>
          <cell r="D280" t="str">
            <v>C1</v>
          </cell>
          <cell r="E280" t="str">
            <v>5</v>
          </cell>
          <cell r="F280">
            <v>1</v>
          </cell>
          <cell r="G280">
            <v>389.4</v>
          </cell>
        </row>
        <row r="281">
          <cell r="B281" t="str">
            <v>C13-529</v>
          </cell>
          <cell r="C281" t="str">
            <v>2 New UGS/L conn@Britannia Ave</v>
          </cell>
          <cell r="D281" t="str">
            <v>C1</v>
          </cell>
          <cell r="E281" t="str">
            <v>5</v>
          </cell>
          <cell r="F281">
            <v>0</v>
          </cell>
          <cell r="G281">
            <v>0</v>
          </cell>
        </row>
        <row r="282">
          <cell r="B282" t="str">
            <v>C13-530</v>
          </cell>
          <cell r="C282" t="str">
            <v>563 RITSON S-NEW OH SEC SERV.</v>
          </cell>
          <cell r="D282" t="str">
            <v>C1</v>
          </cell>
          <cell r="E282" t="str">
            <v>5</v>
          </cell>
          <cell r="F282">
            <v>0</v>
          </cell>
          <cell r="G282">
            <v>2.8421709430404007E-14</v>
          </cell>
        </row>
        <row r="283">
          <cell r="B283" t="str">
            <v>C13-531</v>
          </cell>
          <cell r="C283" t="str">
            <v>NewUGSecConn@1799 GrandviewN</v>
          </cell>
          <cell r="D283" t="str">
            <v>C1</v>
          </cell>
          <cell r="E283" t="str">
            <v>5</v>
          </cell>
          <cell r="F283">
            <v>0</v>
          </cell>
        </row>
        <row r="284">
          <cell r="B284" t="str">
            <v>C13-533</v>
          </cell>
          <cell r="C284" t="str">
            <v>77 KING ST.E-UPGRADE TO 400A</v>
          </cell>
          <cell r="D284" t="str">
            <v>C1</v>
          </cell>
          <cell r="E284" t="str">
            <v>5</v>
          </cell>
          <cell r="F284">
            <v>0</v>
          </cell>
          <cell r="G284">
            <v>-1.6271428648906294E-12</v>
          </cell>
        </row>
        <row r="285">
          <cell r="B285" t="str">
            <v>C13-534</v>
          </cell>
          <cell r="C285" t="str">
            <v>New UGSecSrvs@200WinchesterRdW</v>
          </cell>
          <cell r="D285" t="str">
            <v>C1</v>
          </cell>
          <cell r="E285" t="str">
            <v>5</v>
          </cell>
          <cell r="F285">
            <v>1</v>
          </cell>
          <cell r="G285">
            <v>194.7</v>
          </cell>
        </row>
        <row r="286">
          <cell r="B286" t="str">
            <v>C13-535</v>
          </cell>
          <cell r="C286" t="str">
            <v>New Apt. Bldgs@2 Taylorwood Rd</v>
          </cell>
          <cell r="D286" t="str">
            <v>C1</v>
          </cell>
          <cell r="E286" t="str">
            <v>5</v>
          </cell>
          <cell r="F286">
            <v>1</v>
          </cell>
          <cell r="G286">
            <v>3894.8999999999996</v>
          </cell>
        </row>
        <row r="287">
          <cell r="B287" t="str">
            <v>C13-538</v>
          </cell>
          <cell r="C287" t="str">
            <v>193 King St.E New OH Sec Svce</v>
          </cell>
          <cell r="D287" t="str">
            <v>C1</v>
          </cell>
          <cell r="E287" t="str">
            <v>5</v>
          </cell>
          <cell r="F287">
            <v>1</v>
          </cell>
          <cell r="G287">
            <v>472.15999999999997</v>
          </cell>
        </row>
        <row r="288">
          <cell r="B288" t="str">
            <v>C13-539</v>
          </cell>
          <cell r="C288" t="str">
            <v>New UG Prim Svce-855 Taunton</v>
          </cell>
          <cell r="D288" t="str">
            <v>C1</v>
          </cell>
          <cell r="E288" t="str">
            <v>5</v>
          </cell>
          <cell r="F288">
            <v>1</v>
          </cell>
          <cell r="G288">
            <v>3876.8600000000006</v>
          </cell>
        </row>
        <row r="289">
          <cell r="B289" t="str">
            <v>C13-541</v>
          </cell>
          <cell r="C289" t="str">
            <v>864 TAUNTON RD-NEW OH SEC SRVS</v>
          </cell>
          <cell r="D289" t="str">
            <v>C1</v>
          </cell>
          <cell r="E289" t="str">
            <v>5</v>
          </cell>
          <cell r="F289">
            <v>0</v>
          </cell>
          <cell r="G289">
            <v>0</v>
          </cell>
        </row>
        <row r="290">
          <cell r="B290" t="str">
            <v>C13-544</v>
          </cell>
          <cell r="C290" t="str">
            <v>Traffic Signal@QESchool</v>
          </cell>
          <cell r="D290" t="str">
            <v>C1</v>
          </cell>
          <cell r="E290" t="str">
            <v>5</v>
          </cell>
          <cell r="F290">
            <v>0</v>
          </cell>
          <cell r="G290">
            <v>215.74</v>
          </cell>
        </row>
        <row r="291">
          <cell r="B291" t="str">
            <v>C13-546</v>
          </cell>
          <cell r="C291" t="str">
            <v>New UG Prim Srvs@725 BloorStW</v>
          </cell>
          <cell r="D291" t="str">
            <v>C1</v>
          </cell>
          <cell r="E291" t="str">
            <v>5</v>
          </cell>
          <cell r="F291">
            <v>0</v>
          </cell>
          <cell r="G291">
            <v>12556.2</v>
          </cell>
        </row>
        <row r="292">
          <cell r="B292" t="str">
            <v>C13-547</v>
          </cell>
          <cell r="C292" t="str">
            <v>New Traffic Light@ParkRdN@Bond</v>
          </cell>
          <cell r="D292" t="str">
            <v>C1</v>
          </cell>
          <cell r="E292" t="str">
            <v>5</v>
          </cell>
          <cell r="F292">
            <v>0</v>
          </cell>
        </row>
        <row r="293">
          <cell r="B293" t="str">
            <v>C13-548</v>
          </cell>
          <cell r="C293" t="str">
            <v>Traffic Light@Simcoe/Hospital</v>
          </cell>
          <cell r="D293" t="str">
            <v>C1</v>
          </cell>
          <cell r="E293" t="str">
            <v>5</v>
          </cell>
          <cell r="F293">
            <v>0</v>
          </cell>
        </row>
        <row r="294">
          <cell r="B294" t="str">
            <v>C13-549</v>
          </cell>
          <cell r="C294" t="str">
            <v>New UG Sec.Conn@Hillcroft/Mary</v>
          </cell>
          <cell r="D294" t="str">
            <v>C1</v>
          </cell>
          <cell r="E294" t="str">
            <v>5</v>
          </cell>
          <cell r="F294">
            <v>1</v>
          </cell>
          <cell r="G294">
            <v>194.7</v>
          </cell>
        </row>
        <row r="295">
          <cell r="B295" t="str">
            <v>C13-600</v>
          </cell>
          <cell r="C295" t="str">
            <v>Single Phase Meter Purch&amp;Insta</v>
          </cell>
          <cell r="D295" t="str">
            <v>C1</v>
          </cell>
          <cell r="E295" t="str">
            <v>6</v>
          </cell>
          <cell r="F295">
            <v>0</v>
          </cell>
          <cell r="G295">
            <v>123207.23999999985</v>
          </cell>
        </row>
        <row r="296">
          <cell r="B296" t="str">
            <v>C13-605</v>
          </cell>
          <cell r="C296" t="str">
            <v>Polyphase Meter Purch &amp; Instal</v>
          </cell>
          <cell r="D296" t="str">
            <v>C1</v>
          </cell>
          <cell r="E296" t="str">
            <v>6</v>
          </cell>
          <cell r="F296">
            <v>0</v>
          </cell>
          <cell r="G296">
            <v>159303.87000000008</v>
          </cell>
        </row>
        <row r="297">
          <cell r="B297" t="str">
            <v>C13-610</v>
          </cell>
          <cell r="C297" t="str">
            <v>Interval Meter Purchase &amp; Inst</v>
          </cell>
          <cell r="D297" t="str">
            <v>C1</v>
          </cell>
          <cell r="E297" t="str">
            <v>6</v>
          </cell>
          <cell r="F297">
            <v>0</v>
          </cell>
          <cell r="G297">
            <v>19157.160000000003</v>
          </cell>
        </row>
        <row r="298">
          <cell r="B298" t="str">
            <v>C13-621</v>
          </cell>
          <cell r="C298" t="str">
            <v>Install 12 Mtrs@289 Cordova Rd</v>
          </cell>
          <cell r="D298" t="str">
            <v>C1</v>
          </cell>
          <cell r="E298" t="str">
            <v>6</v>
          </cell>
          <cell r="F298">
            <v>1</v>
          </cell>
        </row>
        <row r="299">
          <cell r="B299" t="str">
            <v>C13-622</v>
          </cell>
          <cell r="C299" t="str">
            <v>Supply/Inst 7mtrs 651 BurtonRd</v>
          </cell>
          <cell r="D299" t="str">
            <v>C1</v>
          </cell>
          <cell r="E299" t="str">
            <v>6</v>
          </cell>
          <cell r="F299">
            <v>0</v>
          </cell>
        </row>
        <row r="300">
          <cell r="B300" t="str">
            <v>C13-700</v>
          </cell>
          <cell r="C300" t="str">
            <v>NEW 2013 Chevrolet Cruze</v>
          </cell>
          <cell r="D300" t="str">
            <v>C1</v>
          </cell>
          <cell r="E300" t="str">
            <v>7</v>
          </cell>
          <cell r="F300">
            <v>0</v>
          </cell>
          <cell r="G300">
            <v>0</v>
          </cell>
        </row>
        <row r="301">
          <cell r="B301" t="str">
            <v>C13-750</v>
          </cell>
          <cell r="C301" t="str">
            <v>Storm Damage Jan 20/13</v>
          </cell>
          <cell r="D301" t="str">
            <v>C1</v>
          </cell>
          <cell r="E301" t="str">
            <v>7</v>
          </cell>
          <cell r="F301">
            <v>1</v>
          </cell>
          <cell r="G301">
            <v>1866.9499999999998</v>
          </cell>
        </row>
        <row r="302">
          <cell r="B302" t="str">
            <v>C13-751</v>
          </cell>
          <cell r="C302" t="str">
            <v>MVA 1207 Ridgemount Blvd</v>
          </cell>
          <cell r="D302" t="str">
            <v>C1</v>
          </cell>
          <cell r="E302" t="str">
            <v>7</v>
          </cell>
          <cell r="F302">
            <v>0</v>
          </cell>
          <cell r="G302">
            <v>-1.6058265828178264E-12</v>
          </cell>
        </row>
        <row r="303">
          <cell r="B303" t="str">
            <v>C13-752</v>
          </cell>
          <cell r="C303" t="str">
            <v>MVA Simcoe&amp;Howden Rd</v>
          </cell>
          <cell r="D303" t="str">
            <v>C1</v>
          </cell>
          <cell r="E303" t="str">
            <v>7</v>
          </cell>
          <cell r="F303">
            <v>2</v>
          </cell>
          <cell r="G303">
            <v>-8.5265128291212022E-14</v>
          </cell>
        </row>
        <row r="304">
          <cell r="B304" t="str">
            <v>C13-753</v>
          </cell>
          <cell r="C304" t="str">
            <v>MVA 328 Bloor St. E.</v>
          </cell>
          <cell r="D304" t="str">
            <v>C1</v>
          </cell>
          <cell r="E304" t="str">
            <v>7</v>
          </cell>
          <cell r="F304">
            <v>1</v>
          </cell>
          <cell r="G304">
            <v>4123.7199999999993</v>
          </cell>
        </row>
        <row r="305">
          <cell r="B305" t="str">
            <v>C13-754</v>
          </cell>
          <cell r="C305" t="str">
            <v>Storm Damage Feb 27/13</v>
          </cell>
          <cell r="D305" t="str">
            <v>C1</v>
          </cell>
          <cell r="E305" t="str">
            <v>7</v>
          </cell>
          <cell r="F305">
            <v>2</v>
          </cell>
          <cell r="G305">
            <v>574.99999999999534</v>
          </cell>
        </row>
        <row r="306">
          <cell r="B306" t="str">
            <v>C13-755</v>
          </cell>
          <cell r="C306" t="str">
            <v>MVA N/E Crner RItson/Ormond Dr</v>
          </cell>
          <cell r="D306" t="str">
            <v>C1</v>
          </cell>
          <cell r="E306" t="str">
            <v>7</v>
          </cell>
          <cell r="F306">
            <v>2</v>
          </cell>
          <cell r="G306">
            <v>2.2737367544323206E-12</v>
          </cell>
        </row>
        <row r="307">
          <cell r="B307" t="str">
            <v>C13-756</v>
          </cell>
          <cell r="C307" t="str">
            <v>Storm Damage March 19/13</v>
          </cell>
          <cell r="D307" t="str">
            <v>C1</v>
          </cell>
          <cell r="E307" t="str">
            <v>7</v>
          </cell>
          <cell r="F307">
            <v>2</v>
          </cell>
          <cell r="G307">
            <v>0</v>
          </cell>
        </row>
        <row r="308">
          <cell r="B308" t="str">
            <v>C13-757</v>
          </cell>
          <cell r="C308" t="str">
            <v>MVA@464 Park Rd S</v>
          </cell>
          <cell r="D308" t="str">
            <v>C1</v>
          </cell>
          <cell r="E308" t="str">
            <v>7</v>
          </cell>
          <cell r="F308">
            <v>0</v>
          </cell>
          <cell r="G308">
            <v>-1.8189894035458565E-12</v>
          </cell>
        </row>
        <row r="309">
          <cell r="B309" t="str">
            <v>C13-758</v>
          </cell>
          <cell r="C309" t="str">
            <v>Isolate/restoration GMTruckPln</v>
          </cell>
          <cell r="D309" t="str">
            <v>C1</v>
          </cell>
          <cell r="E309" t="str">
            <v>7</v>
          </cell>
          <cell r="F309">
            <v>2</v>
          </cell>
          <cell r="G309">
            <v>1.9184653865522705E-13</v>
          </cell>
        </row>
        <row r="310">
          <cell r="B310" t="str">
            <v>C13-759</v>
          </cell>
          <cell r="C310" t="str">
            <v>MVA 1281 SIMCOE ST. MAY13/13</v>
          </cell>
          <cell r="D310" t="str">
            <v>C1</v>
          </cell>
          <cell r="E310" t="str">
            <v>7</v>
          </cell>
          <cell r="F310">
            <v>0</v>
          </cell>
          <cell r="G310">
            <v>-6.3948846218409017E-14</v>
          </cell>
        </row>
        <row r="311">
          <cell r="B311" t="str">
            <v>C13-760</v>
          </cell>
          <cell r="C311" t="str">
            <v>MVA@3030 RITSON RD N MAY 27/13</v>
          </cell>
          <cell r="D311" t="str">
            <v>C1</v>
          </cell>
          <cell r="E311" t="str">
            <v>7</v>
          </cell>
          <cell r="F311">
            <v>2</v>
          </cell>
          <cell r="G311">
            <v>-2.2026824808563106E-12</v>
          </cell>
        </row>
        <row r="312">
          <cell r="B312" t="str">
            <v>C13-761</v>
          </cell>
          <cell r="C312" t="str">
            <v>MVA 812 Grandview St Jun 14/13</v>
          </cell>
          <cell r="D312" t="str">
            <v>C1</v>
          </cell>
          <cell r="E312" t="str">
            <v>7</v>
          </cell>
          <cell r="F312">
            <v>0</v>
          </cell>
          <cell r="G312">
            <v>0</v>
          </cell>
        </row>
        <row r="313">
          <cell r="B313" t="str">
            <v>C13-762</v>
          </cell>
          <cell r="C313" t="str">
            <v>7262 GRANDVIEW-SECONDARYS HIT</v>
          </cell>
          <cell r="D313" t="str">
            <v>C1</v>
          </cell>
          <cell r="E313" t="str">
            <v>7</v>
          </cell>
          <cell r="F313">
            <v>1</v>
          </cell>
          <cell r="G313">
            <v>2789.16</v>
          </cell>
        </row>
        <row r="314">
          <cell r="B314" t="str">
            <v>C13-763</v>
          </cell>
          <cell r="C314" t="str">
            <v>TX Bushing Dmg Parkridge 2-4</v>
          </cell>
          <cell r="D314" t="str">
            <v>C1</v>
          </cell>
          <cell r="E314" t="str">
            <v>7</v>
          </cell>
          <cell r="F314">
            <v>0</v>
          </cell>
          <cell r="G314">
            <v>9.0949470177292824E-13</v>
          </cell>
        </row>
        <row r="315">
          <cell r="B315" t="str">
            <v>C13-764</v>
          </cell>
          <cell r="C315" t="str">
            <v>OH Sec Svce Rep 345 Masson St.</v>
          </cell>
          <cell r="D315" t="str">
            <v>C1</v>
          </cell>
          <cell r="E315" t="str">
            <v>7</v>
          </cell>
          <cell r="F315">
            <v>0</v>
          </cell>
          <cell r="G315">
            <v>0</v>
          </cell>
        </row>
        <row r="316">
          <cell r="B316" t="str">
            <v>C13-765</v>
          </cell>
          <cell r="C316" t="str">
            <v>MVA accident 134 Harmony RdS</v>
          </cell>
          <cell r="D316" t="str">
            <v>C1</v>
          </cell>
          <cell r="E316" t="str">
            <v>7</v>
          </cell>
          <cell r="F316">
            <v>1</v>
          </cell>
          <cell r="G316">
            <v>7447.4800000000005</v>
          </cell>
        </row>
        <row r="317">
          <cell r="B317" t="str">
            <v>C13-766</v>
          </cell>
          <cell r="C317" t="str">
            <v>MVA 774 Simcoe Street South</v>
          </cell>
          <cell r="D317" t="str">
            <v>C1</v>
          </cell>
          <cell r="E317" t="str">
            <v>7</v>
          </cell>
          <cell r="F317">
            <v>0</v>
          </cell>
          <cell r="G317">
            <v>2587.0399999999991</v>
          </cell>
        </row>
        <row r="318">
          <cell r="B318" t="str">
            <v>C13-767</v>
          </cell>
          <cell r="C318" t="str">
            <v>MVA 123 WIlson Rd North</v>
          </cell>
          <cell r="D318" t="str">
            <v>C1</v>
          </cell>
          <cell r="E318" t="str">
            <v>7</v>
          </cell>
          <cell r="F318">
            <v>0</v>
          </cell>
          <cell r="G318">
            <v>12111.170000000002</v>
          </cell>
        </row>
        <row r="319">
          <cell r="B319" t="str">
            <v>C13-768</v>
          </cell>
          <cell r="C319" t="str">
            <v>Sub-Terrain hit primary cable</v>
          </cell>
          <cell r="D319" t="str">
            <v>C1</v>
          </cell>
          <cell r="E319" t="str">
            <v>7</v>
          </cell>
          <cell r="F319">
            <v>1</v>
          </cell>
          <cell r="G319">
            <v>1245.7799999999997</v>
          </cell>
        </row>
        <row r="320">
          <cell r="B320" t="str">
            <v>C13-769</v>
          </cell>
          <cell r="C320" t="str">
            <v>Dug into Sec Cable Expercom</v>
          </cell>
          <cell r="D320" t="str">
            <v>C1</v>
          </cell>
          <cell r="E320" t="str">
            <v>7</v>
          </cell>
          <cell r="F320">
            <v>1</v>
          </cell>
          <cell r="G320">
            <v>1171.44</v>
          </cell>
        </row>
        <row r="321">
          <cell r="B321" t="str">
            <v>C13-770</v>
          </cell>
          <cell r="C321" t="str">
            <v>MVA Acc. Ritson S of Eulailie</v>
          </cell>
          <cell r="D321" t="str">
            <v>C1</v>
          </cell>
          <cell r="E321" t="str">
            <v>7</v>
          </cell>
          <cell r="F321">
            <v>1</v>
          </cell>
          <cell r="G321">
            <v>8665.3599999999988</v>
          </cell>
        </row>
        <row r="322">
          <cell r="B322" t="str">
            <v>C13-771</v>
          </cell>
          <cell r="C322" t="str">
            <v>MVA@5151 SimcoeStN.Dec15/13</v>
          </cell>
          <cell r="D322" t="str">
            <v>C1</v>
          </cell>
          <cell r="E322" t="str">
            <v>7</v>
          </cell>
          <cell r="F322">
            <v>1</v>
          </cell>
          <cell r="G322">
            <v>4967.79</v>
          </cell>
        </row>
        <row r="323">
          <cell r="B323" t="str">
            <v>C13-772</v>
          </cell>
          <cell r="C323" t="str">
            <v>Storm Damage Dec.20-21.2013</v>
          </cell>
          <cell r="D323" t="str">
            <v>C1</v>
          </cell>
          <cell r="E323" t="str">
            <v>7</v>
          </cell>
          <cell r="F323">
            <v>0</v>
          </cell>
          <cell r="G323">
            <v>-387250.8</v>
          </cell>
        </row>
        <row r="324">
          <cell r="B324" t="str">
            <v>C13-800</v>
          </cell>
          <cell r="C324" t="str">
            <v>Capital Tools-</v>
          </cell>
          <cell r="D324" t="str">
            <v>C1</v>
          </cell>
          <cell r="E324" t="str">
            <v>8</v>
          </cell>
          <cell r="F324">
            <v>0</v>
          </cell>
        </row>
        <row r="325">
          <cell r="B325" t="str">
            <v>C13-802</v>
          </cell>
          <cell r="C325" t="str">
            <v>DRP IMPLEMENTATION</v>
          </cell>
          <cell r="D325" t="str">
            <v>C1</v>
          </cell>
          <cell r="E325" t="str">
            <v>8</v>
          </cell>
          <cell r="F325">
            <v>1</v>
          </cell>
          <cell r="G325">
            <v>2476.35</v>
          </cell>
        </row>
        <row r="326">
          <cell r="B326" t="str">
            <v>C13-803</v>
          </cell>
          <cell r="C326" t="str">
            <v>IT SYSTEM UPGRADES</v>
          </cell>
          <cell r="D326" t="str">
            <v>C1</v>
          </cell>
          <cell r="E326" t="str">
            <v>8</v>
          </cell>
          <cell r="F326">
            <v>0</v>
          </cell>
          <cell r="G326">
            <v>61684.51999999999</v>
          </cell>
        </row>
        <row r="327">
          <cell r="B327" t="str">
            <v>C13-804</v>
          </cell>
          <cell r="C327" t="str">
            <v>SAN UPGRADE CAPACITY UPGRADE</v>
          </cell>
          <cell r="D327" t="str">
            <v>C1</v>
          </cell>
          <cell r="E327" t="str">
            <v>8</v>
          </cell>
          <cell r="F327">
            <v>1</v>
          </cell>
          <cell r="G327">
            <v>24650</v>
          </cell>
        </row>
        <row r="328">
          <cell r="B328" t="str">
            <v>C13-805</v>
          </cell>
          <cell r="C328" t="str">
            <v>MAS/ODA Enhancements/Upgrades</v>
          </cell>
          <cell r="D328" t="str">
            <v>C1</v>
          </cell>
          <cell r="E328" t="str">
            <v>8</v>
          </cell>
          <cell r="F328">
            <v>1</v>
          </cell>
          <cell r="G328">
            <v>55885</v>
          </cell>
        </row>
        <row r="329">
          <cell r="B329" t="str">
            <v>C13-806</v>
          </cell>
          <cell r="C329" t="str">
            <v>OUTAGE MGMT SYSTEM(OMS)</v>
          </cell>
          <cell r="D329" t="str">
            <v>C1</v>
          </cell>
          <cell r="E329" t="str">
            <v>8</v>
          </cell>
          <cell r="F329">
            <v>1</v>
          </cell>
          <cell r="G329">
            <v>58974.52</v>
          </cell>
        </row>
        <row r="330">
          <cell r="B330" t="str">
            <v>C13-807</v>
          </cell>
          <cell r="C330" t="str">
            <v>GIS ENHANCEMENTS/UPGRADES</v>
          </cell>
          <cell r="D330" t="str">
            <v>C1</v>
          </cell>
          <cell r="E330" t="str">
            <v>8</v>
          </cell>
          <cell r="F330">
            <v>1</v>
          </cell>
          <cell r="G330">
            <v>0</v>
          </cell>
        </row>
        <row r="331">
          <cell r="B331" t="str">
            <v>C13-808</v>
          </cell>
          <cell r="C331" t="str">
            <v>Meter Reverification 2013</v>
          </cell>
          <cell r="D331" t="str">
            <v>C1</v>
          </cell>
          <cell r="E331" t="str">
            <v>8</v>
          </cell>
          <cell r="F331">
            <v>0</v>
          </cell>
          <cell r="G331">
            <v>106104.50999999995</v>
          </cell>
        </row>
        <row r="332">
          <cell r="B332" t="str">
            <v>C13-809</v>
          </cell>
          <cell r="C332" t="str">
            <v>Facilities Security System</v>
          </cell>
          <cell r="D332" t="str">
            <v>C1</v>
          </cell>
          <cell r="E332" t="str">
            <v>8</v>
          </cell>
          <cell r="F332">
            <v>0</v>
          </cell>
          <cell r="G332">
            <v>0</v>
          </cell>
        </row>
        <row r="333">
          <cell r="B333" t="str">
            <v>C13-811</v>
          </cell>
          <cell r="C333" t="str">
            <v>Dist'n Grid  UG Vaults</v>
          </cell>
          <cell r="D333" t="str">
            <v>C1</v>
          </cell>
          <cell r="E333" t="str">
            <v>8</v>
          </cell>
          <cell r="F333">
            <v>1</v>
          </cell>
          <cell r="G333">
            <v>102791.73999999999</v>
          </cell>
        </row>
        <row r="334">
          <cell r="B334" t="str">
            <v>C13-814</v>
          </cell>
          <cell r="C334" t="str">
            <v>ITSecurity&amp;Infrastructures</v>
          </cell>
          <cell r="D334" t="str">
            <v>C1</v>
          </cell>
          <cell r="E334" t="str">
            <v>8</v>
          </cell>
          <cell r="F334">
            <v>0</v>
          </cell>
          <cell r="G334">
            <v>115955.37</v>
          </cell>
        </row>
        <row r="335">
          <cell r="B335" t="str">
            <v>C14-205</v>
          </cell>
          <cell r="C335" t="str">
            <v>LTLT-COLUMBUS/NORTHonTownline</v>
          </cell>
          <cell r="D335" t="str">
            <v>C1</v>
          </cell>
          <cell r="E335" t="str">
            <v>2</v>
          </cell>
          <cell r="F335">
            <v>1</v>
          </cell>
          <cell r="G335">
            <v>194.54</v>
          </cell>
        </row>
        <row r="336">
          <cell r="B336" t="str">
            <v>C14-207</v>
          </cell>
          <cell r="C336" t="str">
            <v>LoadTrnsfr-WilsonTS-ThorntonTS</v>
          </cell>
          <cell r="D336" t="str">
            <v>C1</v>
          </cell>
          <cell r="E336" t="str">
            <v>2</v>
          </cell>
          <cell r="F336">
            <v>1</v>
          </cell>
          <cell r="G336">
            <v>325</v>
          </cell>
        </row>
        <row r="337">
          <cell r="B337" t="str">
            <v>C14-208</v>
          </cell>
          <cell r="C337" t="str">
            <v>407-Thornton/Winchester Permnt</v>
          </cell>
          <cell r="D337" t="str">
            <v>C1</v>
          </cell>
          <cell r="E337" t="str">
            <v>2</v>
          </cell>
          <cell r="F337">
            <v>1</v>
          </cell>
          <cell r="G337">
            <v>2763.8</v>
          </cell>
        </row>
        <row r="338">
          <cell r="B338" t="str">
            <v>C14-209</v>
          </cell>
          <cell r="C338" t="str">
            <v>407-Simcoe-Permanent</v>
          </cell>
          <cell r="D338" t="str">
            <v>C1</v>
          </cell>
          <cell r="E338" t="str">
            <v>2</v>
          </cell>
          <cell r="F338">
            <v>0</v>
          </cell>
          <cell r="G338">
            <v>3984.7</v>
          </cell>
        </row>
        <row r="339">
          <cell r="B339" t="str">
            <v>C14-211</v>
          </cell>
          <cell r="C339" t="str">
            <v>407-RITSON ROAD</v>
          </cell>
          <cell r="D339" t="str">
            <v>C1</v>
          </cell>
          <cell r="E339" t="str">
            <v>2</v>
          </cell>
          <cell r="F339">
            <v>0</v>
          </cell>
          <cell r="G339">
            <v>2066.85</v>
          </cell>
        </row>
        <row r="340">
          <cell r="B340" t="str">
            <v>C14-212</v>
          </cell>
          <cell r="C340" t="str">
            <v>407-WILSON RD</v>
          </cell>
          <cell r="D340" t="str">
            <v>C1</v>
          </cell>
          <cell r="E340" t="str">
            <v>2</v>
          </cell>
          <cell r="F340">
            <v>0</v>
          </cell>
          <cell r="G340">
            <v>1811.8700000000001</v>
          </cell>
        </row>
        <row r="341">
          <cell r="B341" t="str">
            <v>C14-225</v>
          </cell>
          <cell r="C341" t="str">
            <v>REBLDSorrento,Homestead,Cooper</v>
          </cell>
          <cell r="D341" t="str">
            <v>C1</v>
          </cell>
          <cell r="E341" t="str">
            <v>2</v>
          </cell>
          <cell r="F341">
            <v>1</v>
          </cell>
          <cell r="G341">
            <v>10181.02</v>
          </cell>
        </row>
        <row r="342">
          <cell r="B342" t="str">
            <v>C14-226</v>
          </cell>
          <cell r="C342" t="str">
            <v>REPLACE UG CABLE-100 Rideau</v>
          </cell>
          <cell r="D342" t="str">
            <v>C1</v>
          </cell>
          <cell r="E342" t="str">
            <v>2</v>
          </cell>
          <cell r="F342">
            <v>0</v>
          </cell>
          <cell r="G342">
            <v>4550.5</v>
          </cell>
        </row>
        <row r="343">
          <cell r="B343" t="str">
            <v>C14-228</v>
          </cell>
          <cell r="C343" t="str">
            <v>UG CABLE REPLC-SOUTHGATE,ETC</v>
          </cell>
          <cell r="D343" t="str">
            <v>C1</v>
          </cell>
          <cell r="E343" t="str">
            <v>2</v>
          </cell>
          <cell r="F343">
            <v>1</v>
          </cell>
          <cell r="G343">
            <v>12927.82</v>
          </cell>
        </row>
        <row r="344">
          <cell r="B344" t="str">
            <v>C14-241</v>
          </cell>
          <cell r="C344" t="str">
            <v>Substation Component Changeout</v>
          </cell>
          <cell r="D344" t="str">
            <v>C1</v>
          </cell>
          <cell r="E344" t="str">
            <v>2</v>
          </cell>
          <cell r="F344">
            <v>0</v>
          </cell>
          <cell r="G344">
            <v>2800</v>
          </cell>
        </row>
        <row r="345">
          <cell r="B345" t="str">
            <v>Computer hardware</v>
          </cell>
          <cell r="C345" t="str">
            <v>-</v>
          </cell>
          <cell r="D345" t="str">
            <v>-</v>
          </cell>
          <cell r="E345" t="str">
            <v>-</v>
          </cell>
          <cell r="F345" t="str">
            <v>-</v>
          </cell>
        </row>
        <row r="346">
          <cell r="B346" t="str">
            <v>Computer software</v>
          </cell>
          <cell r="C346" t="str">
            <v>-</v>
          </cell>
          <cell r="D346" t="str">
            <v>-</v>
          </cell>
          <cell r="E346" t="str">
            <v>-</v>
          </cell>
          <cell r="F346" t="str">
            <v>-</v>
          </cell>
        </row>
        <row r="347">
          <cell r="B347" t="str">
            <v>Disposal</v>
          </cell>
          <cell r="C347" t="str">
            <v>-</v>
          </cell>
          <cell r="D347" t="str">
            <v>-</v>
          </cell>
          <cell r="E347" t="str">
            <v>-</v>
          </cell>
          <cell r="F347" t="str">
            <v>-</v>
          </cell>
        </row>
        <row r="348">
          <cell r="B348" t="str">
            <v>F11-106</v>
          </cell>
          <cell r="C348" t="str">
            <v>MF @1350 Baynes Ave</v>
          </cell>
          <cell r="D348" t="str">
            <v>F1</v>
          </cell>
          <cell r="E348" t="str">
            <v>1</v>
          </cell>
          <cell r="F348">
            <v>2</v>
          </cell>
          <cell r="G348">
            <v>74.67</v>
          </cell>
        </row>
        <row r="349">
          <cell r="B349" t="str">
            <v>F11-500</v>
          </cell>
          <cell r="C349" t="str">
            <v>FIT Connection,1700 Simcoe StN</v>
          </cell>
          <cell r="D349" t="str">
            <v>F1</v>
          </cell>
          <cell r="E349" t="str">
            <v>5</v>
          </cell>
          <cell r="F349">
            <v>1</v>
          </cell>
          <cell r="G349">
            <v>1371.95</v>
          </cell>
        </row>
        <row r="350">
          <cell r="B350" t="str">
            <v>F12-168</v>
          </cell>
          <cell r="C350" t="str">
            <v>Microfit Conn'n@355 Raike Dr</v>
          </cell>
          <cell r="D350" t="str">
            <v>F1</v>
          </cell>
          <cell r="E350" t="str">
            <v>1</v>
          </cell>
          <cell r="F350">
            <v>1</v>
          </cell>
          <cell r="G350">
            <v>99.05</v>
          </cell>
        </row>
        <row r="351">
          <cell r="B351" t="str">
            <v>F12-172</v>
          </cell>
          <cell r="C351" t="str">
            <v>MICROFIT CTN-10KW 300 MARY STN</v>
          </cell>
          <cell r="D351" t="str">
            <v>F1</v>
          </cell>
          <cell r="E351" t="str">
            <v>1</v>
          </cell>
          <cell r="F351">
            <v>0</v>
          </cell>
          <cell r="G351">
            <v>-76.249999999999986</v>
          </cell>
        </row>
        <row r="352">
          <cell r="B352" t="str">
            <v>F12-173</v>
          </cell>
          <cell r="C352" t="str">
            <v>MCROFT CTN 10KW 50 ADELAIDE E.</v>
          </cell>
          <cell r="D352" t="str">
            <v>F1</v>
          </cell>
          <cell r="E352" t="str">
            <v>1</v>
          </cell>
          <cell r="F352">
            <v>0</v>
          </cell>
        </row>
        <row r="353">
          <cell r="B353" t="str">
            <v>F12-174</v>
          </cell>
          <cell r="C353" t="str">
            <v>MicroFit Conn 10Kw 110 Park Rd</v>
          </cell>
          <cell r="D353" t="str">
            <v>F1</v>
          </cell>
          <cell r="E353" t="str">
            <v>1</v>
          </cell>
          <cell r="F353">
            <v>0</v>
          </cell>
          <cell r="G353">
            <v>-552.05999999999995</v>
          </cell>
        </row>
        <row r="354">
          <cell r="B354" t="str">
            <v>F12-175</v>
          </cell>
          <cell r="C354" t="str">
            <v>MCROFT CTN-333 SIMCOE ST. N</v>
          </cell>
          <cell r="D354" t="str">
            <v>F1</v>
          </cell>
          <cell r="E354" t="str">
            <v>1</v>
          </cell>
          <cell r="F354">
            <v>0</v>
          </cell>
        </row>
        <row r="355">
          <cell r="B355" t="str">
            <v>F12-176</v>
          </cell>
          <cell r="C355" t="str">
            <v>MCROFT CTN-1140 MARY ST. N</v>
          </cell>
          <cell r="D355" t="str">
            <v>F1</v>
          </cell>
          <cell r="E355" t="str">
            <v>1</v>
          </cell>
          <cell r="F355">
            <v>0</v>
          </cell>
        </row>
        <row r="356">
          <cell r="B356" t="str">
            <v>F12-184</v>
          </cell>
          <cell r="C356" t="str">
            <v>MFit Conn'n@1 Hospital Crt</v>
          </cell>
          <cell r="D356" t="str">
            <v>F1</v>
          </cell>
          <cell r="E356" t="str">
            <v>1</v>
          </cell>
          <cell r="F356">
            <v>1</v>
          </cell>
          <cell r="G356">
            <v>55.239999999999995</v>
          </cell>
        </row>
        <row r="357">
          <cell r="B357" t="str">
            <v>F12-204</v>
          </cell>
          <cell r="C357" t="str">
            <v>MFIT Conn'n@ 4420 GrandviewStN</v>
          </cell>
          <cell r="D357" t="str">
            <v>F1</v>
          </cell>
          <cell r="E357" t="str">
            <v>2</v>
          </cell>
          <cell r="F357">
            <v>1</v>
          </cell>
          <cell r="G357">
            <v>1087.1200000000001</v>
          </cell>
        </row>
        <row r="358">
          <cell r="B358" t="str">
            <v>F12-205</v>
          </cell>
          <cell r="C358" t="str">
            <v>MFIT Conn'n,@891 Pinecrest Rd</v>
          </cell>
          <cell r="D358" t="str">
            <v>F1</v>
          </cell>
          <cell r="E358" t="str">
            <v>2</v>
          </cell>
          <cell r="F358">
            <v>1</v>
          </cell>
          <cell r="G358">
            <v>290.23</v>
          </cell>
        </row>
        <row r="359">
          <cell r="B359" t="str">
            <v>F12-215</v>
          </cell>
          <cell r="C359" t="str">
            <v>MFit Conn'n @515 Flagstone Crt</v>
          </cell>
          <cell r="D359" t="str">
            <v>F1</v>
          </cell>
          <cell r="E359" t="str">
            <v>2</v>
          </cell>
          <cell r="F359">
            <v>1</v>
          </cell>
          <cell r="G359">
            <v>560.82999999999993</v>
          </cell>
        </row>
        <row r="360">
          <cell r="B360" t="str">
            <v>F12-218</v>
          </cell>
          <cell r="C360" t="str">
            <v>MFit Conn'n 1787 GrandviewStN</v>
          </cell>
          <cell r="D360" t="str">
            <v>F1</v>
          </cell>
          <cell r="E360" t="str">
            <v>2</v>
          </cell>
          <cell r="F360">
            <v>1</v>
          </cell>
          <cell r="G360">
            <v>149.94000000000003</v>
          </cell>
        </row>
        <row r="361">
          <cell r="B361" t="str">
            <v>F12-502</v>
          </cell>
          <cell r="C361" t="str">
            <v>FITConn'n @CivicComplex Solar</v>
          </cell>
          <cell r="D361" t="str">
            <v>F1</v>
          </cell>
          <cell r="E361" t="str">
            <v>5</v>
          </cell>
          <cell r="F361">
            <v>1</v>
          </cell>
          <cell r="G361">
            <v>479.53999999999996</v>
          </cell>
        </row>
        <row r="362">
          <cell r="B362" t="str">
            <v>F12-504</v>
          </cell>
          <cell r="C362" t="str">
            <v>Fit Connection@99AtholStE</v>
          </cell>
          <cell r="D362" t="str">
            <v>F1</v>
          </cell>
          <cell r="E362" t="str">
            <v>5</v>
          </cell>
          <cell r="F362">
            <v>0</v>
          </cell>
          <cell r="G362">
            <v>3084.4599999999996</v>
          </cell>
        </row>
        <row r="363">
          <cell r="B363" t="str">
            <v>F12-FIT</v>
          </cell>
          <cell r="C363" t="str">
            <v>Microfit/FIT Preliminary Work</v>
          </cell>
          <cell r="D363" t="str">
            <v>F1</v>
          </cell>
          <cell r="E363" t="str">
            <v>F</v>
          </cell>
          <cell r="F363">
            <v>2</v>
          </cell>
          <cell r="G363">
            <v>0</v>
          </cell>
        </row>
        <row r="364">
          <cell r="B364" t="str">
            <v>F13-100</v>
          </cell>
          <cell r="C364" t="str">
            <v>MICROFIT CONN@923 CATSKILL DR.</v>
          </cell>
          <cell r="D364" t="str">
            <v>F1</v>
          </cell>
          <cell r="E364" t="str">
            <v>1</v>
          </cell>
          <cell r="F364">
            <v>1</v>
          </cell>
          <cell r="G364">
            <v>85.57</v>
          </cell>
        </row>
        <row r="365">
          <cell r="B365" t="str">
            <v>F13-101</v>
          </cell>
          <cell r="C365" t="str">
            <v>MFIT Conn'n@1200 Cloverdale St</v>
          </cell>
          <cell r="D365" t="str">
            <v>F1</v>
          </cell>
          <cell r="E365" t="str">
            <v>1</v>
          </cell>
          <cell r="F365">
            <v>1</v>
          </cell>
          <cell r="G365">
            <v>85.57</v>
          </cell>
        </row>
        <row r="366">
          <cell r="B366" t="str">
            <v>F13-102</v>
          </cell>
          <cell r="C366" t="str">
            <v>MICROFIT CONN@948 THIMBLEBERRY</v>
          </cell>
          <cell r="D366" t="str">
            <v>F1</v>
          </cell>
          <cell r="E366" t="str">
            <v>1</v>
          </cell>
          <cell r="F366">
            <v>1</v>
          </cell>
          <cell r="G366">
            <v>376.96</v>
          </cell>
        </row>
        <row r="367">
          <cell r="B367" t="str">
            <v>F13-103</v>
          </cell>
          <cell r="C367" t="str">
            <v>MICROFIT CONN@1248 LANGLEY CRL</v>
          </cell>
          <cell r="D367" t="str">
            <v>F1</v>
          </cell>
          <cell r="E367" t="str">
            <v>1</v>
          </cell>
          <cell r="F367">
            <v>1</v>
          </cell>
          <cell r="G367">
            <v>517.29999999999995</v>
          </cell>
        </row>
        <row r="368">
          <cell r="B368" t="str">
            <v>F13-105</v>
          </cell>
          <cell r="C368" t="str">
            <v>MFIT Conn'n @717 Greenbriar Dr</v>
          </cell>
          <cell r="D368" t="str">
            <v>F1</v>
          </cell>
          <cell r="E368" t="str">
            <v>1</v>
          </cell>
          <cell r="F368">
            <v>1</v>
          </cell>
          <cell r="G368">
            <v>569.29</v>
          </cell>
        </row>
        <row r="369">
          <cell r="B369" t="str">
            <v>F13-106</v>
          </cell>
          <cell r="C369" t="str">
            <v>MFit Conn'n@820 Eagle RidgeDr</v>
          </cell>
          <cell r="D369" t="str">
            <v>F1</v>
          </cell>
          <cell r="E369" t="str">
            <v>1</v>
          </cell>
          <cell r="F369">
            <v>1</v>
          </cell>
          <cell r="G369">
            <v>85.570000000000007</v>
          </cell>
        </row>
        <row r="370">
          <cell r="B370" t="str">
            <v>F13-107</v>
          </cell>
          <cell r="C370" t="str">
            <v>MFit Conn'n@506 Charrington Av</v>
          </cell>
          <cell r="D370" t="str">
            <v>F1</v>
          </cell>
          <cell r="E370" t="str">
            <v>1</v>
          </cell>
          <cell r="F370">
            <v>1</v>
          </cell>
          <cell r="G370">
            <v>376.96000000000004</v>
          </cell>
        </row>
        <row r="371">
          <cell r="B371" t="str">
            <v>F13-108</v>
          </cell>
          <cell r="C371" t="str">
            <v>MICROFIT CONN @441 MARION AVE.</v>
          </cell>
          <cell r="D371" t="str">
            <v>F1</v>
          </cell>
          <cell r="E371" t="str">
            <v>1</v>
          </cell>
          <cell r="F371">
            <v>1</v>
          </cell>
          <cell r="G371">
            <v>1585.5700000000002</v>
          </cell>
        </row>
        <row r="372">
          <cell r="B372" t="str">
            <v>F13-110</v>
          </cell>
          <cell r="C372" t="str">
            <v>MICROFIT CONN @ 876 REGENT DR.</v>
          </cell>
          <cell r="D372" t="str">
            <v>F1</v>
          </cell>
          <cell r="E372" t="str">
            <v>1</v>
          </cell>
          <cell r="F372">
            <v>1</v>
          </cell>
          <cell r="G372">
            <v>374.38000000000005</v>
          </cell>
        </row>
        <row r="373">
          <cell r="B373" t="str">
            <v>F13-112</v>
          </cell>
          <cell r="C373" t="str">
            <v>MFIT Conn'n @580 Prestwick Dr</v>
          </cell>
          <cell r="D373" t="str">
            <v>F1</v>
          </cell>
          <cell r="E373" t="str">
            <v>1</v>
          </cell>
          <cell r="F373">
            <v>1</v>
          </cell>
          <cell r="G373">
            <v>85.57</v>
          </cell>
        </row>
        <row r="374">
          <cell r="B374" t="str">
            <v>F13-113</v>
          </cell>
          <cell r="C374" t="str">
            <v>MFIT Conn'n@832 Barbados St</v>
          </cell>
          <cell r="D374" t="str">
            <v>F1</v>
          </cell>
          <cell r="E374" t="str">
            <v>1</v>
          </cell>
          <cell r="F374">
            <v>1</v>
          </cell>
          <cell r="G374">
            <v>504.35</v>
          </cell>
        </row>
        <row r="375">
          <cell r="B375" t="str">
            <v>F13-114</v>
          </cell>
          <cell r="C375" t="str">
            <v>MICROFIT CONN@1569 DOCKING CRT</v>
          </cell>
          <cell r="D375" t="str">
            <v>F1</v>
          </cell>
          <cell r="E375" t="str">
            <v>1</v>
          </cell>
          <cell r="F375">
            <v>1</v>
          </cell>
          <cell r="G375">
            <v>634.99999999999989</v>
          </cell>
        </row>
        <row r="376">
          <cell r="B376" t="str">
            <v>F13-115</v>
          </cell>
          <cell r="C376" t="str">
            <v>MICROFIT CONN@228 BRUCE STREET</v>
          </cell>
          <cell r="D376" t="str">
            <v>F1</v>
          </cell>
          <cell r="E376" t="str">
            <v>1</v>
          </cell>
          <cell r="F376">
            <v>1</v>
          </cell>
          <cell r="G376">
            <v>85.570000000000007</v>
          </cell>
        </row>
        <row r="377">
          <cell r="B377" t="str">
            <v>F13-116</v>
          </cell>
          <cell r="C377" t="str">
            <v>MFIT Conn@155 KingStreet E</v>
          </cell>
          <cell r="D377" t="str">
            <v>F1</v>
          </cell>
          <cell r="E377" t="str">
            <v>1</v>
          </cell>
          <cell r="F377">
            <v>1</v>
          </cell>
          <cell r="G377">
            <v>488.45</v>
          </cell>
        </row>
        <row r="378">
          <cell r="B378" t="str">
            <v>F13-117</v>
          </cell>
          <cell r="C378" t="str">
            <v>MFIT Conn'n 9.36kW439 DeanAve</v>
          </cell>
          <cell r="D378" t="str">
            <v>F1</v>
          </cell>
          <cell r="E378" t="str">
            <v>1</v>
          </cell>
          <cell r="F378">
            <v>1</v>
          </cell>
          <cell r="G378">
            <v>1348.4699999999998</v>
          </cell>
        </row>
        <row r="379">
          <cell r="B379" t="str">
            <v>F13-118</v>
          </cell>
          <cell r="C379" t="str">
            <v>MicroFIT Connection 8.0kW</v>
          </cell>
          <cell r="D379" t="str">
            <v>F1</v>
          </cell>
          <cell r="E379" t="str">
            <v>1</v>
          </cell>
          <cell r="F379">
            <v>1</v>
          </cell>
          <cell r="G379">
            <v>673.06999999999994</v>
          </cell>
        </row>
        <row r="380">
          <cell r="B380" t="str">
            <v>F13-120</v>
          </cell>
          <cell r="C380" t="str">
            <v>MFIT Conn'n @ 828 Barbados St</v>
          </cell>
          <cell r="D380" t="str">
            <v>F1</v>
          </cell>
          <cell r="E380" t="str">
            <v>1</v>
          </cell>
          <cell r="F380">
            <v>1</v>
          </cell>
          <cell r="G380">
            <v>326.96000000000004</v>
          </cell>
        </row>
        <row r="381">
          <cell r="B381" t="str">
            <v>F13-121</v>
          </cell>
          <cell r="C381" t="str">
            <v>MFit Conn'n @915 Coldstream Dr</v>
          </cell>
          <cell r="D381" t="str">
            <v>F1</v>
          </cell>
          <cell r="E381" t="str">
            <v>1</v>
          </cell>
          <cell r="F381">
            <v>1</v>
          </cell>
          <cell r="G381">
            <v>151.28</v>
          </cell>
        </row>
        <row r="382">
          <cell r="B382" t="str">
            <v>F13-122</v>
          </cell>
          <cell r="C382" t="str">
            <v>MFit Conn'n@1726 EsterbrookDr</v>
          </cell>
          <cell r="D382" t="str">
            <v>F1</v>
          </cell>
          <cell r="E382" t="str">
            <v>1</v>
          </cell>
          <cell r="F382">
            <v>1</v>
          </cell>
          <cell r="G382">
            <v>151.28</v>
          </cell>
        </row>
        <row r="383">
          <cell r="B383" t="str">
            <v>F13-123</v>
          </cell>
          <cell r="C383" t="str">
            <v>MFit Conn'n@311 Chadburn Crt</v>
          </cell>
          <cell r="D383" t="str">
            <v>F1</v>
          </cell>
          <cell r="E383" t="str">
            <v>1</v>
          </cell>
          <cell r="F383">
            <v>1</v>
          </cell>
          <cell r="G383">
            <v>85.57</v>
          </cell>
        </row>
        <row r="384">
          <cell r="B384" t="str">
            <v>F13-124</v>
          </cell>
          <cell r="C384" t="str">
            <v>MFit Conn'n@1554 Rorison St.</v>
          </cell>
          <cell r="D384" t="str">
            <v>F1</v>
          </cell>
          <cell r="E384" t="str">
            <v>1</v>
          </cell>
          <cell r="F384">
            <v>1</v>
          </cell>
          <cell r="G384">
            <v>668.34</v>
          </cell>
        </row>
        <row r="385">
          <cell r="B385" t="str">
            <v>F13-125</v>
          </cell>
          <cell r="C385" t="str">
            <v>MICROFIT CONN @ 549 COBBLEHILL</v>
          </cell>
          <cell r="D385" t="str">
            <v>F1</v>
          </cell>
          <cell r="E385" t="str">
            <v>1</v>
          </cell>
          <cell r="F385">
            <v>1</v>
          </cell>
          <cell r="G385">
            <v>535.94999999999993</v>
          </cell>
        </row>
        <row r="386">
          <cell r="B386" t="str">
            <v>F13-127</v>
          </cell>
          <cell r="C386" t="str">
            <v>MICROFIT CONN@392 LAMBETH CRT</v>
          </cell>
          <cell r="D386" t="str">
            <v>F1</v>
          </cell>
          <cell r="E386" t="str">
            <v>1</v>
          </cell>
          <cell r="F386">
            <v>0</v>
          </cell>
          <cell r="G386">
            <v>569.29</v>
          </cell>
        </row>
        <row r="387">
          <cell r="B387" t="str">
            <v>F13-128</v>
          </cell>
          <cell r="C387" t="str">
            <v>MFIT Conn'n@1566Rockaway St</v>
          </cell>
          <cell r="D387" t="str">
            <v>F1</v>
          </cell>
          <cell r="E387" t="str">
            <v>1</v>
          </cell>
          <cell r="F387">
            <v>1</v>
          </cell>
          <cell r="G387">
            <v>569.29</v>
          </cell>
        </row>
        <row r="388">
          <cell r="B388" t="str">
            <v>F13-129</v>
          </cell>
          <cell r="C388" t="str">
            <v>MFIT CONN'N@1544 Coldstream Dr</v>
          </cell>
          <cell r="D388" t="str">
            <v>F1</v>
          </cell>
          <cell r="E388" t="str">
            <v>1</v>
          </cell>
          <cell r="F388">
            <v>1</v>
          </cell>
          <cell r="G388">
            <v>569.29</v>
          </cell>
        </row>
        <row r="389">
          <cell r="B389" t="str">
            <v>F13-130</v>
          </cell>
          <cell r="C389" t="str">
            <v>MFIT Conn'n@605 Roselawn Ave</v>
          </cell>
          <cell r="D389" t="str">
            <v>F1</v>
          </cell>
          <cell r="E389" t="str">
            <v>1</v>
          </cell>
          <cell r="F389">
            <v>1</v>
          </cell>
          <cell r="G389">
            <v>474.97</v>
          </cell>
        </row>
        <row r="390">
          <cell r="B390" t="str">
            <v>F13-131</v>
          </cell>
          <cell r="C390" t="str">
            <v>MICROFIT CONN@331 CONLIN RD W.</v>
          </cell>
          <cell r="D390" t="str">
            <v>F1</v>
          </cell>
          <cell r="E390" t="str">
            <v>1</v>
          </cell>
          <cell r="F390">
            <v>1</v>
          </cell>
          <cell r="G390">
            <v>379.32000000000005</v>
          </cell>
        </row>
        <row r="391">
          <cell r="B391" t="str">
            <v>F13-132</v>
          </cell>
          <cell r="C391" t="str">
            <v>MICROFIT CONN@1177 TALL PINE</v>
          </cell>
          <cell r="D391" t="str">
            <v>F1</v>
          </cell>
          <cell r="E391" t="str">
            <v>1</v>
          </cell>
          <cell r="F391">
            <v>1</v>
          </cell>
          <cell r="G391">
            <v>634.99999999999989</v>
          </cell>
        </row>
        <row r="392">
          <cell r="B392" t="str">
            <v>F13-133</v>
          </cell>
          <cell r="C392" t="str">
            <v>Mfit Conn'n@700 Ritson RdN</v>
          </cell>
          <cell r="D392" t="str">
            <v>F1</v>
          </cell>
          <cell r="E392" t="str">
            <v>1</v>
          </cell>
          <cell r="F392">
            <v>1</v>
          </cell>
          <cell r="G392">
            <v>963.05000000000007</v>
          </cell>
        </row>
        <row r="393">
          <cell r="B393" t="str">
            <v>F13-135</v>
          </cell>
          <cell r="C393" t="str">
            <v>MicroFIT Connection, 3.0kW</v>
          </cell>
          <cell r="D393" t="str">
            <v>F1</v>
          </cell>
          <cell r="E393" t="str">
            <v>1</v>
          </cell>
          <cell r="F393">
            <v>1</v>
          </cell>
          <cell r="G393">
            <v>376.96000000000004</v>
          </cell>
        </row>
        <row r="394">
          <cell r="B394" t="str">
            <v>F13-136</v>
          </cell>
          <cell r="C394" t="str">
            <v>MFIT Conn'n@2170 ThorntonRdN</v>
          </cell>
          <cell r="D394" t="str">
            <v>F1</v>
          </cell>
          <cell r="E394" t="str">
            <v>1</v>
          </cell>
          <cell r="F394">
            <v>1</v>
          </cell>
          <cell r="G394">
            <v>488.45</v>
          </cell>
        </row>
        <row r="395">
          <cell r="B395" t="str">
            <v>F13-137</v>
          </cell>
          <cell r="C395" t="str">
            <v>MicroFIT Connection 3.0kW</v>
          </cell>
          <cell r="D395" t="str">
            <v>F1</v>
          </cell>
          <cell r="E395" t="str">
            <v>1</v>
          </cell>
          <cell r="F395">
            <v>1</v>
          </cell>
          <cell r="G395">
            <v>540.67999999999995</v>
          </cell>
        </row>
        <row r="396">
          <cell r="B396" t="str">
            <v>F13-138</v>
          </cell>
          <cell r="C396" t="str">
            <v>MicroFIT Connection, 4.2kW</v>
          </cell>
          <cell r="D396" t="str">
            <v>F1</v>
          </cell>
          <cell r="E396" t="str">
            <v>1</v>
          </cell>
          <cell r="F396">
            <v>1</v>
          </cell>
          <cell r="G396">
            <v>569.29</v>
          </cell>
        </row>
        <row r="397">
          <cell r="B397" t="str">
            <v>F13-139</v>
          </cell>
          <cell r="C397" t="str">
            <v>MicroFIT Connection, 3.0kW</v>
          </cell>
          <cell r="D397" t="str">
            <v>F1</v>
          </cell>
          <cell r="E397" t="str">
            <v>1</v>
          </cell>
          <cell r="F397">
            <v>1</v>
          </cell>
          <cell r="G397">
            <v>668.33999999999992</v>
          </cell>
        </row>
        <row r="398">
          <cell r="B398" t="str">
            <v>F13-140</v>
          </cell>
          <cell r="C398" t="str">
            <v>MicroFIT Connection, 4.2kW</v>
          </cell>
          <cell r="D398" t="str">
            <v>F1</v>
          </cell>
          <cell r="E398" t="str">
            <v>1</v>
          </cell>
          <cell r="F398">
            <v>1</v>
          </cell>
          <cell r="G398">
            <v>634.99999999999977</v>
          </cell>
        </row>
        <row r="399">
          <cell r="B399" t="str">
            <v>F13-141</v>
          </cell>
          <cell r="C399" t="str">
            <v>MICROFIT CONN@1795 WHITESTONE</v>
          </cell>
          <cell r="D399" t="str">
            <v>F1</v>
          </cell>
          <cell r="E399" t="str">
            <v>1</v>
          </cell>
          <cell r="F399">
            <v>1</v>
          </cell>
          <cell r="G399">
            <v>634.99999999999989</v>
          </cell>
        </row>
        <row r="400">
          <cell r="B400" t="str">
            <v>F13-143</v>
          </cell>
          <cell r="C400" t="str">
            <v>MicroFIT Connection, 4.2kW</v>
          </cell>
          <cell r="D400" t="str">
            <v>F1</v>
          </cell>
          <cell r="E400" t="str">
            <v>1</v>
          </cell>
          <cell r="F400">
            <v>1</v>
          </cell>
          <cell r="G400">
            <v>535.94999999999993</v>
          </cell>
        </row>
        <row r="401">
          <cell r="B401" t="str">
            <v>F13-144</v>
          </cell>
          <cell r="C401" t="str">
            <v>MFIT Conn @ 925 Deer Valley Dr</v>
          </cell>
          <cell r="D401" t="str">
            <v>F1</v>
          </cell>
          <cell r="E401" t="str">
            <v>1</v>
          </cell>
          <cell r="F401">
            <v>1</v>
          </cell>
          <cell r="G401">
            <v>85.57</v>
          </cell>
        </row>
        <row r="402">
          <cell r="B402" t="str">
            <v>F13-146</v>
          </cell>
          <cell r="C402" t="str">
            <v>MicroFIT Connectiion, 5.375kW</v>
          </cell>
          <cell r="D402" t="str">
            <v>F1</v>
          </cell>
          <cell r="E402" t="str">
            <v>1</v>
          </cell>
          <cell r="F402">
            <v>1</v>
          </cell>
          <cell r="G402">
            <v>85.57</v>
          </cell>
        </row>
        <row r="403">
          <cell r="B403" t="str">
            <v>F13-147</v>
          </cell>
          <cell r="C403" t="str">
            <v>MicroFIT Connection, 6.020kW</v>
          </cell>
          <cell r="D403" t="str">
            <v>F1</v>
          </cell>
          <cell r="E403" t="str">
            <v>1</v>
          </cell>
          <cell r="F403">
            <v>1</v>
          </cell>
          <cell r="G403">
            <v>85.570000000000007</v>
          </cell>
        </row>
        <row r="404">
          <cell r="B404" t="str">
            <v>F13-148</v>
          </cell>
          <cell r="C404" t="str">
            <v>MFIT Conn'n@979 Glenbourne Crt</v>
          </cell>
          <cell r="D404" t="str">
            <v>F1</v>
          </cell>
          <cell r="E404" t="str">
            <v>1</v>
          </cell>
          <cell r="F404">
            <v>0</v>
          </cell>
          <cell r="G404">
            <v>567.99</v>
          </cell>
        </row>
        <row r="405">
          <cell r="B405" t="str">
            <v>F13-149</v>
          </cell>
          <cell r="C405" t="str">
            <v>MicroFIT Connection, 4.945kW</v>
          </cell>
          <cell r="D405" t="str">
            <v>F1</v>
          </cell>
          <cell r="E405" t="str">
            <v>1</v>
          </cell>
          <cell r="F405">
            <v>1</v>
          </cell>
          <cell r="G405">
            <v>85.57</v>
          </cell>
        </row>
        <row r="406">
          <cell r="B406" t="str">
            <v>F13-151</v>
          </cell>
          <cell r="C406" t="str">
            <v>MICROFIT CONN@1245 GLENRIDGE</v>
          </cell>
          <cell r="D406" t="str">
            <v>F1</v>
          </cell>
          <cell r="E406" t="str">
            <v>1</v>
          </cell>
          <cell r="F406">
            <v>1</v>
          </cell>
          <cell r="G406">
            <v>569.29</v>
          </cell>
        </row>
        <row r="407">
          <cell r="B407" t="str">
            <v>F13-152</v>
          </cell>
          <cell r="C407" t="str">
            <v>MICROFIT CONN@1632 ROCKAWAY ST</v>
          </cell>
          <cell r="D407" t="str">
            <v>F1</v>
          </cell>
          <cell r="E407" t="str">
            <v>1</v>
          </cell>
          <cell r="F407">
            <v>1</v>
          </cell>
          <cell r="G407">
            <v>569.29</v>
          </cell>
        </row>
        <row r="408">
          <cell r="B408" t="str">
            <v>F13-155</v>
          </cell>
          <cell r="C408" t="str">
            <v>MICROFIT CONN@1457 LYNCROFT</v>
          </cell>
          <cell r="D408" t="str">
            <v>F1</v>
          </cell>
          <cell r="E408" t="str">
            <v>1</v>
          </cell>
          <cell r="F408">
            <v>1</v>
          </cell>
          <cell r="G408">
            <v>85.57</v>
          </cell>
        </row>
        <row r="409">
          <cell r="B409" t="str">
            <v>F13-156</v>
          </cell>
          <cell r="C409" t="str">
            <v>Mfit Conn'n@618 Annandale St</v>
          </cell>
          <cell r="D409" t="str">
            <v>F1</v>
          </cell>
          <cell r="E409" t="str">
            <v>1</v>
          </cell>
          <cell r="F409">
            <v>0</v>
          </cell>
          <cell r="G409">
            <v>516</v>
          </cell>
        </row>
        <row r="410">
          <cell r="B410" t="str">
            <v>F13-158</v>
          </cell>
          <cell r="C410" t="str">
            <v>MICROFIT CONN@1549 PENNEL DR.</v>
          </cell>
          <cell r="D410" t="str">
            <v>F1</v>
          </cell>
          <cell r="E410" t="str">
            <v>1</v>
          </cell>
          <cell r="F410">
            <v>1</v>
          </cell>
          <cell r="G410">
            <v>85.57</v>
          </cell>
        </row>
        <row r="411">
          <cell r="B411" t="str">
            <v>F13-159</v>
          </cell>
          <cell r="C411" t="str">
            <v>MicroFIT Conn, 245 Fourth Ave</v>
          </cell>
          <cell r="D411" t="str">
            <v>F1</v>
          </cell>
          <cell r="E411" t="str">
            <v>1</v>
          </cell>
          <cell r="F411">
            <v>1</v>
          </cell>
          <cell r="G411">
            <v>85.57</v>
          </cell>
        </row>
        <row r="412">
          <cell r="B412" t="str">
            <v>F13-161</v>
          </cell>
          <cell r="C412" t="str">
            <v>MFIT Conn@816 SimcoeStN</v>
          </cell>
          <cell r="D412" t="str">
            <v>F1</v>
          </cell>
          <cell r="E412" t="str">
            <v>1</v>
          </cell>
          <cell r="F412">
            <v>1</v>
          </cell>
          <cell r="G412">
            <v>88.48</v>
          </cell>
        </row>
        <row r="413">
          <cell r="B413" t="str">
            <v>F13-500</v>
          </cell>
          <cell r="C413" t="str">
            <v>1661 HarmonRdN-MFit Conn</v>
          </cell>
          <cell r="D413" t="str">
            <v>F1</v>
          </cell>
          <cell r="E413" t="str">
            <v>5</v>
          </cell>
          <cell r="F413">
            <v>0</v>
          </cell>
          <cell r="G413">
            <v>6699.15</v>
          </cell>
        </row>
        <row r="414">
          <cell r="B414" t="str">
            <v>F13-FIT</v>
          </cell>
          <cell r="C414" t="str">
            <v>MFIT/FIT-Preliminary Work</v>
          </cell>
          <cell r="D414" t="str">
            <v>F1</v>
          </cell>
          <cell r="E414" t="str">
            <v>F</v>
          </cell>
          <cell r="F414">
            <v>0</v>
          </cell>
        </row>
        <row r="415">
          <cell r="B415" t="str">
            <v>General Office Equipment</v>
          </cell>
          <cell r="C415" t="str">
            <v>-</v>
          </cell>
          <cell r="D415" t="str">
            <v>-</v>
          </cell>
          <cell r="E415" t="str">
            <v>-</v>
          </cell>
          <cell r="F415" t="str">
            <v>-</v>
          </cell>
        </row>
        <row r="416">
          <cell r="B416" t="str">
            <v>H13-401</v>
          </cell>
          <cell r="C416" t="str">
            <v>S/L RELO. PHILLIPMURRAY/OXFORD</v>
          </cell>
          <cell r="D416" t="str">
            <v>H1</v>
          </cell>
          <cell r="E416" t="str">
            <v>4</v>
          </cell>
          <cell r="F416">
            <v>0</v>
          </cell>
          <cell r="G416">
            <v>4.1399999999999997</v>
          </cell>
        </row>
        <row r="417">
          <cell r="B417" t="str">
            <v>H13-404</v>
          </cell>
          <cell r="C417" t="str">
            <v>S/L TNFRS SMCE N,RSSLND-WLLIAM</v>
          </cell>
          <cell r="D417" t="str">
            <v>H1</v>
          </cell>
          <cell r="E417" t="str">
            <v>4</v>
          </cell>
          <cell r="F417">
            <v>1</v>
          </cell>
          <cell r="G417">
            <v>0</v>
          </cell>
        </row>
        <row r="418">
          <cell r="B418" t="str">
            <v>H13-409</v>
          </cell>
          <cell r="C418" t="str">
            <v>51 S/LTransfers Olive Ave Rbld</v>
          </cell>
          <cell r="D418" t="str">
            <v>H1</v>
          </cell>
          <cell r="E418" t="str">
            <v>4</v>
          </cell>
          <cell r="F418">
            <v>1</v>
          </cell>
          <cell r="G418">
            <v>-9.9999999999909051E-3</v>
          </cell>
        </row>
        <row r="419">
          <cell r="B419" t="str">
            <v>Leasehold Improvements</v>
          </cell>
          <cell r="C419" t="str">
            <v>-</v>
          </cell>
          <cell r="D419" t="str">
            <v>-</v>
          </cell>
          <cell r="E419" t="str">
            <v>-</v>
          </cell>
          <cell r="F419" t="str">
            <v>-</v>
          </cell>
        </row>
        <row r="420">
          <cell r="B420" t="str">
            <v>MISC</v>
          </cell>
          <cell r="C420" t="str">
            <v>-</v>
          </cell>
          <cell r="D420" t="str">
            <v>-</v>
          </cell>
          <cell r="E420" t="str">
            <v>-</v>
          </cell>
          <cell r="F420" t="str">
            <v>-</v>
          </cell>
          <cell r="G420">
            <v>44372.62</v>
          </cell>
        </row>
        <row r="421">
          <cell r="B421" t="str">
            <v>Misc Equipment</v>
          </cell>
          <cell r="C421" t="str">
            <v>-</v>
          </cell>
          <cell r="D421" t="str">
            <v>-</v>
          </cell>
          <cell r="E421" t="str">
            <v>-</v>
          </cell>
          <cell r="F421" t="str">
            <v>-</v>
          </cell>
        </row>
        <row r="422">
          <cell r="B422" t="str">
            <v>MISC.</v>
          </cell>
          <cell r="C422" t="str">
            <v>-</v>
          </cell>
          <cell r="D422" t="str">
            <v>-</v>
          </cell>
          <cell r="E422" t="str">
            <v>-</v>
          </cell>
          <cell r="F422" t="str">
            <v>-</v>
          </cell>
          <cell r="G422">
            <v>-13882.030000000002</v>
          </cell>
        </row>
        <row r="423">
          <cell r="B423" t="str">
            <v>Office Equipment</v>
          </cell>
          <cell r="C423" t="str">
            <v>-</v>
          </cell>
          <cell r="D423" t="str">
            <v>-</v>
          </cell>
          <cell r="E423" t="str">
            <v>-</v>
          </cell>
          <cell r="F423" t="str">
            <v>-</v>
          </cell>
        </row>
        <row r="424">
          <cell r="B424" t="str">
            <v>S09-541</v>
          </cell>
          <cell r="C424" t="str">
            <v>OH Temp Srvs394-400 Bloor St E</v>
          </cell>
          <cell r="D424" t="str">
            <v>S0</v>
          </cell>
          <cell r="E424" t="str">
            <v>5</v>
          </cell>
          <cell r="F424">
            <v>2</v>
          </cell>
          <cell r="G424">
            <v>70</v>
          </cell>
        </row>
        <row r="425">
          <cell r="B425" t="str">
            <v>S10-503</v>
          </cell>
          <cell r="C425" t="str">
            <v>Hold A Pole Wilson &amp; Rogers St</v>
          </cell>
          <cell r="D425" t="str">
            <v>S1</v>
          </cell>
          <cell r="E425" t="str">
            <v>5</v>
          </cell>
          <cell r="F425">
            <v>2</v>
          </cell>
          <cell r="G425">
            <v>-1309.95</v>
          </cell>
        </row>
        <row r="426">
          <cell r="B426" t="str">
            <v>S11-519</v>
          </cell>
          <cell r="C426" t="str">
            <v>Cust Mtce Moore N.America</v>
          </cell>
          <cell r="D426" t="str">
            <v>S1</v>
          </cell>
          <cell r="E426" t="str">
            <v>5</v>
          </cell>
          <cell r="F426">
            <v>2</v>
          </cell>
          <cell r="G426">
            <v>297.5</v>
          </cell>
        </row>
        <row r="427">
          <cell r="B427" t="str">
            <v>S11-526</v>
          </cell>
          <cell r="C427" t="str">
            <v>LocaeU/G Prim Fault-1170KingE</v>
          </cell>
          <cell r="D427" t="str">
            <v>S1</v>
          </cell>
          <cell r="E427" t="str">
            <v>5</v>
          </cell>
          <cell r="F427">
            <v>2</v>
          </cell>
          <cell r="G427">
            <v>23.43</v>
          </cell>
        </row>
        <row r="428">
          <cell r="B428" t="str">
            <v>S12-509</v>
          </cell>
          <cell r="C428" t="str">
            <v>275 WentworthStW Meter Enclosu</v>
          </cell>
          <cell r="D428" t="str">
            <v>S1</v>
          </cell>
          <cell r="E428" t="str">
            <v>5</v>
          </cell>
          <cell r="F428">
            <v>2</v>
          </cell>
          <cell r="G428">
            <v>-78.430000000000007</v>
          </cell>
        </row>
        <row r="429">
          <cell r="B429" t="str">
            <v>S12-576</v>
          </cell>
          <cell r="C429" t="str">
            <v>UG Conn'n-1205 Simcoe St.N</v>
          </cell>
          <cell r="D429" t="str">
            <v>S1</v>
          </cell>
          <cell r="E429" t="str">
            <v>5</v>
          </cell>
          <cell r="F429">
            <v>2</v>
          </cell>
          <cell r="G429">
            <v>0</v>
          </cell>
        </row>
        <row r="430">
          <cell r="B430" t="str">
            <v>S12-577</v>
          </cell>
          <cell r="C430" t="str">
            <v>UG Conn'n-134 Iroquois Ave</v>
          </cell>
          <cell r="D430" t="str">
            <v>S1</v>
          </cell>
          <cell r="E430" t="str">
            <v>5</v>
          </cell>
          <cell r="F430">
            <v>2</v>
          </cell>
          <cell r="G430">
            <v>0</v>
          </cell>
        </row>
        <row r="431">
          <cell r="B431" t="str">
            <v>S12-579</v>
          </cell>
          <cell r="C431" t="str">
            <v>Hold Pole Grandview/Conlin</v>
          </cell>
          <cell r="D431" t="str">
            <v>S1</v>
          </cell>
          <cell r="E431" t="str">
            <v>5</v>
          </cell>
          <cell r="F431">
            <v>2</v>
          </cell>
          <cell r="G431">
            <v>1.1368683772161603E-13</v>
          </cell>
        </row>
        <row r="432">
          <cell r="B432" t="str">
            <v>S13-503</v>
          </cell>
          <cell r="C432" t="str">
            <v>OH Temp Srvs ConlinRdE</v>
          </cell>
          <cell r="D432" t="str">
            <v>S1</v>
          </cell>
          <cell r="E432" t="str">
            <v>5</v>
          </cell>
          <cell r="F432">
            <v>0</v>
          </cell>
          <cell r="G432">
            <v>-50</v>
          </cell>
        </row>
        <row r="433">
          <cell r="B433" t="str">
            <v>S13-504</v>
          </cell>
          <cell r="C433" t="str">
            <v>1852 Arborwood - Temp service</v>
          </cell>
          <cell r="D433" t="str">
            <v>S1</v>
          </cell>
          <cell r="E433" t="str">
            <v>5</v>
          </cell>
          <cell r="F433">
            <v>1</v>
          </cell>
          <cell r="G433">
            <v>0</v>
          </cell>
        </row>
        <row r="434">
          <cell r="B434" t="str">
            <v>S13-511</v>
          </cell>
          <cell r="C434" t="str">
            <v>2 Taylorwood Rd O/H Temp sec.</v>
          </cell>
          <cell r="D434" t="str">
            <v>S1</v>
          </cell>
          <cell r="E434" t="str">
            <v>5</v>
          </cell>
          <cell r="F434">
            <v>1</v>
          </cell>
          <cell r="G434">
            <v>-1.4210854715202004E-14</v>
          </cell>
        </row>
        <row r="435">
          <cell r="B435" t="str">
            <v>S13-527</v>
          </cell>
          <cell r="C435" t="str">
            <v>Disc/Reco Farewell/Harbour</v>
          </cell>
          <cell r="D435" t="str">
            <v>S1</v>
          </cell>
          <cell r="E435" t="str">
            <v>5</v>
          </cell>
          <cell r="F435">
            <v>0</v>
          </cell>
          <cell r="G435">
            <v>130.1</v>
          </cell>
        </row>
        <row r="436">
          <cell r="B436" t="str">
            <v>S13-531</v>
          </cell>
          <cell r="C436" t="str">
            <v>OutdoorMtrEnc@1955RitsonRdN</v>
          </cell>
          <cell r="D436" t="str">
            <v>S1</v>
          </cell>
          <cell r="E436" t="str">
            <v>5</v>
          </cell>
          <cell r="F436">
            <v>1</v>
          </cell>
          <cell r="G436">
            <v>-7.1054273576010019E-15</v>
          </cell>
        </row>
        <row r="437">
          <cell r="B437" t="str">
            <v>S13-533</v>
          </cell>
          <cell r="C437" t="str">
            <v>OH Temp. Sec. Svce-2361 Simcoe</v>
          </cell>
          <cell r="D437" t="str">
            <v>S1</v>
          </cell>
          <cell r="E437" t="str">
            <v>5</v>
          </cell>
          <cell r="F437">
            <v>1</v>
          </cell>
          <cell r="G437">
            <v>0</v>
          </cell>
        </row>
        <row r="438">
          <cell r="B438" t="str">
            <v>S13-536</v>
          </cell>
          <cell r="C438" t="str">
            <v>Royal St. OH Temp Sec. Svce.</v>
          </cell>
          <cell r="D438" t="str">
            <v>S1</v>
          </cell>
          <cell r="E438" t="str">
            <v>5</v>
          </cell>
          <cell r="F438">
            <v>1</v>
          </cell>
          <cell r="G438">
            <v>0</v>
          </cell>
        </row>
        <row r="439">
          <cell r="B439" t="str">
            <v>Storm Damage</v>
          </cell>
          <cell r="C439" t="str">
            <v>Storm Damage</v>
          </cell>
          <cell r="D439" t="str">
            <v>St</v>
          </cell>
          <cell r="E439" t="str">
            <v>m</v>
          </cell>
          <cell r="F439">
            <v>0</v>
          </cell>
          <cell r="G439">
            <v>311339.60000000003</v>
          </cell>
        </row>
        <row r="440">
          <cell r="B440" t="str">
            <v>TC12-102</v>
          </cell>
          <cell r="C440" t="str">
            <v>Beechnut Subdivision</v>
          </cell>
          <cell r="D440" t="str">
            <v>TC</v>
          </cell>
          <cell r="E440" t="str">
            <v>-</v>
          </cell>
          <cell r="F440">
            <v>1</v>
          </cell>
        </row>
        <row r="441">
          <cell r="B441" t="str">
            <v>TC12-104</v>
          </cell>
          <cell r="C441" t="str">
            <v>Springridge Phase#4</v>
          </cell>
          <cell r="D441" t="str">
            <v>TC</v>
          </cell>
          <cell r="E441" t="str">
            <v>-</v>
          </cell>
          <cell r="F441">
            <v>0</v>
          </cell>
        </row>
        <row r="442">
          <cell r="B442" t="str">
            <v>TC12-110</v>
          </cell>
          <cell r="C442" t="str">
            <v>Country Gate Homes Subdivision</v>
          </cell>
          <cell r="D442" t="str">
            <v>TC</v>
          </cell>
          <cell r="E442" t="str">
            <v>-</v>
          </cell>
          <cell r="F442">
            <v>0</v>
          </cell>
        </row>
        <row r="443">
          <cell r="B443" t="str">
            <v>TC12-111</v>
          </cell>
          <cell r="C443" t="str">
            <v>TRICK AVENUE, U/G DIST EXPANS</v>
          </cell>
          <cell r="D443" t="str">
            <v>TC</v>
          </cell>
          <cell r="E443" t="str">
            <v>-</v>
          </cell>
          <cell r="F443">
            <v>0</v>
          </cell>
        </row>
        <row r="444">
          <cell r="B444" t="str">
            <v>TC12-112</v>
          </cell>
          <cell r="C444" t="str">
            <v>Kingmeadow Subd,-188 lots</v>
          </cell>
          <cell r="D444" t="str">
            <v>TC</v>
          </cell>
          <cell r="E444" t="str">
            <v>-</v>
          </cell>
          <cell r="F444">
            <v>2</v>
          </cell>
        </row>
        <row r="445">
          <cell r="B445" t="str">
            <v>TC12-209</v>
          </cell>
          <cell r="C445" t="str">
            <v>Region Relocate-Legends Centre</v>
          </cell>
          <cell r="D445" t="str">
            <v>TC</v>
          </cell>
          <cell r="E445" t="str">
            <v>-</v>
          </cell>
          <cell r="F445">
            <v>0</v>
          </cell>
        </row>
        <row r="446">
          <cell r="B446" t="str">
            <v>TC12-222</v>
          </cell>
          <cell r="C446" t="str">
            <v>LTLT Customers-TownlineRdE</v>
          </cell>
          <cell r="D446" t="str">
            <v>TC</v>
          </cell>
          <cell r="E446" t="str">
            <v>-</v>
          </cell>
          <cell r="F446">
            <v>0</v>
          </cell>
        </row>
        <row r="447">
          <cell r="B447" t="str">
            <v>TC12-286</v>
          </cell>
          <cell r="C447" t="str">
            <v>Simcoe St N,Rossland.Adelaide</v>
          </cell>
          <cell r="D447" t="str">
            <v>TC</v>
          </cell>
          <cell r="E447" t="str">
            <v>-</v>
          </cell>
          <cell r="F447">
            <v>1</v>
          </cell>
        </row>
        <row r="448">
          <cell r="B448" t="str">
            <v>TC12-290</v>
          </cell>
          <cell r="C448" t="str">
            <v>Farewell St-Pole Reloc new LBS</v>
          </cell>
          <cell r="D448" t="str">
            <v>TC</v>
          </cell>
          <cell r="E448" t="str">
            <v>-</v>
          </cell>
          <cell r="F448">
            <v>1</v>
          </cell>
        </row>
        <row r="449">
          <cell r="B449" t="str">
            <v>TC12-291</v>
          </cell>
          <cell r="C449" t="str">
            <v>Pole relocatesnewLBS RitsonRdN</v>
          </cell>
          <cell r="D449" t="str">
            <v>TC</v>
          </cell>
          <cell r="E449" t="str">
            <v>-</v>
          </cell>
          <cell r="F449">
            <v>2</v>
          </cell>
        </row>
        <row r="450">
          <cell r="B450" t="str">
            <v>TC12-509</v>
          </cell>
          <cell r="C450" t="str">
            <v>1260 Wilson Rd N-EMS Oshawa</v>
          </cell>
          <cell r="D450" t="str">
            <v>TC</v>
          </cell>
          <cell r="E450" t="str">
            <v>-</v>
          </cell>
          <cell r="F450">
            <v>0</v>
          </cell>
        </row>
        <row r="451">
          <cell r="B451" t="str">
            <v>TC12-510</v>
          </cell>
          <cell r="C451" t="str">
            <v>1289 Keith Ross Crt-Horvath Fu</v>
          </cell>
          <cell r="D451" t="str">
            <v>TC</v>
          </cell>
          <cell r="E451" t="str">
            <v>-</v>
          </cell>
          <cell r="F451">
            <v>0</v>
          </cell>
        </row>
        <row r="452">
          <cell r="B452" t="str">
            <v>TC12-511</v>
          </cell>
          <cell r="C452" t="str">
            <v>1805 Simcoe St N-Apt Bldg</v>
          </cell>
          <cell r="D452" t="str">
            <v>TC</v>
          </cell>
          <cell r="E452" t="str">
            <v>-</v>
          </cell>
          <cell r="F452">
            <v>0</v>
          </cell>
          <cell r="G452">
            <v>0</v>
          </cell>
        </row>
        <row r="453">
          <cell r="B453" t="str">
            <v>TC12-512</v>
          </cell>
          <cell r="C453" t="str">
            <v>UG Prim Upgrade-285 TauntonRdE</v>
          </cell>
          <cell r="D453" t="str">
            <v>TC</v>
          </cell>
          <cell r="E453" t="str">
            <v>-</v>
          </cell>
          <cell r="F453">
            <v>1</v>
          </cell>
        </row>
        <row r="454">
          <cell r="B454" t="str">
            <v>TC12-514</v>
          </cell>
          <cell r="C454" t="str">
            <v>Harmony Shop Cntre - Bldg S2</v>
          </cell>
          <cell r="D454" t="str">
            <v>TC</v>
          </cell>
          <cell r="E454" t="str">
            <v>-</v>
          </cell>
          <cell r="F454">
            <v>0</v>
          </cell>
        </row>
        <row r="455">
          <cell r="B455" t="str">
            <v>TC12-522</v>
          </cell>
          <cell r="C455" t="str">
            <v>NewUGPrimSrvs@460 WilsonRdS</v>
          </cell>
          <cell r="D455" t="str">
            <v>TC</v>
          </cell>
          <cell r="E455" t="str">
            <v>-</v>
          </cell>
          <cell r="F455">
            <v>0</v>
          </cell>
        </row>
        <row r="456">
          <cell r="B456" t="str">
            <v>TC12-527</v>
          </cell>
          <cell r="C456" t="str">
            <v>NewUGPrimSrvs@1915QueensburgDr</v>
          </cell>
          <cell r="D456" t="str">
            <v>TC</v>
          </cell>
          <cell r="E456" t="str">
            <v>-</v>
          </cell>
          <cell r="F456">
            <v>0</v>
          </cell>
        </row>
        <row r="457">
          <cell r="B457" t="str">
            <v>TC12-528</v>
          </cell>
          <cell r="C457" t="str">
            <v>NewUGPrimSrvs 720 ElderberryDr</v>
          </cell>
          <cell r="D457" t="str">
            <v>TC</v>
          </cell>
          <cell r="E457" t="str">
            <v>-</v>
          </cell>
          <cell r="F457">
            <v>0</v>
          </cell>
        </row>
        <row r="458">
          <cell r="B458" t="str">
            <v>TC12-529</v>
          </cell>
          <cell r="C458" t="str">
            <v>Petsmart Conn'n-891TauntonRdE</v>
          </cell>
          <cell r="D458" t="str">
            <v>TC</v>
          </cell>
          <cell r="E458" t="str">
            <v>-</v>
          </cell>
          <cell r="F458">
            <v>0</v>
          </cell>
        </row>
        <row r="459">
          <cell r="B459" t="str">
            <v>TC12-530</v>
          </cell>
          <cell r="C459" t="str">
            <v>43&amp;53 ConlinRdE-ConlinCrt</v>
          </cell>
          <cell r="D459" t="str">
            <v>TC</v>
          </cell>
          <cell r="E459" t="str">
            <v>-</v>
          </cell>
          <cell r="F459">
            <v>2</v>
          </cell>
        </row>
        <row r="460">
          <cell r="B460" t="str">
            <v>TC12-532</v>
          </cell>
          <cell r="C460" t="str">
            <v>481 Aviator Lane, New prim svc</v>
          </cell>
          <cell r="D460" t="str">
            <v>TC</v>
          </cell>
          <cell r="E460" t="str">
            <v>-</v>
          </cell>
          <cell r="F460">
            <v>1</v>
          </cell>
        </row>
        <row r="461">
          <cell r="B461" t="str">
            <v>TC12-533</v>
          </cell>
          <cell r="C461" t="str">
            <v>New Svc,701 Simcoe St.S UnitB6</v>
          </cell>
          <cell r="D461" t="str">
            <v>TC</v>
          </cell>
          <cell r="E461" t="str">
            <v>-</v>
          </cell>
          <cell r="F461">
            <v>1</v>
          </cell>
        </row>
        <row r="462">
          <cell r="B462" t="str">
            <v>TC12-538</v>
          </cell>
          <cell r="C462" t="str">
            <v>Upgrade 40 SimcoeStN</v>
          </cell>
          <cell r="D462" t="str">
            <v>TC</v>
          </cell>
          <cell r="E462" t="str">
            <v>-</v>
          </cell>
          <cell r="F462">
            <v>2</v>
          </cell>
        </row>
        <row r="463">
          <cell r="B463" t="str">
            <v>TC12-541</v>
          </cell>
          <cell r="C463" t="str">
            <v>NewUGPrimSrvs@227 Bloor StE</v>
          </cell>
          <cell r="D463" t="str">
            <v>TC</v>
          </cell>
          <cell r="E463" t="str">
            <v>-</v>
          </cell>
          <cell r="F463">
            <v>1</v>
          </cell>
        </row>
        <row r="464">
          <cell r="B464" t="str">
            <v>TC12-542</v>
          </cell>
          <cell r="C464" t="str">
            <v>New3PhsUGSrvs@1160Keith RossDr</v>
          </cell>
          <cell r="D464" t="str">
            <v>TC</v>
          </cell>
          <cell r="E464" t="str">
            <v>-</v>
          </cell>
          <cell r="F464">
            <v>0</v>
          </cell>
        </row>
        <row r="465">
          <cell r="B465" t="str">
            <v>TC12-544</v>
          </cell>
          <cell r="C465" t="str">
            <v>NewUG3PhSecSrvs@16 BondStW</v>
          </cell>
          <cell r="D465" t="str">
            <v>TC</v>
          </cell>
          <cell r="E465" t="str">
            <v>-</v>
          </cell>
          <cell r="F465">
            <v>1</v>
          </cell>
        </row>
        <row r="466">
          <cell r="B466" t="str">
            <v>TC12-545</v>
          </cell>
          <cell r="C466" t="str">
            <v>NewUGPrimSrvs@138 StevensonRdS</v>
          </cell>
          <cell r="D466" t="str">
            <v>TC</v>
          </cell>
          <cell r="E466" t="str">
            <v>-</v>
          </cell>
          <cell r="F466">
            <v>1</v>
          </cell>
        </row>
        <row r="467">
          <cell r="B467" t="str">
            <v>TC13-104</v>
          </cell>
          <cell r="C467" t="str">
            <v>CHARRING CROSS SUBDIVISION</v>
          </cell>
          <cell r="D467" t="str">
            <v>TC</v>
          </cell>
          <cell r="E467" t="str">
            <v>-</v>
          </cell>
          <cell r="F467">
            <v>1</v>
          </cell>
        </row>
        <row r="468">
          <cell r="B468" t="str">
            <v>TC13-108</v>
          </cell>
          <cell r="C468" t="str">
            <v>Centre Towne -Ph#2 Subdivision</v>
          </cell>
          <cell r="D468" t="str">
            <v>TC</v>
          </cell>
          <cell r="E468" t="str">
            <v>-</v>
          </cell>
          <cell r="F468">
            <v>1</v>
          </cell>
        </row>
        <row r="469">
          <cell r="B469" t="str">
            <v>TC13-109</v>
          </cell>
          <cell r="C469" t="str">
            <v>Kingsmeadow-Ph#3-Subdivision</v>
          </cell>
          <cell r="D469" t="str">
            <v>TC</v>
          </cell>
          <cell r="E469" t="str">
            <v>-</v>
          </cell>
          <cell r="F469">
            <v>1</v>
          </cell>
        </row>
        <row r="470">
          <cell r="B470" t="str">
            <v>TC13-110</v>
          </cell>
          <cell r="C470" t="str">
            <v>DIST Expansion@1848ownlineRdN</v>
          </cell>
          <cell r="D470" t="str">
            <v>TC</v>
          </cell>
          <cell r="E470" t="str">
            <v>-</v>
          </cell>
          <cell r="F470">
            <v>1</v>
          </cell>
        </row>
        <row r="471">
          <cell r="B471" t="str">
            <v>TC13-208</v>
          </cell>
          <cell r="C471" t="str">
            <v>Pole Relocate Region of Durham</v>
          </cell>
          <cell r="D471" t="str">
            <v>TC</v>
          </cell>
          <cell r="E471" t="str">
            <v>-</v>
          </cell>
          <cell r="F471">
            <v>1</v>
          </cell>
        </row>
        <row r="472">
          <cell r="B472" t="str">
            <v>TC13-209</v>
          </cell>
          <cell r="C472" t="str">
            <v>CONLIN RD W - RELOCATE</v>
          </cell>
          <cell r="D472" t="str">
            <v>TC</v>
          </cell>
          <cell r="E472" t="str">
            <v>-</v>
          </cell>
          <cell r="F472">
            <v>0</v>
          </cell>
        </row>
        <row r="473">
          <cell r="B473" t="str">
            <v>TC13-210</v>
          </cell>
          <cell r="C473" t="str">
            <v>WINCHESTER&amp;HARMONY RELOCATE</v>
          </cell>
          <cell r="D473" t="str">
            <v>TC</v>
          </cell>
          <cell r="E473" t="str">
            <v>-</v>
          </cell>
          <cell r="F473">
            <v>1</v>
          </cell>
        </row>
        <row r="474">
          <cell r="B474" t="str">
            <v>TC13-211</v>
          </cell>
          <cell r="C474" t="str">
            <v>POLE RELO@TWNLINE/WOODSTREAM</v>
          </cell>
          <cell r="D474" t="str">
            <v>TC</v>
          </cell>
          <cell r="E474" t="str">
            <v>-</v>
          </cell>
          <cell r="F474">
            <v>0</v>
          </cell>
        </row>
        <row r="475">
          <cell r="B475" t="str">
            <v>TC13-212</v>
          </cell>
          <cell r="C475" t="str">
            <v>AVENUE AND ROYAL-POLE RELOCATE</v>
          </cell>
          <cell r="D475" t="str">
            <v>TC</v>
          </cell>
          <cell r="E475" t="str">
            <v>-</v>
          </cell>
          <cell r="F475">
            <v>0</v>
          </cell>
        </row>
        <row r="476">
          <cell r="B476" t="str">
            <v>TC13-251</v>
          </cell>
          <cell r="C476" t="str">
            <v>HARMONY/WINCHESTER-POLE RELO</v>
          </cell>
          <cell r="D476" t="str">
            <v>TC</v>
          </cell>
          <cell r="E476" t="str">
            <v>-</v>
          </cell>
          <cell r="F476">
            <v>0</v>
          </cell>
        </row>
        <row r="477">
          <cell r="B477" t="str">
            <v>TC13-252</v>
          </cell>
          <cell r="C477" t="str">
            <v>SIMCOE ST.N - MISC POLE&amp;ANCHOR</v>
          </cell>
          <cell r="D477" t="str">
            <v>TC</v>
          </cell>
          <cell r="E477" t="str">
            <v>-</v>
          </cell>
          <cell r="F477">
            <v>1</v>
          </cell>
        </row>
        <row r="478">
          <cell r="B478" t="str">
            <v>TC13-258</v>
          </cell>
          <cell r="C478" t="str">
            <v>Region Reloc-Simcoe&amp;Winchester</v>
          </cell>
          <cell r="D478" t="str">
            <v>TC</v>
          </cell>
          <cell r="E478" t="str">
            <v>-</v>
          </cell>
          <cell r="F478">
            <v>0</v>
          </cell>
        </row>
        <row r="479">
          <cell r="B479" t="str">
            <v>TC13-294</v>
          </cell>
          <cell r="C479" t="str">
            <v>PoleRelocRegion-1569 SimcoeStN</v>
          </cell>
          <cell r="D479" t="str">
            <v>TC</v>
          </cell>
          <cell r="E479" t="str">
            <v>-</v>
          </cell>
          <cell r="F479">
            <v>1</v>
          </cell>
        </row>
        <row r="480">
          <cell r="B480" t="str">
            <v>TC13-296</v>
          </cell>
          <cell r="C480" t="str">
            <v>Simcoe&amp;Conlin HydroOneCrossing</v>
          </cell>
          <cell r="D480" t="str">
            <v>TC</v>
          </cell>
          <cell r="E480" t="str">
            <v>-</v>
          </cell>
          <cell r="F480">
            <v>0</v>
          </cell>
        </row>
        <row r="481">
          <cell r="B481" t="str">
            <v>TC13-297</v>
          </cell>
          <cell r="C481" t="str">
            <v>Pole Relocate-285 TauntonRdE</v>
          </cell>
          <cell r="D481" t="str">
            <v>TC</v>
          </cell>
          <cell r="E481" t="str">
            <v>-</v>
          </cell>
          <cell r="F481">
            <v>1</v>
          </cell>
        </row>
        <row r="482">
          <cell r="B482" t="str">
            <v>TC13-298</v>
          </cell>
          <cell r="C482" t="str">
            <v>OH Relocates for City</v>
          </cell>
          <cell r="D482" t="str">
            <v>TC</v>
          </cell>
          <cell r="E482" t="str">
            <v>-</v>
          </cell>
          <cell r="F482">
            <v>0</v>
          </cell>
        </row>
        <row r="483">
          <cell r="B483" t="str">
            <v>TC13-306</v>
          </cell>
          <cell r="C483" t="str">
            <v>4661 Old Simcoe St N</v>
          </cell>
          <cell r="D483" t="str">
            <v>TC</v>
          </cell>
          <cell r="E483" t="str">
            <v>-</v>
          </cell>
          <cell r="F483">
            <v>1</v>
          </cell>
        </row>
        <row r="484">
          <cell r="B484" t="str">
            <v>TC13-309</v>
          </cell>
          <cell r="C484" t="str">
            <v>New UGSecSrvs@758 MassonSt</v>
          </cell>
          <cell r="D484" t="str">
            <v>TC</v>
          </cell>
          <cell r="E484" t="str">
            <v>-</v>
          </cell>
          <cell r="F484">
            <v>1</v>
          </cell>
        </row>
        <row r="485">
          <cell r="B485" t="str">
            <v>TC13-355</v>
          </cell>
          <cell r="C485" t="str">
            <v>NewOHSecSrvs@257 Sinclair Ave</v>
          </cell>
          <cell r="D485" t="str">
            <v>TC</v>
          </cell>
          <cell r="E485" t="str">
            <v>-</v>
          </cell>
          <cell r="F485">
            <v>1</v>
          </cell>
        </row>
        <row r="486">
          <cell r="B486" t="str">
            <v>TC13-500</v>
          </cell>
          <cell r="C486" t="str">
            <v>Upgrade @ 804 Ritson Rd S</v>
          </cell>
          <cell r="D486" t="str">
            <v>TC</v>
          </cell>
          <cell r="E486" t="str">
            <v>-</v>
          </cell>
          <cell r="F486">
            <v>1</v>
          </cell>
        </row>
        <row r="487">
          <cell r="B487" t="str">
            <v>TC13-501</v>
          </cell>
          <cell r="C487" t="str">
            <v>Staples(Oshawa Centre)</v>
          </cell>
          <cell r="D487" t="str">
            <v>TC</v>
          </cell>
          <cell r="E487" t="str">
            <v>-</v>
          </cell>
          <cell r="F487">
            <v>0</v>
          </cell>
        </row>
        <row r="488">
          <cell r="B488" t="str">
            <v>TC13-504</v>
          </cell>
          <cell r="C488" t="str">
            <v>NewUGSrvs(Burger King)Taunton</v>
          </cell>
          <cell r="D488" t="str">
            <v>TC</v>
          </cell>
          <cell r="E488" t="str">
            <v>-</v>
          </cell>
          <cell r="F488">
            <v>0</v>
          </cell>
        </row>
        <row r="489">
          <cell r="B489" t="str">
            <v>TC13-506</v>
          </cell>
          <cell r="C489" t="str">
            <v>NewPrimSrvs-1300&amp;1320 BensonSt</v>
          </cell>
          <cell r="D489" t="str">
            <v>TC</v>
          </cell>
          <cell r="E489" t="str">
            <v>-</v>
          </cell>
          <cell r="F489">
            <v>0</v>
          </cell>
        </row>
        <row r="490">
          <cell r="B490" t="str">
            <v>TC13-507</v>
          </cell>
          <cell r="C490" t="str">
            <v>1300 King St E-200A-208/120vTD</v>
          </cell>
          <cell r="D490" t="str">
            <v>TC</v>
          </cell>
          <cell r="E490" t="str">
            <v>-</v>
          </cell>
          <cell r="F490">
            <v>0</v>
          </cell>
        </row>
        <row r="491">
          <cell r="B491" t="str">
            <v>TC13-512</v>
          </cell>
          <cell r="C491" t="str">
            <v>Region RadioTower@670BuchanAve</v>
          </cell>
          <cell r="D491" t="str">
            <v>TC</v>
          </cell>
          <cell r="E491" t="str">
            <v>-</v>
          </cell>
          <cell r="F491">
            <v>1</v>
          </cell>
        </row>
        <row r="492">
          <cell r="B492" t="str">
            <v>TC13-514</v>
          </cell>
          <cell r="C492" t="str">
            <v>NewUGSingle Ph@2375 RitsonRdN</v>
          </cell>
          <cell r="D492" t="str">
            <v>TC</v>
          </cell>
          <cell r="E492" t="str">
            <v>-</v>
          </cell>
          <cell r="F492">
            <v>0</v>
          </cell>
        </row>
        <row r="493">
          <cell r="B493" t="str">
            <v>TC13-520</v>
          </cell>
          <cell r="C493" t="str">
            <v>New 3Ph Srvs-184 Bond St.W.</v>
          </cell>
          <cell r="D493" t="str">
            <v>TC</v>
          </cell>
          <cell r="E493" t="str">
            <v>-</v>
          </cell>
          <cell r="F493">
            <v>1</v>
          </cell>
        </row>
        <row r="494">
          <cell r="B494" t="str">
            <v>TC13-521</v>
          </cell>
          <cell r="C494" t="str">
            <v>UGSecSrvsUpgrade-21 SimcoeStS</v>
          </cell>
          <cell r="D494" t="str">
            <v>TC</v>
          </cell>
          <cell r="E494" t="str">
            <v>-</v>
          </cell>
          <cell r="F494">
            <v>1</v>
          </cell>
        </row>
        <row r="495">
          <cell r="B495" t="str">
            <v>TC13-522</v>
          </cell>
          <cell r="C495" t="str">
            <v>Primary Upgrade-815 KingStW</v>
          </cell>
          <cell r="D495" t="str">
            <v>TC</v>
          </cell>
          <cell r="E495" t="str">
            <v>-</v>
          </cell>
          <cell r="F495">
            <v>0</v>
          </cell>
        </row>
        <row r="496">
          <cell r="B496" t="str">
            <v>TC13-523</v>
          </cell>
          <cell r="C496" t="str">
            <v>NewUGPrimSrvs-610 TaylorAve</v>
          </cell>
          <cell r="D496" t="str">
            <v>TC</v>
          </cell>
          <cell r="E496" t="str">
            <v>-</v>
          </cell>
          <cell r="F496">
            <v>0</v>
          </cell>
        </row>
        <row r="497">
          <cell r="B497" t="str">
            <v>TC13-524</v>
          </cell>
          <cell r="C497" t="str">
            <v>New3PhsPrimSrvs@1472ThorntnRdN</v>
          </cell>
          <cell r="D497" t="str">
            <v>TC</v>
          </cell>
          <cell r="E497" t="str">
            <v>-</v>
          </cell>
          <cell r="F497">
            <v>1</v>
          </cell>
        </row>
        <row r="498">
          <cell r="B498" t="str">
            <v>TC13-525</v>
          </cell>
          <cell r="C498" t="str">
            <v>1336 BENSON ST NEW PRIM UG CON</v>
          </cell>
          <cell r="D498" t="str">
            <v>TC</v>
          </cell>
          <cell r="E498" t="str">
            <v>-</v>
          </cell>
          <cell r="F498">
            <v>0</v>
          </cell>
        </row>
        <row r="499">
          <cell r="B499" t="str">
            <v>TC13-526</v>
          </cell>
          <cell r="C499" t="str">
            <v>NEW UG PRIM SERV. 611 KING ST.</v>
          </cell>
          <cell r="D499" t="str">
            <v>TC</v>
          </cell>
          <cell r="E499" t="str">
            <v>-</v>
          </cell>
          <cell r="F499">
            <v>0</v>
          </cell>
        </row>
        <row r="500">
          <cell r="B500" t="str">
            <v>TC13-527</v>
          </cell>
          <cell r="C500" t="str">
            <v>UG PRIM SERV - ADELAIDE/RITSON</v>
          </cell>
          <cell r="D500" t="str">
            <v>TC</v>
          </cell>
          <cell r="E500" t="str">
            <v>-</v>
          </cell>
          <cell r="F500">
            <v>0</v>
          </cell>
        </row>
        <row r="501">
          <cell r="B501" t="str">
            <v>TC13-533</v>
          </cell>
          <cell r="C501" t="str">
            <v>77 KING ST E - SERVICE UPGRADE</v>
          </cell>
          <cell r="D501" t="str">
            <v>TC</v>
          </cell>
          <cell r="E501" t="str">
            <v>-</v>
          </cell>
          <cell r="F501">
            <v>0</v>
          </cell>
        </row>
        <row r="502">
          <cell r="B502" t="str">
            <v>TC13-535</v>
          </cell>
          <cell r="C502" t="str">
            <v>NEW U/G SRVS TAYLORWD/SIMCOE</v>
          </cell>
          <cell r="D502" t="str">
            <v>TC</v>
          </cell>
          <cell r="E502" t="str">
            <v>-</v>
          </cell>
          <cell r="F502">
            <v>1</v>
          </cell>
        </row>
        <row r="503">
          <cell r="B503" t="str">
            <v>TC13-537</v>
          </cell>
          <cell r="C503" t="str">
            <v>OSHAWA DOWNTOWN HOTEL PROJECT</v>
          </cell>
          <cell r="D503" t="str">
            <v>TC</v>
          </cell>
          <cell r="E503" t="str">
            <v>-</v>
          </cell>
          <cell r="F503">
            <v>1</v>
          </cell>
        </row>
        <row r="504">
          <cell r="B504" t="str">
            <v>TC13-539</v>
          </cell>
          <cell r="C504" t="str">
            <v>855 TAUNTON E-BLDG F-SMRT CNTR</v>
          </cell>
          <cell r="D504" t="str">
            <v>TC</v>
          </cell>
          <cell r="E504" t="str">
            <v>-</v>
          </cell>
          <cell r="F504">
            <v>0</v>
          </cell>
        </row>
        <row r="505">
          <cell r="B505" t="str">
            <v>TC13-540</v>
          </cell>
          <cell r="C505" t="str">
            <v>NEW UG PRIM SRV@160 ALEXANDRA</v>
          </cell>
          <cell r="D505" t="str">
            <v>TC</v>
          </cell>
          <cell r="E505" t="str">
            <v>-</v>
          </cell>
          <cell r="F505">
            <v>1</v>
          </cell>
        </row>
        <row r="506">
          <cell r="B506" t="str">
            <v>TC13-543</v>
          </cell>
          <cell r="C506" t="str">
            <v>44KV UPGRADE-940 THORNTON RD S</v>
          </cell>
          <cell r="D506" t="str">
            <v>TC</v>
          </cell>
          <cell r="E506" t="str">
            <v>-</v>
          </cell>
          <cell r="F506">
            <v>1</v>
          </cell>
        </row>
        <row r="507">
          <cell r="B507" t="str">
            <v>TC13-545</v>
          </cell>
          <cell r="C507" t="str">
            <v>NewUGPrim@701&amp;705 GrandviewN</v>
          </cell>
          <cell r="D507" t="str">
            <v>TC</v>
          </cell>
          <cell r="E507" t="str">
            <v>-</v>
          </cell>
          <cell r="F507">
            <v>1</v>
          </cell>
        </row>
        <row r="508">
          <cell r="B508" t="str">
            <v>TC13-546</v>
          </cell>
          <cell r="C508" t="str">
            <v>NewUGPrim@725 Bloor StW</v>
          </cell>
          <cell r="D508" t="str">
            <v>TC</v>
          </cell>
          <cell r="E508" t="str">
            <v>-</v>
          </cell>
          <cell r="F508">
            <v>1</v>
          </cell>
        </row>
        <row r="509">
          <cell r="B509" t="str">
            <v>TC13-551</v>
          </cell>
          <cell r="C509" t="str">
            <v>NewUGPrimSrvsEsso 20 ParkRdS</v>
          </cell>
          <cell r="D509" t="str">
            <v>TC</v>
          </cell>
          <cell r="E509" t="str">
            <v>-</v>
          </cell>
          <cell r="F509">
            <v>0</v>
          </cell>
        </row>
        <row r="510">
          <cell r="B510" t="str">
            <v>TC13-552</v>
          </cell>
          <cell r="C510" t="str">
            <v>NewUGPrimSrvs,Mr.Lube30ParkRdS</v>
          </cell>
          <cell r="D510" t="str">
            <v>TC</v>
          </cell>
          <cell r="E510" t="str">
            <v>-</v>
          </cell>
          <cell r="F510">
            <v>0</v>
          </cell>
        </row>
        <row r="511">
          <cell r="B511" t="str">
            <v>TC13-553</v>
          </cell>
          <cell r="C511" t="str">
            <v>NewUGPrimSrvs@255 SimcoeStN</v>
          </cell>
          <cell r="D511" t="str">
            <v>TC</v>
          </cell>
          <cell r="E511" t="str">
            <v>-</v>
          </cell>
          <cell r="F511">
            <v>0</v>
          </cell>
        </row>
        <row r="512">
          <cell r="B512" t="str">
            <v>TC13-555</v>
          </cell>
          <cell r="C512" t="str">
            <v>Oshawa Centre Expansion</v>
          </cell>
          <cell r="D512" t="str">
            <v>TC</v>
          </cell>
          <cell r="E512" t="str">
            <v>-</v>
          </cell>
          <cell r="F512">
            <v>1</v>
          </cell>
        </row>
        <row r="513">
          <cell r="B513" t="str">
            <v>Tools &amp; Equipment</v>
          </cell>
          <cell r="C513" t="str">
            <v>-</v>
          </cell>
          <cell r="D513" t="str">
            <v>-</v>
          </cell>
          <cell r="E513" t="str">
            <v>-</v>
          </cell>
          <cell r="F513" t="str">
            <v>-</v>
          </cell>
        </row>
        <row r="514">
          <cell r="B514" t="str">
            <v>TRANSFORMER</v>
          </cell>
          <cell r="C514" t="str">
            <v>-</v>
          </cell>
          <cell r="D514" t="str">
            <v>-</v>
          </cell>
          <cell r="E514" t="str">
            <v>-</v>
          </cell>
          <cell r="F514" t="str">
            <v>-</v>
          </cell>
        </row>
        <row r="515">
          <cell r="B515" t="str">
            <v>TS13-561</v>
          </cell>
          <cell r="C515" t="str">
            <v>Kedron PS Metering Replacement</v>
          </cell>
          <cell r="D515" t="str">
            <v>TS</v>
          </cell>
          <cell r="E515" t="str">
            <v>-</v>
          </cell>
          <cell r="F515">
            <v>1</v>
          </cell>
        </row>
        <row r="516">
          <cell r="B516" t="str">
            <v>V-525-00</v>
          </cell>
          <cell r="C516" t="str">
            <v>LANDSCAPE TRAILER</v>
          </cell>
          <cell r="D516" t="str">
            <v>V-</v>
          </cell>
          <cell r="E516" t="str">
            <v>5</v>
          </cell>
          <cell r="F516">
            <v>1</v>
          </cell>
          <cell r="G516">
            <v>0</v>
          </cell>
        </row>
        <row r="517">
          <cell r="B517" t="str">
            <v>Y/E Adj</v>
          </cell>
          <cell r="C517" t="str">
            <v>-</v>
          </cell>
          <cell r="D517" t="str">
            <v>-</v>
          </cell>
          <cell r="E517" t="str">
            <v>-</v>
          </cell>
          <cell r="F517" t="str">
            <v>-</v>
          </cell>
          <cell r="G517">
            <v>-527358</v>
          </cell>
        </row>
        <row r="518">
          <cell r="B518" t="str">
            <v>(blank)</v>
          </cell>
          <cell r="C518" t="str">
            <v>(blank)</v>
          </cell>
          <cell r="D518" t="str">
            <v>(blank)</v>
          </cell>
          <cell r="E518" t="str">
            <v>(blank)</v>
          </cell>
          <cell r="F518" t="str">
            <v>(blank)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1 Intro"/>
      <sheetName val="I2 LDC class"/>
      <sheetName val="I3 TB Data"/>
      <sheetName val="I4 BO ASSETS"/>
      <sheetName val="I5.1 Misc Data"/>
      <sheetName val="I5.2 Weighting Factors"/>
      <sheetName val="I6.1 Revenue"/>
      <sheetName val="I6.2 Customer Data"/>
      <sheetName val="I7.1 Meter Capital"/>
      <sheetName val="I7.2 Meter Reading"/>
      <sheetName val="I8 Demand Data"/>
      <sheetName val="I9 Direct Allocation"/>
      <sheetName val="Data"/>
      <sheetName val="O1 Revenue to cost|RR"/>
      <sheetName val="O2 Fixed Charge|Floor|Ceiling"/>
      <sheetName val="O2.1 Line Tran PLCC Adj"/>
      <sheetName val="O2.2 Primary Cost PLCC Adj"/>
      <sheetName val="O2.3 Secondary Cost PLCC Adj"/>
      <sheetName val="O3.1 Line Tran Unit Cost"/>
      <sheetName val="O3.2 Substat Tran Unit Cost "/>
      <sheetName val="O3.3 Primary Cost Pool"/>
      <sheetName val="O3.4 Secondary Cost Pool"/>
      <sheetName val="O3.5 USL Metering Credit"/>
      <sheetName val="O3.6 MicroFIT Charge"/>
      <sheetName val="O4 Summary by Class &amp; Accounts"/>
      <sheetName val="O5 Details by Class &amp; Accounts"/>
      <sheetName val="O6 Source Data for E2"/>
      <sheetName val="O7 Amortization"/>
      <sheetName val="E1 Categorization"/>
      <sheetName val="E2 Allocators"/>
      <sheetName val="E3 PLCC"/>
      <sheetName val="E4 TB Allocation Details"/>
      <sheetName val="E5 Reconciliation"/>
      <sheetName val="Click here if completed"/>
      <sheetName val="=&gt; Not part of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1">
          <cell r="D21">
            <v>50815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ary"/>
      <sheetName val="P&amp;L v Bud"/>
      <sheetName val="P&amp;L v PY"/>
      <sheetName val="EnergyServices"/>
      <sheetName val="BS"/>
      <sheetName val="CashFlow"/>
      <sheetName val="Dashboard"/>
      <sheetName val="Not in Package =&gt;"/>
      <sheetName val="CapitalReport"/>
      <sheetName val="VarianceSummary"/>
      <sheetName val="Notes"/>
      <sheetName val="Restructuring"/>
      <sheetName val="BS Consol"/>
      <sheetName val="P&amp;L Columnar"/>
    </sheetNames>
    <sheetDataSet>
      <sheetData sheetId="0"/>
      <sheetData sheetId="1">
        <row r="1">
          <cell r="S1" t="str">
            <v>Copy columns in FRx download and paste to cell T1</v>
          </cell>
          <cell r="T1">
            <v>0</v>
          </cell>
          <cell r="U1" t="str">
            <v>Oshawa Power &amp; Utilities Corp.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</row>
        <row r="2">
          <cell r="S2">
            <v>0</v>
          </cell>
          <cell r="T2">
            <v>0</v>
          </cell>
          <cell r="U2" t="str">
            <v>Statement of Income and Deficit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</row>
        <row r="3">
          <cell r="S3">
            <v>0</v>
          </cell>
          <cell r="T3">
            <v>0</v>
          </cell>
          <cell r="U3" t="str">
            <v>For the Eleven Months Ending November 30, 2009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</row>
        <row r="4"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</row>
        <row r="5">
          <cell r="S5">
            <v>0</v>
          </cell>
          <cell r="T5" t="str">
            <v>Month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 t="str">
            <v>Year to Date</v>
          </cell>
          <cell r="Z5">
            <v>0</v>
          </cell>
          <cell r="AA5">
            <v>0</v>
          </cell>
          <cell r="AB5">
            <v>0</v>
          </cell>
          <cell r="AC5" t="str">
            <v>2009</v>
          </cell>
        </row>
        <row r="6">
          <cell r="S6">
            <v>0</v>
          </cell>
          <cell r="T6" t="str">
            <v>Actual</v>
          </cell>
          <cell r="U6" t="str">
            <v>Budget</v>
          </cell>
          <cell r="V6" t="str">
            <v>Variance</v>
          </cell>
          <cell r="W6">
            <v>0</v>
          </cell>
          <cell r="X6">
            <v>0</v>
          </cell>
          <cell r="Y6" t="str">
            <v>Actual</v>
          </cell>
          <cell r="Z6" t="str">
            <v>Budget</v>
          </cell>
          <cell r="AA6" t="str">
            <v>Variance</v>
          </cell>
          <cell r="AB6">
            <v>0</v>
          </cell>
          <cell r="AC6" t="str">
            <v>Budget</v>
          </cell>
        </row>
        <row r="7"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</row>
        <row r="8">
          <cell r="S8" t="str">
            <v>Distribution Revenue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 t="str">
            <v>Distribution Revenue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</row>
        <row r="9">
          <cell r="S9" t="str">
            <v>Residential</v>
          </cell>
          <cell r="T9">
            <v>847142</v>
          </cell>
          <cell r="U9">
            <v>915470</v>
          </cell>
          <cell r="V9">
            <v>-68328</v>
          </cell>
          <cell r="X9" t="str">
            <v>Residential</v>
          </cell>
          <cell r="Y9">
            <v>9856237</v>
          </cell>
          <cell r="Z9">
            <v>9995358</v>
          </cell>
          <cell r="AA9">
            <v>-139121</v>
          </cell>
          <cell r="AC9">
            <v>10976788</v>
          </cell>
        </row>
        <row r="10">
          <cell r="S10" t="str">
            <v>Commercial</v>
          </cell>
          <cell r="T10">
            <v>203897</v>
          </cell>
          <cell r="U10">
            <v>231313</v>
          </cell>
          <cell r="V10">
            <v>-27416</v>
          </cell>
          <cell r="X10" t="str">
            <v>Commercial</v>
          </cell>
          <cell r="Y10">
            <v>2646027</v>
          </cell>
          <cell r="Z10">
            <v>2541774</v>
          </cell>
          <cell r="AA10">
            <v>104253</v>
          </cell>
          <cell r="AC10">
            <v>2799742</v>
          </cell>
        </row>
        <row r="11">
          <cell r="S11" t="str">
            <v>Industrial &gt; 50-200kw</v>
          </cell>
          <cell r="T11">
            <v>143597</v>
          </cell>
          <cell r="U11">
            <v>172262</v>
          </cell>
          <cell r="V11">
            <v>-28665</v>
          </cell>
          <cell r="X11" t="str">
            <v>Industrial &gt; 50-200kw</v>
          </cell>
          <cell r="Y11">
            <v>1667947</v>
          </cell>
          <cell r="Z11">
            <v>1790878</v>
          </cell>
          <cell r="AA11">
            <v>-122931</v>
          </cell>
          <cell r="AC11">
            <v>1962769</v>
          </cell>
        </row>
        <row r="12">
          <cell r="S12" t="str">
            <v>Industrial &gt; 200-1000kw</v>
          </cell>
          <cell r="T12">
            <v>135535</v>
          </cell>
          <cell r="U12">
            <v>120051</v>
          </cell>
          <cell r="V12">
            <v>15484</v>
          </cell>
          <cell r="X12" t="str">
            <v>Industrial &gt; 200-1000kw</v>
          </cell>
          <cell r="Y12">
            <v>1562878</v>
          </cell>
          <cell r="Z12">
            <v>1292265</v>
          </cell>
          <cell r="AA12">
            <v>270613</v>
          </cell>
          <cell r="AC12">
            <v>1408612</v>
          </cell>
        </row>
        <row r="13">
          <cell r="S13" t="str">
            <v>General Service 1000-5000kw</v>
          </cell>
          <cell r="T13">
            <v>58219</v>
          </cell>
          <cell r="U13">
            <v>48988</v>
          </cell>
          <cell r="V13">
            <v>9231</v>
          </cell>
          <cell r="X13" t="str">
            <v>General Service 1000-5000kw</v>
          </cell>
          <cell r="Y13">
            <v>696500</v>
          </cell>
          <cell r="Z13">
            <v>546786</v>
          </cell>
          <cell r="AA13">
            <v>149714</v>
          </cell>
          <cell r="AC13">
            <v>594667</v>
          </cell>
        </row>
        <row r="14">
          <cell r="S14" t="str">
            <v>Large User &gt; 5000kw</v>
          </cell>
          <cell r="T14">
            <v>19354</v>
          </cell>
          <cell r="U14">
            <v>17761</v>
          </cell>
          <cell r="V14">
            <v>1593</v>
          </cell>
          <cell r="X14" t="str">
            <v>Large User &gt; 5000kw</v>
          </cell>
          <cell r="Y14">
            <v>385719</v>
          </cell>
          <cell r="Z14">
            <v>290427</v>
          </cell>
          <cell r="AA14">
            <v>95292</v>
          </cell>
          <cell r="AC14">
            <v>308247</v>
          </cell>
        </row>
        <row r="15">
          <cell r="S15" t="str">
            <v>Street &amp; Sentinel Lights</v>
          </cell>
          <cell r="T15">
            <v>43869</v>
          </cell>
          <cell r="U15">
            <v>40941</v>
          </cell>
          <cell r="V15">
            <v>2928</v>
          </cell>
          <cell r="X15" t="str">
            <v>Street &amp; Sentinel Lights</v>
          </cell>
          <cell r="Y15">
            <v>439152</v>
          </cell>
          <cell r="Z15">
            <v>424804</v>
          </cell>
          <cell r="AA15">
            <v>14348</v>
          </cell>
          <cell r="AC15">
            <v>465745</v>
          </cell>
        </row>
        <row r="16">
          <cell r="S16" t="str">
            <v>Unmetered</v>
          </cell>
          <cell r="T16">
            <v>5247</v>
          </cell>
          <cell r="U16">
            <v>6465</v>
          </cell>
          <cell r="V16">
            <v>-1218</v>
          </cell>
          <cell r="X16" t="str">
            <v>Unmetered</v>
          </cell>
          <cell r="Y16">
            <v>61573</v>
          </cell>
          <cell r="Z16">
            <v>76103</v>
          </cell>
          <cell r="AA16">
            <v>-14530</v>
          </cell>
          <cell r="AC16">
            <v>83241</v>
          </cell>
        </row>
        <row r="17">
          <cell r="S17">
            <v>0</v>
          </cell>
          <cell r="T17" t="str">
            <v>-</v>
          </cell>
          <cell r="U17" t="str">
            <v>-</v>
          </cell>
          <cell r="V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C17" t="str">
            <v>-</v>
          </cell>
        </row>
        <row r="18">
          <cell r="S18" t="str">
            <v>Total Distribution Revenue</v>
          </cell>
          <cell r="T18">
            <v>1456860</v>
          </cell>
          <cell r="U18">
            <v>1553251</v>
          </cell>
          <cell r="V18">
            <v>-96391</v>
          </cell>
          <cell r="W18">
            <v>0</v>
          </cell>
          <cell r="X18" t="str">
            <v>Total Distribution Revenue</v>
          </cell>
          <cell r="Y18">
            <v>17316033</v>
          </cell>
          <cell r="Z18">
            <v>16958395</v>
          </cell>
          <cell r="AA18">
            <v>357638</v>
          </cell>
          <cell r="AB18">
            <v>0</v>
          </cell>
          <cell r="AC18">
            <v>18599811</v>
          </cell>
        </row>
        <row r="19">
          <cell r="S19">
            <v>0</v>
          </cell>
          <cell r="T19" t="str">
            <v>-</v>
          </cell>
          <cell r="U19" t="str">
            <v>-</v>
          </cell>
          <cell r="V19" t="str">
            <v>-</v>
          </cell>
          <cell r="Y19" t="str">
            <v>-</v>
          </cell>
          <cell r="Z19" t="str">
            <v>-</v>
          </cell>
          <cell r="AA19" t="str">
            <v>-</v>
          </cell>
          <cell r="AC19" t="str">
            <v>-</v>
          </cell>
        </row>
        <row r="20">
          <cell r="S20" t="str">
            <v>Flow Through Revenue</v>
          </cell>
          <cell r="T20">
            <v>4156087</v>
          </cell>
          <cell r="U20">
            <v>0</v>
          </cell>
          <cell r="V20">
            <v>-4156087</v>
          </cell>
          <cell r="X20" t="str">
            <v>Flow Through Revenue</v>
          </cell>
          <cell r="Y20">
            <v>49086950</v>
          </cell>
          <cell r="Z20">
            <v>0</v>
          </cell>
          <cell r="AA20">
            <v>-49086950</v>
          </cell>
          <cell r="AC20">
            <v>0</v>
          </cell>
        </row>
        <row r="21">
          <cell r="S21">
            <v>0</v>
          </cell>
          <cell r="T21" t="str">
            <v>-</v>
          </cell>
          <cell r="U21" t="str">
            <v>-</v>
          </cell>
          <cell r="V21" t="str">
            <v>-</v>
          </cell>
          <cell r="Y21" t="str">
            <v>-</v>
          </cell>
          <cell r="Z21" t="str">
            <v>-</v>
          </cell>
          <cell r="AA21" t="str">
            <v>-</v>
          </cell>
          <cell r="AC21" t="str">
            <v>-</v>
          </cell>
        </row>
        <row r="22">
          <cell r="S22" t="str">
            <v>Cost of Energy</v>
          </cell>
          <cell r="T22">
            <v>3794243</v>
          </cell>
          <cell r="U22">
            <v>0</v>
          </cell>
          <cell r="V22">
            <v>-3794243</v>
          </cell>
          <cell r="X22" t="str">
            <v>Cost of Energy</v>
          </cell>
          <cell r="Y22">
            <v>48725106</v>
          </cell>
          <cell r="Z22">
            <v>0</v>
          </cell>
          <cell r="AA22">
            <v>-48725106</v>
          </cell>
          <cell r="AC22">
            <v>0</v>
          </cell>
        </row>
        <row r="23">
          <cell r="S23">
            <v>0</v>
          </cell>
          <cell r="T23" t="str">
            <v>-</v>
          </cell>
          <cell r="U23" t="str">
            <v>-</v>
          </cell>
          <cell r="V23" t="str">
            <v>-</v>
          </cell>
          <cell r="Y23" t="str">
            <v>-</v>
          </cell>
          <cell r="Z23" t="str">
            <v>-</v>
          </cell>
          <cell r="AA23" t="str">
            <v>-</v>
          </cell>
          <cell r="AC23" t="str">
            <v>-</v>
          </cell>
        </row>
        <row r="24">
          <cell r="S24" t="str">
            <v>Other Revenue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 t="str">
            <v>Other Revenue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</row>
        <row r="25">
          <cell r="S25" t="str">
            <v>Fibre Optic Revenues</v>
          </cell>
          <cell r="T25">
            <v>89403</v>
          </cell>
          <cell r="U25">
            <v>82975</v>
          </cell>
          <cell r="V25">
            <v>6428</v>
          </cell>
          <cell r="W25">
            <v>0</v>
          </cell>
          <cell r="X25" t="str">
            <v>Fibre Optic Revenues</v>
          </cell>
          <cell r="Y25">
            <v>955158</v>
          </cell>
          <cell r="Z25">
            <v>912693</v>
          </cell>
          <cell r="AA25">
            <v>42465</v>
          </cell>
          <cell r="AB25">
            <v>0</v>
          </cell>
          <cell r="AC25">
            <v>995717</v>
          </cell>
        </row>
        <row r="26">
          <cell r="S26" t="str">
            <v>Regulated Service Revenue</v>
          </cell>
          <cell r="T26">
            <v>14236</v>
          </cell>
          <cell r="U26">
            <v>112496</v>
          </cell>
          <cell r="V26">
            <v>-98260</v>
          </cell>
          <cell r="X26" t="str">
            <v>Regulated Service Revenue</v>
          </cell>
          <cell r="Y26">
            <v>1114674</v>
          </cell>
          <cell r="Z26">
            <v>1242442</v>
          </cell>
          <cell r="AA26">
            <v>-127768</v>
          </cell>
          <cell r="AC26">
            <v>1354938</v>
          </cell>
        </row>
        <row r="27">
          <cell r="S27" t="str">
            <v>Service Revenue</v>
          </cell>
          <cell r="T27">
            <v>15063</v>
          </cell>
          <cell r="U27">
            <v>22433</v>
          </cell>
          <cell r="V27">
            <v>-7370</v>
          </cell>
          <cell r="X27" t="str">
            <v>Service Revenue</v>
          </cell>
          <cell r="Y27">
            <v>214622</v>
          </cell>
          <cell r="Z27">
            <v>246767</v>
          </cell>
          <cell r="AA27">
            <v>-32145</v>
          </cell>
          <cell r="AC27">
            <v>269200</v>
          </cell>
        </row>
        <row r="28">
          <cell r="S28" t="str">
            <v>LRAM/SSM Recovery</v>
          </cell>
          <cell r="T28">
            <v>15724</v>
          </cell>
          <cell r="U28">
            <v>0</v>
          </cell>
          <cell r="V28">
            <v>15724</v>
          </cell>
          <cell r="X28" t="str">
            <v>LRAM/SSM Recovery</v>
          </cell>
          <cell r="Y28">
            <v>91742</v>
          </cell>
          <cell r="Z28">
            <v>0</v>
          </cell>
          <cell r="AA28">
            <v>91742</v>
          </cell>
          <cell r="AC28">
            <v>0</v>
          </cell>
        </row>
        <row r="29">
          <cell r="S29">
            <v>0</v>
          </cell>
          <cell r="T29" t="str">
            <v>-</v>
          </cell>
          <cell r="U29" t="str">
            <v>-</v>
          </cell>
          <cell r="V29" t="str">
            <v>-</v>
          </cell>
          <cell r="Y29" t="str">
            <v>-</v>
          </cell>
          <cell r="Z29" t="str">
            <v>-</v>
          </cell>
          <cell r="AA29" t="str">
            <v>-</v>
          </cell>
          <cell r="AC29" t="str">
            <v>-</v>
          </cell>
        </row>
        <row r="30">
          <cell r="S30" t="str">
            <v>Total Other Revenue</v>
          </cell>
          <cell r="T30">
            <v>134426</v>
          </cell>
          <cell r="U30">
            <v>217904</v>
          </cell>
          <cell r="V30">
            <v>-83478</v>
          </cell>
          <cell r="W30">
            <v>0</v>
          </cell>
          <cell r="X30" t="str">
            <v>Total Other Revenue</v>
          </cell>
          <cell r="Y30">
            <v>2376196</v>
          </cell>
          <cell r="Z30">
            <v>2401902</v>
          </cell>
          <cell r="AA30">
            <v>-25706</v>
          </cell>
          <cell r="AB30">
            <v>0</v>
          </cell>
          <cell r="AC30">
            <v>2619855</v>
          </cell>
        </row>
        <row r="31">
          <cell r="S31">
            <v>0</v>
          </cell>
        </row>
        <row r="32">
          <cell r="S32" t="str">
            <v>Billed Jobs Revenue</v>
          </cell>
          <cell r="T32">
            <v>94030</v>
          </cell>
          <cell r="U32">
            <v>105605</v>
          </cell>
          <cell r="V32">
            <v>-11575</v>
          </cell>
          <cell r="X32" t="str">
            <v>Billed Jobs Revenue</v>
          </cell>
          <cell r="Y32">
            <v>1049371</v>
          </cell>
          <cell r="Z32">
            <v>1168971</v>
          </cell>
          <cell r="AA32">
            <v>-119600</v>
          </cell>
          <cell r="AC32">
            <v>1274576</v>
          </cell>
        </row>
        <row r="33">
          <cell r="S33" t="str">
            <v>Billed Jobs Cost</v>
          </cell>
          <cell r="T33">
            <v>87769</v>
          </cell>
          <cell r="U33">
            <v>98906</v>
          </cell>
          <cell r="V33">
            <v>11137</v>
          </cell>
          <cell r="X33" t="str">
            <v>Billed Jobs Cost</v>
          </cell>
          <cell r="Y33">
            <v>991285</v>
          </cell>
          <cell r="Z33">
            <v>1087966</v>
          </cell>
          <cell r="AA33">
            <v>96681</v>
          </cell>
          <cell r="AC33">
            <v>1186872</v>
          </cell>
        </row>
        <row r="34">
          <cell r="S34">
            <v>0</v>
          </cell>
          <cell r="T34" t="str">
            <v>-</v>
          </cell>
          <cell r="U34" t="str">
            <v>-</v>
          </cell>
          <cell r="V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C34" t="str">
            <v>-</v>
          </cell>
        </row>
        <row r="35">
          <cell r="S35" t="str">
            <v>Billed Jobs Gross Margin</v>
          </cell>
          <cell r="T35">
            <v>6261</v>
          </cell>
          <cell r="U35">
            <v>6699</v>
          </cell>
          <cell r="V35">
            <v>-438</v>
          </cell>
          <cell r="X35" t="str">
            <v>Billed Jobs Gross Margin</v>
          </cell>
          <cell r="Y35">
            <v>58086</v>
          </cell>
          <cell r="Z35">
            <v>81005</v>
          </cell>
          <cell r="AA35">
            <v>-22919</v>
          </cell>
          <cell r="AC35">
            <v>87704</v>
          </cell>
        </row>
        <row r="36">
          <cell r="S36">
            <v>0</v>
          </cell>
        </row>
        <row r="37">
          <cell r="S37" t="str">
            <v>CHP Revenue</v>
          </cell>
          <cell r="T37">
            <v>118540</v>
          </cell>
          <cell r="U37">
            <v>109000</v>
          </cell>
          <cell r="V37">
            <v>9540</v>
          </cell>
          <cell r="X37" t="str">
            <v>CHP Revenue</v>
          </cell>
          <cell r="Y37">
            <v>1143943</v>
          </cell>
          <cell r="Z37">
            <v>1199000</v>
          </cell>
          <cell r="AA37">
            <v>-55057</v>
          </cell>
          <cell r="AC37">
            <v>1308000</v>
          </cell>
        </row>
        <row r="38">
          <cell r="S38" t="str">
            <v>CHP Direct Cost</v>
          </cell>
          <cell r="T38">
            <v>28867</v>
          </cell>
          <cell r="U38">
            <v>19250</v>
          </cell>
          <cell r="V38">
            <v>-9617</v>
          </cell>
          <cell r="X38" t="str">
            <v>CHP Direct Cost</v>
          </cell>
          <cell r="Y38">
            <v>190152</v>
          </cell>
          <cell r="Z38">
            <v>211750</v>
          </cell>
          <cell r="AA38">
            <v>21598</v>
          </cell>
          <cell r="AC38">
            <v>231000</v>
          </cell>
        </row>
        <row r="39">
          <cell r="S39">
            <v>0</v>
          </cell>
          <cell r="T39" t="str">
            <v>-</v>
          </cell>
          <cell r="U39" t="str">
            <v>-</v>
          </cell>
          <cell r="V39" t="str">
            <v>-</v>
          </cell>
          <cell r="Y39" t="str">
            <v>-</v>
          </cell>
          <cell r="Z39" t="str">
            <v>-</v>
          </cell>
          <cell r="AA39" t="str">
            <v>-</v>
          </cell>
          <cell r="AC39" t="str">
            <v>-</v>
          </cell>
        </row>
        <row r="40">
          <cell r="S40" t="str">
            <v>CHP Gross Margin</v>
          </cell>
          <cell r="T40">
            <v>89673</v>
          </cell>
          <cell r="U40">
            <v>89750</v>
          </cell>
          <cell r="V40">
            <v>-77</v>
          </cell>
          <cell r="X40" t="str">
            <v>CHP Gross Margin</v>
          </cell>
          <cell r="Y40">
            <v>953791</v>
          </cell>
          <cell r="Z40">
            <v>987250</v>
          </cell>
          <cell r="AA40">
            <v>-33459</v>
          </cell>
          <cell r="AC40">
            <v>1077000</v>
          </cell>
        </row>
        <row r="41">
          <cell r="S41">
            <v>0</v>
          </cell>
          <cell r="T41" t="str">
            <v>-</v>
          </cell>
          <cell r="U41" t="str">
            <v>-</v>
          </cell>
          <cell r="V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C41" t="str">
            <v>-</v>
          </cell>
        </row>
        <row r="42">
          <cell r="S42" t="str">
            <v>Net Revenue</v>
          </cell>
          <cell r="T42">
            <v>2049064</v>
          </cell>
          <cell r="U42">
            <v>1867604</v>
          </cell>
          <cell r="V42">
            <v>181460</v>
          </cell>
          <cell r="W42">
            <v>0</v>
          </cell>
          <cell r="X42" t="str">
            <v>Net Revenue</v>
          </cell>
          <cell r="Y42">
            <v>21065950</v>
          </cell>
          <cell r="Z42">
            <v>20428552</v>
          </cell>
          <cell r="AA42">
            <v>637398</v>
          </cell>
          <cell r="AB42">
            <v>0</v>
          </cell>
          <cell r="AC42">
            <v>22384370</v>
          </cell>
        </row>
        <row r="43">
          <cell r="S43">
            <v>0</v>
          </cell>
          <cell r="T43" t="str">
            <v>-</v>
          </cell>
          <cell r="U43" t="str">
            <v>-</v>
          </cell>
          <cell r="V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C43" t="str">
            <v>-</v>
          </cell>
        </row>
        <row r="44">
          <cell r="S44" t="str">
            <v>Expenses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 t="str">
            <v>Expenses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</row>
        <row r="45">
          <cell r="S45" t="str">
            <v>Labour</v>
          </cell>
          <cell r="T45">
            <v>463102</v>
          </cell>
          <cell r="U45">
            <v>529093</v>
          </cell>
          <cell r="V45">
            <v>65991</v>
          </cell>
          <cell r="X45" t="str">
            <v>Labour</v>
          </cell>
          <cell r="Y45">
            <v>5509982</v>
          </cell>
          <cell r="Z45">
            <v>5976547</v>
          </cell>
          <cell r="AA45">
            <v>466565</v>
          </cell>
          <cell r="AC45">
            <v>6420914</v>
          </cell>
        </row>
        <row r="46">
          <cell r="S46" t="str">
            <v>Benefits</v>
          </cell>
          <cell r="T46">
            <v>161518</v>
          </cell>
          <cell r="U46">
            <v>164217</v>
          </cell>
          <cell r="V46">
            <v>2699</v>
          </cell>
          <cell r="X46" t="str">
            <v>Benefits</v>
          </cell>
          <cell r="Y46">
            <v>2034741</v>
          </cell>
          <cell r="Z46">
            <v>2144695</v>
          </cell>
          <cell r="AA46">
            <v>109954</v>
          </cell>
          <cell r="AC46">
            <v>2317437</v>
          </cell>
        </row>
        <row r="47">
          <cell r="S47" t="str">
            <v>Subcontractors</v>
          </cell>
          <cell r="T47">
            <v>73002</v>
          </cell>
          <cell r="U47">
            <v>121667</v>
          </cell>
          <cell r="V47">
            <v>48665</v>
          </cell>
          <cell r="X47" t="str">
            <v>Subcontractors</v>
          </cell>
          <cell r="Y47">
            <v>1280486</v>
          </cell>
          <cell r="Z47">
            <v>1355722</v>
          </cell>
          <cell r="AA47">
            <v>75236</v>
          </cell>
          <cell r="AC47">
            <v>1464926</v>
          </cell>
        </row>
        <row r="48">
          <cell r="S48" t="str">
            <v>Audit &amp; Legal</v>
          </cell>
          <cell r="T48">
            <v>10880</v>
          </cell>
          <cell r="U48">
            <v>16903</v>
          </cell>
          <cell r="V48">
            <v>6023</v>
          </cell>
          <cell r="X48" t="str">
            <v>Audit &amp; Legal</v>
          </cell>
          <cell r="Y48">
            <v>179426</v>
          </cell>
          <cell r="Z48">
            <v>199943</v>
          </cell>
          <cell r="AA48">
            <v>20517</v>
          </cell>
          <cell r="AC48">
            <v>216850</v>
          </cell>
        </row>
        <row r="49">
          <cell r="S49" t="str">
            <v>Consulting</v>
          </cell>
          <cell r="T49">
            <v>52726</v>
          </cell>
          <cell r="U49">
            <v>19908</v>
          </cell>
          <cell r="V49">
            <v>-32818</v>
          </cell>
          <cell r="X49" t="str">
            <v>Consulting</v>
          </cell>
          <cell r="Y49">
            <v>214366</v>
          </cell>
          <cell r="Z49">
            <v>239488</v>
          </cell>
          <cell r="AA49">
            <v>25122</v>
          </cell>
          <cell r="AC49">
            <v>274400</v>
          </cell>
        </row>
        <row r="50">
          <cell r="S50" t="str">
            <v>Administrative and Supplies</v>
          </cell>
          <cell r="T50">
            <v>8668</v>
          </cell>
          <cell r="U50">
            <v>7947</v>
          </cell>
          <cell r="V50">
            <v>-721</v>
          </cell>
          <cell r="X50" t="str">
            <v>Administrative and Supplies</v>
          </cell>
          <cell r="Y50">
            <v>102845</v>
          </cell>
          <cell r="Z50">
            <v>103667</v>
          </cell>
          <cell r="AA50">
            <v>822</v>
          </cell>
          <cell r="AC50">
            <v>111014</v>
          </cell>
        </row>
        <row r="51">
          <cell r="S51" t="str">
            <v>Utilities Expense</v>
          </cell>
          <cell r="T51">
            <v>10570</v>
          </cell>
          <cell r="U51">
            <v>14390</v>
          </cell>
          <cell r="V51">
            <v>3820</v>
          </cell>
          <cell r="X51" t="str">
            <v>Utilities Expense</v>
          </cell>
          <cell r="Y51">
            <v>141414</v>
          </cell>
          <cell r="Z51">
            <v>157690</v>
          </cell>
          <cell r="AA51">
            <v>16276</v>
          </cell>
          <cell r="AC51">
            <v>172080</v>
          </cell>
        </row>
        <row r="52">
          <cell r="S52" t="str">
            <v>Insurance</v>
          </cell>
          <cell r="T52">
            <v>22773</v>
          </cell>
          <cell r="U52">
            <v>29616</v>
          </cell>
          <cell r="V52">
            <v>6843</v>
          </cell>
          <cell r="X52" t="str">
            <v>Insurance</v>
          </cell>
          <cell r="Y52">
            <v>284615</v>
          </cell>
          <cell r="Z52">
            <v>325776</v>
          </cell>
          <cell r="AA52">
            <v>41161</v>
          </cell>
          <cell r="AC52">
            <v>355392</v>
          </cell>
        </row>
        <row r="53">
          <cell r="S53" t="str">
            <v>Rent</v>
          </cell>
          <cell r="T53">
            <v>22000</v>
          </cell>
          <cell r="U53">
            <v>22000</v>
          </cell>
          <cell r="V53">
            <v>0</v>
          </cell>
          <cell r="X53" t="str">
            <v>Rent</v>
          </cell>
          <cell r="Y53">
            <v>242000</v>
          </cell>
          <cell r="Z53">
            <v>242000</v>
          </cell>
          <cell r="AA53">
            <v>0</v>
          </cell>
          <cell r="AC53">
            <v>264010</v>
          </cell>
        </row>
        <row r="54">
          <cell r="S54" t="str">
            <v>Repairs and Maintenance</v>
          </cell>
          <cell r="T54">
            <v>14401</v>
          </cell>
          <cell r="U54">
            <v>18759</v>
          </cell>
          <cell r="V54">
            <v>4358</v>
          </cell>
          <cell r="X54" t="str">
            <v>Repairs and Maintenance</v>
          </cell>
          <cell r="Y54">
            <v>175629</v>
          </cell>
          <cell r="Z54">
            <v>231444</v>
          </cell>
          <cell r="AA54">
            <v>55815</v>
          </cell>
          <cell r="AC54">
            <v>250202</v>
          </cell>
        </row>
        <row r="55">
          <cell r="S55" t="str">
            <v>Travel &amp; Training</v>
          </cell>
          <cell r="T55">
            <v>10728</v>
          </cell>
          <cell r="U55">
            <v>3557</v>
          </cell>
          <cell r="V55">
            <v>-7171</v>
          </cell>
          <cell r="X55" t="str">
            <v>Travel &amp; Training</v>
          </cell>
          <cell r="Y55">
            <v>87114</v>
          </cell>
          <cell r="Z55">
            <v>138995</v>
          </cell>
          <cell r="AA55">
            <v>51881</v>
          </cell>
          <cell r="AC55">
            <v>142387</v>
          </cell>
        </row>
        <row r="56">
          <cell r="S56" t="str">
            <v>Communication</v>
          </cell>
          <cell r="T56">
            <v>34473</v>
          </cell>
          <cell r="U56">
            <v>43116</v>
          </cell>
          <cell r="V56">
            <v>8643</v>
          </cell>
          <cell r="X56" t="str">
            <v>Communication</v>
          </cell>
          <cell r="Y56">
            <v>506106</v>
          </cell>
          <cell r="Z56">
            <v>518376</v>
          </cell>
          <cell r="AA56">
            <v>12270</v>
          </cell>
          <cell r="AC56">
            <v>561492</v>
          </cell>
        </row>
        <row r="57">
          <cell r="S57" t="str">
            <v>Community Relations</v>
          </cell>
          <cell r="T57">
            <v>0</v>
          </cell>
          <cell r="U57">
            <v>1650</v>
          </cell>
          <cell r="V57">
            <v>1650</v>
          </cell>
          <cell r="X57" t="str">
            <v>Community Relations</v>
          </cell>
          <cell r="Y57">
            <v>9799</v>
          </cell>
          <cell r="Z57">
            <v>21150</v>
          </cell>
          <cell r="AA57">
            <v>11351</v>
          </cell>
          <cell r="AC57">
            <v>22800</v>
          </cell>
        </row>
        <row r="58">
          <cell r="S58" t="str">
            <v>Corporate Memberships</v>
          </cell>
          <cell r="T58">
            <v>6955</v>
          </cell>
          <cell r="U58">
            <v>6400</v>
          </cell>
          <cell r="V58">
            <v>-555</v>
          </cell>
          <cell r="X58" t="str">
            <v>Corporate Memberships</v>
          </cell>
          <cell r="Y58">
            <v>69012</v>
          </cell>
          <cell r="Z58">
            <v>70800</v>
          </cell>
          <cell r="AA58">
            <v>1788</v>
          </cell>
          <cell r="AC58">
            <v>77200</v>
          </cell>
        </row>
        <row r="59">
          <cell r="S59" t="str">
            <v>Donations</v>
          </cell>
          <cell r="T59">
            <v>0</v>
          </cell>
          <cell r="U59">
            <v>450</v>
          </cell>
          <cell r="V59">
            <v>450</v>
          </cell>
          <cell r="X59" t="str">
            <v>Donations</v>
          </cell>
          <cell r="Y59">
            <v>4778</v>
          </cell>
          <cell r="Z59">
            <v>5150</v>
          </cell>
          <cell r="AA59">
            <v>372</v>
          </cell>
          <cell r="AC59">
            <v>5600</v>
          </cell>
        </row>
        <row r="60">
          <cell r="S60" t="str">
            <v>Licenses &amp; Permits</v>
          </cell>
          <cell r="T60">
            <v>16596</v>
          </cell>
          <cell r="U60">
            <v>16519</v>
          </cell>
          <cell r="V60">
            <v>-77</v>
          </cell>
          <cell r="X60" t="str">
            <v>Licenses &amp; Permits</v>
          </cell>
          <cell r="Y60">
            <v>191959</v>
          </cell>
          <cell r="Z60">
            <v>211986</v>
          </cell>
          <cell r="AA60">
            <v>20027</v>
          </cell>
          <cell r="AC60">
            <v>228505</v>
          </cell>
        </row>
        <row r="61">
          <cell r="S61" t="str">
            <v>OEB Regulatory Fees</v>
          </cell>
          <cell r="T61">
            <v>11271</v>
          </cell>
          <cell r="U61">
            <v>10300</v>
          </cell>
          <cell r="V61">
            <v>-971</v>
          </cell>
          <cell r="X61" t="str">
            <v>OEB Regulatory Fees</v>
          </cell>
          <cell r="Y61">
            <v>122275</v>
          </cell>
          <cell r="Z61">
            <v>113300</v>
          </cell>
          <cell r="AA61">
            <v>-8975</v>
          </cell>
          <cell r="AC61">
            <v>123600</v>
          </cell>
        </row>
        <row r="62">
          <cell r="S62" t="str">
            <v>Vehicle Expenses</v>
          </cell>
          <cell r="T62">
            <v>24494</v>
          </cell>
          <cell r="U62">
            <v>31416</v>
          </cell>
          <cell r="V62">
            <v>6922</v>
          </cell>
          <cell r="X62" t="str">
            <v>Vehicle Expenses</v>
          </cell>
          <cell r="Y62">
            <v>329541</v>
          </cell>
          <cell r="Z62">
            <v>345580</v>
          </cell>
          <cell r="AA62">
            <v>16039</v>
          </cell>
          <cell r="AC62">
            <v>376996</v>
          </cell>
        </row>
        <row r="63">
          <cell r="S63" t="str">
            <v>Materials</v>
          </cell>
          <cell r="T63">
            <v>10364</v>
          </cell>
          <cell r="U63">
            <v>14785</v>
          </cell>
          <cell r="V63">
            <v>4421</v>
          </cell>
          <cell r="X63" t="str">
            <v>Materials</v>
          </cell>
          <cell r="Y63">
            <v>151540</v>
          </cell>
          <cell r="Z63">
            <v>162635</v>
          </cell>
          <cell r="AA63">
            <v>11095</v>
          </cell>
          <cell r="AC63">
            <v>177420</v>
          </cell>
        </row>
        <row r="64">
          <cell r="S64" t="str">
            <v>Bank Charges</v>
          </cell>
          <cell r="T64">
            <v>3599</v>
          </cell>
          <cell r="U64">
            <v>4368</v>
          </cell>
          <cell r="V64">
            <v>769</v>
          </cell>
          <cell r="X64" t="str">
            <v>Bank Charges</v>
          </cell>
          <cell r="Y64">
            <v>50130</v>
          </cell>
          <cell r="Z64">
            <v>48052</v>
          </cell>
          <cell r="AA64">
            <v>-2078</v>
          </cell>
          <cell r="AC64">
            <v>52420</v>
          </cell>
        </row>
        <row r="65">
          <cell r="S65" t="str">
            <v>Interest on Customer Deposits</v>
          </cell>
          <cell r="T65">
            <v>998</v>
          </cell>
          <cell r="U65">
            <v>10000</v>
          </cell>
          <cell r="V65">
            <v>9002</v>
          </cell>
          <cell r="X65" t="str">
            <v>Interest on Customer Deposits</v>
          </cell>
          <cell r="Y65">
            <v>25060</v>
          </cell>
          <cell r="Z65">
            <v>110000</v>
          </cell>
          <cell r="AA65">
            <v>84940</v>
          </cell>
          <cell r="AC65">
            <v>120000</v>
          </cell>
        </row>
        <row r="66">
          <cell r="S66" t="str">
            <v>Municipal Taxes</v>
          </cell>
          <cell r="T66">
            <v>12750</v>
          </cell>
          <cell r="U66">
            <v>13333</v>
          </cell>
          <cell r="V66">
            <v>583</v>
          </cell>
          <cell r="X66" t="str">
            <v>Municipal Taxes</v>
          </cell>
          <cell r="Y66">
            <v>140250</v>
          </cell>
          <cell r="Z66">
            <v>146667</v>
          </cell>
          <cell r="AA66">
            <v>6417</v>
          </cell>
          <cell r="AC66">
            <v>160000</v>
          </cell>
        </row>
        <row r="67">
          <cell r="S67" t="str">
            <v>Capital Taxes</v>
          </cell>
          <cell r="T67">
            <v>15400</v>
          </cell>
          <cell r="U67">
            <v>16000</v>
          </cell>
          <cell r="V67">
            <v>600</v>
          </cell>
          <cell r="X67" t="str">
            <v>Capital Taxes</v>
          </cell>
          <cell r="Y67">
            <v>169400</v>
          </cell>
          <cell r="Z67">
            <v>176000</v>
          </cell>
          <cell r="AA67">
            <v>6600</v>
          </cell>
          <cell r="AC67">
            <v>192000</v>
          </cell>
        </row>
        <row r="68">
          <cell r="S68" t="str">
            <v>Provision for Doubtful Accounts</v>
          </cell>
          <cell r="T68">
            <v>41666</v>
          </cell>
          <cell r="U68">
            <v>41667</v>
          </cell>
          <cell r="V68">
            <v>1</v>
          </cell>
          <cell r="X68" t="str">
            <v>Provision for Doubtful Accounts</v>
          </cell>
          <cell r="Y68">
            <v>446705</v>
          </cell>
          <cell r="Z68">
            <v>458333</v>
          </cell>
          <cell r="AA68">
            <v>11628</v>
          </cell>
          <cell r="AC68">
            <v>500000</v>
          </cell>
        </row>
        <row r="69">
          <cell r="S69">
            <v>0</v>
          </cell>
          <cell r="T69" t="str">
            <v>-</v>
          </cell>
          <cell r="U69" t="str">
            <v>-</v>
          </cell>
          <cell r="V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C69" t="str">
            <v>-</v>
          </cell>
        </row>
        <row r="70">
          <cell r="S70" t="str">
            <v>Total Expenses</v>
          </cell>
          <cell r="T70">
            <v>1028934</v>
          </cell>
          <cell r="U70">
            <v>1158061</v>
          </cell>
          <cell r="V70">
            <v>129127</v>
          </cell>
          <cell r="X70" t="str">
            <v>Total Expenses</v>
          </cell>
          <cell r="Y70">
            <v>12469173</v>
          </cell>
          <cell r="Z70">
            <v>13503996</v>
          </cell>
          <cell r="AA70">
            <v>1034823</v>
          </cell>
          <cell r="AC70">
            <v>14587645</v>
          </cell>
        </row>
        <row r="71">
          <cell r="S71" t="str">
            <v>Allocated Expenses</v>
          </cell>
          <cell r="T71">
            <v>-295083</v>
          </cell>
          <cell r="U71">
            <v>-402745</v>
          </cell>
          <cell r="V71">
            <v>-107662</v>
          </cell>
          <cell r="X71" t="str">
            <v>Allocated Expenses</v>
          </cell>
          <cell r="Y71">
            <v>-3331218</v>
          </cell>
          <cell r="Z71">
            <v>-4416553</v>
          </cell>
          <cell r="AA71">
            <v>-1085335</v>
          </cell>
          <cell r="AC71">
            <v>-4819298</v>
          </cell>
        </row>
        <row r="72">
          <cell r="S72">
            <v>0</v>
          </cell>
          <cell r="T72" t="str">
            <v>-</v>
          </cell>
          <cell r="U72" t="str">
            <v>-</v>
          </cell>
          <cell r="V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C72" t="str">
            <v>-</v>
          </cell>
        </row>
        <row r="73">
          <cell r="S73" t="str">
            <v>Net Expenses</v>
          </cell>
          <cell r="T73">
            <v>733851</v>
          </cell>
          <cell r="U73">
            <v>755316</v>
          </cell>
          <cell r="V73">
            <v>21465</v>
          </cell>
          <cell r="X73" t="str">
            <v>Net Expenses</v>
          </cell>
          <cell r="Y73">
            <v>9137955</v>
          </cell>
          <cell r="Z73">
            <v>9087443</v>
          </cell>
          <cell r="AA73">
            <v>-50512</v>
          </cell>
          <cell r="AC73">
            <v>9768347</v>
          </cell>
        </row>
        <row r="74">
          <cell r="S74">
            <v>0</v>
          </cell>
          <cell r="T74" t="str">
            <v>-</v>
          </cell>
          <cell r="U74" t="str">
            <v>-</v>
          </cell>
          <cell r="V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C74" t="str">
            <v>-</v>
          </cell>
        </row>
        <row r="75">
          <cell r="S75" t="str">
            <v>EBITDA</v>
          </cell>
          <cell r="T75">
            <v>1315213</v>
          </cell>
          <cell r="U75">
            <v>1112288</v>
          </cell>
          <cell r="V75">
            <v>202925</v>
          </cell>
          <cell r="W75">
            <v>0</v>
          </cell>
          <cell r="X75" t="str">
            <v>EBITDA</v>
          </cell>
          <cell r="Y75">
            <v>11927995</v>
          </cell>
          <cell r="Z75">
            <v>11341109</v>
          </cell>
          <cell r="AA75">
            <v>586886</v>
          </cell>
          <cell r="AB75">
            <v>0</v>
          </cell>
          <cell r="AC75">
            <v>12616023</v>
          </cell>
        </row>
        <row r="76">
          <cell r="S76" t="str">
            <v>Restructuring Costs</v>
          </cell>
          <cell r="T76">
            <v>-251</v>
          </cell>
          <cell r="U76">
            <v>0</v>
          </cell>
          <cell r="V76">
            <v>251</v>
          </cell>
          <cell r="X76" t="str">
            <v>Restructuring Costs</v>
          </cell>
          <cell r="Y76">
            <v>418267</v>
          </cell>
          <cell r="Z76">
            <v>0</v>
          </cell>
          <cell r="AA76">
            <v>-418267</v>
          </cell>
          <cell r="AC76">
            <v>0</v>
          </cell>
        </row>
        <row r="77">
          <cell r="S77" t="str">
            <v>EBITDA after Restructuring Costs</v>
          </cell>
          <cell r="T77">
            <v>1315464</v>
          </cell>
          <cell r="U77">
            <v>1112288</v>
          </cell>
          <cell r="V77">
            <v>203176</v>
          </cell>
          <cell r="W77">
            <v>0</v>
          </cell>
          <cell r="X77" t="str">
            <v>EBITDA after Restructuring Costs</v>
          </cell>
          <cell r="Y77">
            <v>11509728</v>
          </cell>
          <cell r="Z77">
            <v>11341109</v>
          </cell>
          <cell r="AA77">
            <v>168619</v>
          </cell>
          <cell r="AB77">
            <v>0</v>
          </cell>
          <cell r="AC77">
            <v>12616023</v>
          </cell>
        </row>
        <row r="78">
          <cell r="S78">
            <v>0</v>
          </cell>
          <cell r="T78" t="str">
            <v>-</v>
          </cell>
          <cell r="U78" t="str">
            <v>-</v>
          </cell>
          <cell r="V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C78" t="str">
            <v>-</v>
          </cell>
        </row>
        <row r="79">
          <cell r="S79" t="str">
            <v>Depreciation</v>
          </cell>
          <cell r="T79">
            <v>98274</v>
          </cell>
          <cell r="U79">
            <v>397320</v>
          </cell>
          <cell r="V79">
            <v>299046</v>
          </cell>
          <cell r="X79" t="str">
            <v>Depreciation</v>
          </cell>
          <cell r="Y79">
            <v>4178984</v>
          </cell>
          <cell r="Z79">
            <v>4370522</v>
          </cell>
          <cell r="AA79">
            <v>191538</v>
          </cell>
          <cell r="AC79">
            <v>4767842</v>
          </cell>
        </row>
        <row r="80">
          <cell r="S80">
            <v>0</v>
          </cell>
          <cell r="T80" t="str">
            <v>-</v>
          </cell>
          <cell r="U80" t="str">
            <v>-</v>
          </cell>
          <cell r="V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C80" t="str">
            <v>-</v>
          </cell>
        </row>
        <row r="81">
          <cell r="S81" t="str">
            <v>EBIT</v>
          </cell>
          <cell r="T81">
            <v>1217190</v>
          </cell>
          <cell r="U81">
            <v>714968</v>
          </cell>
          <cell r="V81">
            <v>502222</v>
          </cell>
          <cell r="W81">
            <v>0</v>
          </cell>
          <cell r="X81" t="str">
            <v>EBIT</v>
          </cell>
          <cell r="Y81">
            <v>7330744</v>
          </cell>
          <cell r="Z81">
            <v>6970587</v>
          </cell>
          <cell r="AA81">
            <v>360157</v>
          </cell>
          <cell r="AB81">
            <v>0</v>
          </cell>
          <cell r="AC81">
            <v>7848181</v>
          </cell>
        </row>
        <row r="82">
          <cell r="S82">
            <v>0</v>
          </cell>
          <cell r="T82" t="str">
            <v>-</v>
          </cell>
          <cell r="U82" t="str">
            <v>-</v>
          </cell>
          <cell r="V82" t="str">
            <v>-</v>
          </cell>
          <cell r="Y82" t="str">
            <v>-</v>
          </cell>
          <cell r="Z82" t="str">
            <v>-</v>
          </cell>
          <cell r="AA82" t="str">
            <v>-</v>
          </cell>
          <cell r="AC82" t="str">
            <v>-</v>
          </cell>
        </row>
        <row r="83">
          <cell r="S83" t="str">
            <v>Interest Expense - Note</v>
          </cell>
          <cell r="T83">
            <v>147737</v>
          </cell>
          <cell r="U83">
            <v>149190</v>
          </cell>
          <cell r="V83">
            <v>1453</v>
          </cell>
          <cell r="X83" t="str">
            <v>Interest Expense - Note</v>
          </cell>
          <cell r="Y83">
            <v>1631259</v>
          </cell>
          <cell r="Z83">
            <v>1641090</v>
          </cell>
          <cell r="AA83">
            <v>9831</v>
          </cell>
          <cell r="AC83">
            <v>1790280</v>
          </cell>
        </row>
        <row r="84">
          <cell r="S84" t="str">
            <v>Interest Earned</v>
          </cell>
          <cell r="T84">
            <v>-7561</v>
          </cell>
          <cell r="U84">
            <v>-29533</v>
          </cell>
          <cell r="V84">
            <v>-21972</v>
          </cell>
          <cell r="X84" t="str">
            <v>Interest Earned</v>
          </cell>
          <cell r="Y84">
            <v>-178854</v>
          </cell>
          <cell r="Z84">
            <v>-324866</v>
          </cell>
          <cell r="AA84">
            <v>-146012</v>
          </cell>
          <cell r="AC84">
            <v>-354399</v>
          </cell>
        </row>
        <row r="85">
          <cell r="S85" t="str">
            <v>Capitalized Interest</v>
          </cell>
          <cell r="T85">
            <v>-16703</v>
          </cell>
          <cell r="U85">
            <v>-20000</v>
          </cell>
          <cell r="V85">
            <v>-3297</v>
          </cell>
          <cell r="X85" t="str">
            <v>Capitalized Interest</v>
          </cell>
          <cell r="Y85">
            <v>-153656</v>
          </cell>
          <cell r="Z85">
            <v>-170000</v>
          </cell>
          <cell r="AA85">
            <v>-16344</v>
          </cell>
          <cell r="AC85">
            <v>-180000</v>
          </cell>
        </row>
        <row r="86">
          <cell r="S86">
            <v>0</v>
          </cell>
          <cell r="T86" t="str">
            <v>-</v>
          </cell>
          <cell r="U86" t="str">
            <v>-</v>
          </cell>
          <cell r="V86" t="str">
            <v>-</v>
          </cell>
          <cell r="Y86" t="str">
            <v>-</v>
          </cell>
          <cell r="Z86" t="str">
            <v>-</v>
          </cell>
          <cell r="AA86" t="str">
            <v>-</v>
          </cell>
          <cell r="AC86" t="str">
            <v>-</v>
          </cell>
        </row>
        <row r="87">
          <cell r="S87" t="str">
            <v>Net Income / (Loss) before tax</v>
          </cell>
          <cell r="T87">
            <v>1093717</v>
          </cell>
          <cell r="U87">
            <v>615311</v>
          </cell>
          <cell r="V87">
            <v>478406</v>
          </cell>
          <cell r="W87">
            <v>0</v>
          </cell>
          <cell r="X87" t="str">
            <v>Net Income / (Loss) before tax</v>
          </cell>
          <cell r="Y87">
            <v>6031995</v>
          </cell>
          <cell r="Z87">
            <v>5824363</v>
          </cell>
          <cell r="AA87">
            <v>207632</v>
          </cell>
          <cell r="AB87">
            <v>0</v>
          </cell>
          <cell r="AC87">
            <v>6592300</v>
          </cell>
        </row>
        <row r="88">
          <cell r="S88" t="str">
            <v>Tax Provision</v>
          </cell>
          <cell r="T88">
            <v>86000</v>
          </cell>
          <cell r="U88">
            <v>197257</v>
          </cell>
          <cell r="V88">
            <v>111257</v>
          </cell>
          <cell r="X88" t="str">
            <v>Tax Provision</v>
          </cell>
          <cell r="Y88">
            <v>1860874</v>
          </cell>
          <cell r="Z88">
            <v>2212827</v>
          </cell>
          <cell r="AA88">
            <v>351953</v>
          </cell>
          <cell r="AC88">
            <v>2367084</v>
          </cell>
        </row>
        <row r="89">
          <cell r="S89">
            <v>0</v>
          </cell>
          <cell r="T89" t="str">
            <v>-</v>
          </cell>
          <cell r="U89" t="str">
            <v>-</v>
          </cell>
          <cell r="V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C89" t="str">
            <v>-</v>
          </cell>
        </row>
        <row r="90">
          <cell r="S90" t="str">
            <v>Net Income / (Loss)</v>
          </cell>
          <cell r="T90">
            <v>1007717</v>
          </cell>
          <cell r="U90">
            <v>418054</v>
          </cell>
          <cell r="V90">
            <v>589663</v>
          </cell>
          <cell r="W90">
            <v>0</v>
          </cell>
          <cell r="X90" t="str">
            <v>Net Income / (Loss)</v>
          </cell>
          <cell r="Y90">
            <v>4171121</v>
          </cell>
          <cell r="Z90">
            <v>3611536</v>
          </cell>
          <cell r="AA90">
            <v>559585</v>
          </cell>
          <cell r="AB90">
            <v>0</v>
          </cell>
          <cell r="AC90">
            <v>4225216</v>
          </cell>
        </row>
        <row r="91">
          <cell r="S91">
            <v>0</v>
          </cell>
          <cell r="T91" t="str">
            <v>=</v>
          </cell>
          <cell r="U91" t="str">
            <v>=</v>
          </cell>
          <cell r="V91" t="str">
            <v>=</v>
          </cell>
          <cell r="Y91" t="str">
            <v>=</v>
          </cell>
          <cell r="Z91" t="str">
            <v>=</v>
          </cell>
          <cell r="AA91" t="str">
            <v>=</v>
          </cell>
          <cell r="AC91" t="str">
            <v>=</v>
          </cell>
        </row>
        <row r="92">
          <cell r="S92">
            <v>0</v>
          </cell>
        </row>
        <row r="93">
          <cell r="S93">
            <v>0</v>
          </cell>
        </row>
        <row r="94">
          <cell r="S94">
            <v>0</v>
          </cell>
        </row>
        <row r="95">
          <cell r="S95">
            <v>0</v>
          </cell>
          <cell r="T95" t="str">
            <v>09/12/09</v>
          </cell>
          <cell r="AC95" t="str">
            <v>1P&amp;L Budget</v>
          </cell>
        </row>
        <row r="96">
          <cell r="S96">
            <v>0</v>
          </cell>
          <cell r="T96" t="str">
            <v>05:29 PM</v>
          </cell>
          <cell r="AC96" t="str">
            <v>PROFIT &amp; LOSS STATEMENT</v>
          </cell>
        </row>
        <row r="97">
          <cell r="S97">
            <v>0</v>
          </cell>
          <cell r="AC97" t="str">
            <v>Board Actual vs Budget</v>
          </cell>
        </row>
        <row r="98">
          <cell r="S98">
            <v>0</v>
          </cell>
        </row>
        <row r="99">
          <cell r="S99">
            <v>0</v>
          </cell>
        </row>
        <row r="100">
          <cell r="S100">
            <v>0</v>
          </cell>
        </row>
        <row r="101">
          <cell r="S101">
            <v>0</v>
          </cell>
        </row>
        <row r="102"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</row>
        <row r="103"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</row>
        <row r="104"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</row>
        <row r="105"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</row>
        <row r="106"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</row>
        <row r="107"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</row>
        <row r="108"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</row>
        <row r="109"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</row>
        <row r="110"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</row>
        <row r="111"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</row>
      </sheetData>
      <sheetData sheetId="2">
        <row r="1">
          <cell r="S1" t="str">
            <v>Copy columns in FRx download and paste to cell T1</v>
          </cell>
          <cell r="T1">
            <v>0</v>
          </cell>
          <cell r="U1" t="str">
            <v>Oshawa Power &amp; Utilities Corp.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</row>
        <row r="2">
          <cell r="S2">
            <v>0</v>
          </cell>
          <cell r="T2">
            <v>0</v>
          </cell>
          <cell r="U2" t="str">
            <v>Statement of Income and Deficit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</row>
        <row r="3">
          <cell r="S3">
            <v>0</v>
          </cell>
          <cell r="T3">
            <v>0</v>
          </cell>
          <cell r="U3" t="str">
            <v>For the Eleven Months Ending November 30, 2009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</row>
        <row r="4"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</row>
        <row r="5">
          <cell r="S5">
            <v>0</v>
          </cell>
          <cell r="T5" t="str">
            <v>Month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 t="str">
            <v>Year to Date</v>
          </cell>
          <cell r="Z5">
            <v>0</v>
          </cell>
          <cell r="AA5">
            <v>0</v>
          </cell>
          <cell r="AB5">
            <v>0</v>
          </cell>
        </row>
        <row r="6">
          <cell r="S6">
            <v>0</v>
          </cell>
          <cell r="T6" t="str">
            <v>Actual</v>
          </cell>
          <cell r="U6" t="str">
            <v>Prior Year</v>
          </cell>
          <cell r="V6" t="str">
            <v>Variance</v>
          </cell>
          <cell r="W6">
            <v>0</v>
          </cell>
          <cell r="X6">
            <v>0</v>
          </cell>
          <cell r="Y6" t="str">
            <v>Actual</v>
          </cell>
          <cell r="Z6" t="str">
            <v>Prior Year</v>
          </cell>
          <cell r="AA6" t="str">
            <v>Variance</v>
          </cell>
          <cell r="AB6" t="str">
            <v>% Var.</v>
          </cell>
        </row>
        <row r="7"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S8" t="str">
            <v>Distribution Revenue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 t="str">
            <v>Distribution Revenue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S9" t="str">
            <v>Residential</v>
          </cell>
          <cell r="T9">
            <v>847142</v>
          </cell>
          <cell r="U9">
            <v>902118</v>
          </cell>
          <cell r="V9">
            <v>-54976</v>
          </cell>
          <cell r="X9" t="str">
            <v>Residential</v>
          </cell>
          <cell r="Y9">
            <v>9856237</v>
          </cell>
          <cell r="Z9">
            <v>9424521</v>
          </cell>
          <cell r="AA9">
            <v>431716</v>
          </cell>
          <cell r="AB9">
            <v>4.3801300638367402E-2</v>
          </cell>
        </row>
        <row r="10">
          <cell r="S10" t="str">
            <v>Commercial</v>
          </cell>
          <cell r="T10">
            <v>203897</v>
          </cell>
          <cell r="U10">
            <v>226855</v>
          </cell>
          <cell r="V10">
            <v>-22958</v>
          </cell>
          <cell r="X10" t="str">
            <v>Commercial</v>
          </cell>
          <cell r="Y10">
            <v>2646027</v>
          </cell>
          <cell r="Z10">
            <v>2714673</v>
          </cell>
          <cell r="AA10">
            <v>-68646</v>
          </cell>
          <cell r="AB10">
            <v>-2.5943045932637899E-2</v>
          </cell>
        </row>
        <row r="11">
          <cell r="S11" t="str">
            <v>Industrial &gt; 50-200kw</v>
          </cell>
          <cell r="T11">
            <v>143597</v>
          </cell>
          <cell r="U11">
            <v>153620</v>
          </cell>
          <cell r="V11">
            <v>-10023</v>
          </cell>
          <cell r="X11" t="str">
            <v>Industrial &gt; 50-200kw</v>
          </cell>
          <cell r="Y11">
            <v>1667947</v>
          </cell>
          <cell r="Z11">
            <v>1670077</v>
          </cell>
          <cell r="AA11">
            <v>-2130</v>
          </cell>
          <cell r="AB11">
            <v>-1.2770189940088E-3</v>
          </cell>
        </row>
        <row r="12">
          <cell r="S12" t="str">
            <v>Industrial &gt; 200-1000kw</v>
          </cell>
          <cell r="T12">
            <v>135535</v>
          </cell>
          <cell r="U12">
            <v>142462</v>
          </cell>
          <cell r="V12">
            <v>-6927</v>
          </cell>
          <cell r="X12" t="str">
            <v>Industrial &gt; 200-1000kw</v>
          </cell>
          <cell r="Y12">
            <v>1562878</v>
          </cell>
          <cell r="Z12">
            <v>1499396</v>
          </cell>
          <cell r="AA12">
            <v>63482</v>
          </cell>
          <cell r="AB12">
            <v>4.0618653535336703E-2</v>
          </cell>
        </row>
        <row r="13">
          <cell r="S13" t="str">
            <v>General Service 1000-5000kw</v>
          </cell>
          <cell r="T13">
            <v>58219</v>
          </cell>
          <cell r="U13">
            <v>56975</v>
          </cell>
          <cell r="V13">
            <v>1244</v>
          </cell>
          <cell r="X13" t="str">
            <v>General Service 1000-5000kw</v>
          </cell>
          <cell r="Y13">
            <v>696500</v>
          </cell>
          <cell r="Z13">
            <v>912742</v>
          </cell>
          <cell r="AA13">
            <v>-216242</v>
          </cell>
          <cell r="AB13">
            <v>-0.31046949030868598</v>
          </cell>
        </row>
        <row r="14">
          <cell r="S14" t="str">
            <v>Large User &gt; 5000kw</v>
          </cell>
          <cell r="T14">
            <v>19354</v>
          </cell>
          <cell r="U14">
            <v>68425</v>
          </cell>
          <cell r="V14">
            <v>-49071</v>
          </cell>
          <cell r="X14" t="str">
            <v>Large User &gt; 5000kw</v>
          </cell>
          <cell r="Y14">
            <v>385719</v>
          </cell>
          <cell r="Z14">
            <v>572080</v>
          </cell>
          <cell r="AA14">
            <v>-186361</v>
          </cell>
          <cell r="AB14">
            <v>-0.483152242954068</v>
          </cell>
        </row>
        <row r="15">
          <cell r="S15" t="str">
            <v>Street &amp; Sentinel Lights</v>
          </cell>
          <cell r="T15">
            <v>43869</v>
          </cell>
          <cell r="U15">
            <v>35021</v>
          </cell>
          <cell r="V15">
            <v>8848</v>
          </cell>
          <cell r="X15" t="str">
            <v>Street &amp; Sentinel Lights</v>
          </cell>
          <cell r="Y15">
            <v>439152</v>
          </cell>
          <cell r="Z15">
            <v>324847</v>
          </cell>
          <cell r="AA15">
            <v>114305</v>
          </cell>
          <cell r="AB15">
            <v>0.26028573250264098</v>
          </cell>
        </row>
        <row r="16">
          <cell r="S16" t="str">
            <v>Unmetered</v>
          </cell>
          <cell r="T16">
            <v>5247</v>
          </cell>
          <cell r="U16">
            <v>6101</v>
          </cell>
          <cell r="V16">
            <v>-854</v>
          </cell>
          <cell r="X16" t="str">
            <v>Unmetered</v>
          </cell>
          <cell r="Y16">
            <v>61573</v>
          </cell>
          <cell r="Z16">
            <v>75452</v>
          </cell>
          <cell r="AA16">
            <v>-13879</v>
          </cell>
          <cell r="AB16">
            <v>-0.22540724018644501</v>
          </cell>
        </row>
        <row r="17">
          <cell r="S17">
            <v>0</v>
          </cell>
          <cell r="T17" t="str">
            <v>-</v>
          </cell>
          <cell r="U17" t="str">
            <v>-</v>
          </cell>
          <cell r="V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-</v>
          </cell>
        </row>
        <row r="18">
          <cell r="S18" t="str">
            <v>Total Distribution Revenue</v>
          </cell>
          <cell r="T18">
            <v>1456860</v>
          </cell>
          <cell r="U18">
            <v>1591577</v>
          </cell>
          <cell r="V18">
            <v>-134717</v>
          </cell>
          <cell r="W18">
            <v>0</v>
          </cell>
          <cell r="X18" t="str">
            <v>Total Distribution Revenue</v>
          </cell>
          <cell r="Y18">
            <v>17316033</v>
          </cell>
          <cell r="Z18">
            <v>17193788</v>
          </cell>
          <cell r="AA18">
            <v>122245</v>
          </cell>
          <cell r="AB18">
            <v>7.0596423557289399E-3</v>
          </cell>
        </row>
        <row r="19">
          <cell r="S19">
            <v>0</v>
          </cell>
          <cell r="T19" t="str">
            <v>-</v>
          </cell>
          <cell r="U19" t="str">
            <v>-</v>
          </cell>
          <cell r="V19" t="str">
            <v>-</v>
          </cell>
          <cell r="Y19" t="str">
            <v>-</v>
          </cell>
          <cell r="Z19" t="str">
            <v>-</v>
          </cell>
          <cell r="AA19" t="str">
            <v>-</v>
          </cell>
          <cell r="AB19" t="str">
            <v>-</v>
          </cell>
        </row>
        <row r="20">
          <cell r="S20" t="str">
            <v>Flow Through Revenue</v>
          </cell>
          <cell r="T20">
            <v>4156087</v>
          </cell>
          <cell r="U20">
            <v>6719906</v>
          </cell>
          <cell r="V20">
            <v>2563819</v>
          </cell>
          <cell r="X20" t="str">
            <v>Flow Through Revenue</v>
          </cell>
          <cell r="Y20">
            <v>49086950</v>
          </cell>
          <cell r="Z20">
            <v>70685370</v>
          </cell>
          <cell r="AA20">
            <v>21598420</v>
          </cell>
          <cell r="AB20">
            <v>0.44000330026616002</v>
          </cell>
        </row>
        <row r="21">
          <cell r="S21">
            <v>0</v>
          </cell>
          <cell r="T21" t="str">
            <v>-</v>
          </cell>
          <cell r="U21" t="str">
            <v>-</v>
          </cell>
          <cell r="V21" t="str">
            <v>-</v>
          </cell>
          <cell r="Y21" t="str">
            <v>-</v>
          </cell>
          <cell r="Z21" t="str">
            <v>-</v>
          </cell>
          <cell r="AA21" t="str">
            <v>-</v>
          </cell>
          <cell r="AB21" t="str">
            <v>-</v>
          </cell>
        </row>
        <row r="22">
          <cell r="S22" t="str">
            <v>Cost of Energy</v>
          </cell>
          <cell r="T22">
            <v>3794243</v>
          </cell>
          <cell r="U22">
            <v>6719906</v>
          </cell>
          <cell r="V22">
            <v>2925663</v>
          </cell>
          <cell r="X22" t="str">
            <v>Cost of Energy</v>
          </cell>
          <cell r="Y22">
            <v>48725106</v>
          </cell>
          <cell r="Z22">
            <v>70685373</v>
          </cell>
          <cell r="AA22">
            <v>21960267</v>
          </cell>
          <cell r="AB22">
            <v>0.45069716215701999</v>
          </cell>
        </row>
        <row r="23">
          <cell r="S23">
            <v>0</v>
          </cell>
          <cell r="T23" t="str">
            <v>-</v>
          </cell>
          <cell r="U23" t="str">
            <v>-</v>
          </cell>
          <cell r="V23" t="str">
            <v>-</v>
          </cell>
          <cell r="Y23" t="str">
            <v>-</v>
          </cell>
          <cell r="Z23" t="str">
            <v>-</v>
          </cell>
          <cell r="AA23" t="str">
            <v>-</v>
          </cell>
          <cell r="AB23" t="str">
            <v>-</v>
          </cell>
        </row>
        <row r="24">
          <cell r="S24" t="str">
            <v>Other Revenue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 t="str">
            <v>Other Revenue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S25" t="str">
            <v>Fibre Optic Revenues</v>
          </cell>
          <cell r="T25">
            <v>89403</v>
          </cell>
          <cell r="U25">
            <v>79788</v>
          </cell>
          <cell r="V25">
            <v>9615</v>
          </cell>
          <cell r="W25">
            <v>0</v>
          </cell>
          <cell r="X25" t="str">
            <v>Fibre Optic Revenues</v>
          </cell>
          <cell r="Y25">
            <v>955158</v>
          </cell>
          <cell r="Z25">
            <v>759480</v>
          </cell>
          <cell r="AA25">
            <v>195678</v>
          </cell>
          <cell r="AB25">
            <v>0.204864535500933</v>
          </cell>
        </row>
        <row r="26">
          <cell r="S26" t="str">
            <v>Regulated Service Revenue</v>
          </cell>
          <cell r="T26">
            <v>14236</v>
          </cell>
          <cell r="U26">
            <v>112274</v>
          </cell>
          <cell r="V26">
            <v>-98038</v>
          </cell>
          <cell r="X26" t="str">
            <v>Regulated Service Revenue</v>
          </cell>
          <cell r="Y26">
            <v>1114674</v>
          </cell>
          <cell r="Z26">
            <v>1254563</v>
          </cell>
          <cell r="AA26">
            <v>-139889</v>
          </cell>
          <cell r="AB26">
            <v>-0.125497679142063</v>
          </cell>
        </row>
        <row r="27">
          <cell r="S27" t="str">
            <v>Service Revenue</v>
          </cell>
          <cell r="T27">
            <v>15063</v>
          </cell>
          <cell r="U27">
            <v>150113</v>
          </cell>
          <cell r="V27">
            <v>-135050</v>
          </cell>
          <cell r="X27" t="str">
            <v>Service Revenue</v>
          </cell>
          <cell r="Y27">
            <v>214622</v>
          </cell>
          <cell r="Z27">
            <v>360585</v>
          </cell>
          <cell r="AA27">
            <v>-145963</v>
          </cell>
          <cell r="AB27">
            <v>-0.68009337346590704</v>
          </cell>
        </row>
        <row r="28">
          <cell r="S28" t="str">
            <v>LRAM/SSM Recovery</v>
          </cell>
          <cell r="T28">
            <v>15724</v>
          </cell>
          <cell r="U28">
            <v>0</v>
          </cell>
          <cell r="V28">
            <v>15724</v>
          </cell>
          <cell r="X28" t="str">
            <v>LRAM/SSM Recovery</v>
          </cell>
          <cell r="Y28">
            <v>91742</v>
          </cell>
          <cell r="Z28">
            <v>0</v>
          </cell>
          <cell r="AA28">
            <v>91742</v>
          </cell>
          <cell r="AB28">
            <v>1</v>
          </cell>
        </row>
        <row r="29">
          <cell r="S29">
            <v>0</v>
          </cell>
          <cell r="T29" t="str">
            <v>-</v>
          </cell>
          <cell r="U29" t="str">
            <v>-</v>
          </cell>
          <cell r="V29" t="str">
            <v>-</v>
          </cell>
          <cell r="Y29" t="str">
            <v>-</v>
          </cell>
          <cell r="Z29" t="str">
            <v>-</v>
          </cell>
          <cell r="AA29" t="str">
            <v>-</v>
          </cell>
          <cell r="AB29" t="str">
            <v>-</v>
          </cell>
        </row>
        <row r="30">
          <cell r="S30" t="str">
            <v>Total Other Revenue</v>
          </cell>
          <cell r="T30">
            <v>134426</v>
          </cell>
          <cell r="U30">
            <v>342175</v>
          </cell>
          <cell r="V30">
            <v>-207749</v>
          </cell>
          <cell r="W30">
            <v>0</v>
          </cell>
          <cell r="X30" t="str">
            <v>Total Other Revenue</v>
          </cell>
          <cell r="Y30">
            <v>2376196</v>
          </cell>
          <cell r="Z30">
            <v>2374628</v>
          </cell>
          <cell r="AA30">
            <v>1568</v>
          </cell>
          <cell r="AB30">
            <v>6.5987822553358402E-4</v>
          </cell>
        </row>
        <row r="31">
          <cell r="S31">
            <v>0</v>
          </cell>
        </row>
        <row r="32">
          <cell r="S32" t="str">
            <v>Billed Jobs Revenue</v>
          </cell>
          <cell r="T32">
            <v>94030</v>
          </cell>
          <cell r="U32">
            <v>475724</v>
          </cell>
          <cell r="V32">
            <v>-381694</v>
          </cell>
          <cell r="X32" t="str">
            <v>Billed Jobs Revenue</v>
          </cell>
          <cell r="Y32">
            <v>1049371</v>
          </cell>
          <cell r="Z32">
            <v>1504915</v>
          </cell>
          <cell r="AA32">
            <v>-455544</v>
          </cell>
          <cell r="AB32">
            <v>-0.43411148202113498</v>
          </cell>
        </row>
        <row r="33">
          <cell r="S33" t="str">
            <v>Billed Jobs Cost</v>
          </cell>
          <cell r="T33">
            <v>87769</v>
          </cell>
          <cell r="U33">
            <v>469568</v>
          </cell>
          <cell r="V33">
            <v>381799</v>
          </cell>
          <cell r="X33" t="str">
            <v>Billed Jobs Cost</v>
          </cell>
          <cell r="Y33">
            <v>991285</v>
          </cell>
          <cell r="Z33">
            <v>1442044</v>
          </cell>
          <cell r="AA33">
            <v>450759</v>
          </cell>
          <cell r="AB33">
            <v>0.45472190137044299</v>
          </cell>
        </row>
        <row r="34">
          <cell r="S34">
            <v>0</v>
          </cell>
          <cell r="T34" t="str">
            <v>-</v>
          </cell>
          <cell r="U34" t="str">
            <v>-</v>
          </cell>
          <cell r="V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-</v>
          </cell>
        </row>
        <row r="35">
          <cell r="S35" t="str">
            <v>Billed Jobs Gross Margin</v>
          </cell>
          <cell r="T35">
            <v>6261</v>
          </cell>
          <cell r="U35">
            <v>6156</v>
          </cell>
          <cell r="V35">
            <v>105</v>
          </cell>
          <cell r="X35" t="str">
            <v>Billed Jobs Gross Margin</v>
          </cell>
          <cell r="Y35">
            <v>58086</v>
          </cell>
          <cell r="Z35">
            <v>62871</v>
          </cell>
          <cell r="AA35">
            <v>-4785</v>
          </cell>
          <cell r="AB35">
            <v>-8.2377853527528105E-2</v>
          </cell>
        </row>
        <row r="36">
          <cell r="S36">
            <v>0</v>
          </cell>
        </row>
        <row r="37">
          <cell r="S37" t="str">
            <v>CHP Revenue</v>
          </cell>
          <cell r="T37">
            <v>118540</v>
          </cell>
          <cell r="U37">
            <v>118475</v>
          </cell>
          <cell r="V37">
            <v>65</v>
          </cell>
          <cell r="X37" t="str">
            <v>CHP Revenue</v>
          </cell>
          <cell r="Y37">
            <v>1143943</v>
          </cell>
          <cell r="Z37">
            <v>928619</v>
          </cell>
          <cell r="AA37">
            <v>215324</v>
          </cell>
          <cell r="AB37">
            <v>0.18822965829591201</v>
          </cell>
        </row>
        <row r="38">
          <cell r="S38" t="str">
            <v>CHP Direct Cost</v>
          </cell>
          <cell r="T38">
            <v>28867</v>
          </cell>
          <cell r="U38">
            <v>35394</v>
          </cell>
          <cell r="V38">
            <v>6527</v>
          </cell>
          <cell r="X38" t="str">
            <v>CHP Direct Cost</v>
          </cell>
          <cell r="Y38">
            <v>190152</v>
          </cell>
          <cell r="Z38">
            <v>166459</v>
          </cell>
          <cell r="AA38">
            <v>-23693</v>
          </cell>
          <cell r="AB38">
            <v>-0.124600319744205</v>
          </cell>
        </row>
        <row r="39">
          <cell r="S39">
            <v>0</v>
          </cell>
          <cell r="T39" t="str">
            <v>-</v>
          </cell>
          <cell r="U39" t="str">
            <v>-</v>
          </cell>
          <cell r="V39" t="str">
            <v>-</v>
          </cell>
          <cell r="Y39" t="str">
            <v>-</v>
          </cell>
          <cell r="Z39" t="str">
            <v>-</v>
          </cell>
          <cell r="AA39" t="str">
            <v>-</v>
          </cell>
          <cell r="AB39" t="str">
            <v>-</v>
          </cell>
        </row>
        <row r="40">
          <cell r="S40" t="str">
            <v>CHP Gross Margin</v>
          </cell>
          <cell r="T40">
            <v>89673</v>
          </cell>
          <cell r="U40">
            <v>83081</v>
          </cell>
          <cell r="V40">
            <v>6592</v>
          </cell>
          <cell r="X40" t="str">
            <v>CHP Gross Margin</v>
          </cell>
          <cell r="Y40">
            <v>953791</v>
          </cell>
          <cell r="Z40">
            <v>762160</v>
          </cell>
          <cell r="AA40">
            <v>191631</v>
          </cell>
          <cell r="AB40">
            <v>0.20091508517065099</v>
          </cell>
        </row>
        <row r="41">
          <cell r="S41">
            <v>0</v>
          </cell>
          <cell r="T41" t="str">
            <v>-</v>
          </cell>
          <cell r="U41" t="str">
            <v>-</v>
          </cell>
          <cell r="V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-</v>
          </cell>
        </row>
        <row r="42">
          <cell r="S42" t="str">
            <v>Net Revenue</v>
          </cell>
          <cell r="T42">
            <v>2049064</v>
          </cell>
          <cell r="U42">
            <v>2022989</v>
          </cell>
          <cell r="V42">
            <v>26075</v>
          </cell>
          <cell r="W42">
            <v>0</v>
          </cell>
          <cell r="X42" t="str">
            <v>Net Revenue</v>
          </cell>
          <cell r="Y42">
            <v>21065950</v>
          </cell>
          <cell r="Z42">
            <v>20393444</v>
          </cell>
          <cell r="AA42">
            <v>672506</v>
          </cell>
          <cell r="AB42">
            <v>3.1923839181237999E-2</v>
          </cell>
        </row>
        <row r="43">
          <cell r="S43">
            <v>0</v>
          </cell>
          <cell r="T43" t="str">
            <v>-</v>
          </cell>
          <cell r="U43" t="str">
            <v>-</v>
          </cell>
          <cell r="V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-</v>
          </cell>
        </row>
        <row r="44">
          <cell r="S44" t="str">
            <v>Expenses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 t="str">
            <v>Expenses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</row>
        <row r="45">
          <cell r="S45" t="str">
            <v>Labour</v>
          </cell>
          <cell r="T45">
            <v>463102</v>
          </cell>
          <cell r="U45">
            <v>483859</v>
          </cell>
          <cell r="V45">
            <v>20757</v>
          </cell>
          <cell r="X45" t="str">
            <v>Labour</v>
          </cell>
          <cell r="Y45">
            <v>5509982</v>
          </cell>
          <cell r="Z45">
            <v>6115789</v>
          </cell>
          <cell r="AA45">
            <v>605807</v>
          </cell>
          <cell r="AB45">
            <v>0.109947183130544</v>
          </cell>
        </row>
        <row r="46">
          <cell r="S46" t="str">
            <v>Benefits</v>
          </cell>
          <cell r="T46">
            <v>161518</v>
          </cell>
          <cell r="U46">
            <v>170322</v>
          </cell>
          <cell r="V46">
            <v>8804</v>
          </cell>
          <cell r="X46" t="str">
            <v>Benefits</v>
          </cell>
          <cell r="Y46">
            <v>2034741</v>
          </cell>
          <cell r="Z46">
            <v>2118478</v>
          </cell>
          <cell r="AA46">
            <v>83737</v>
          </cell>
          <cell r="AB46">
            <v>4.1153640684490102E-2</v>
          </cell>
        </row>
        <row r="47">
          <cell r="S47" t="str">
            <v>Subcontractors</v>
          </cell>
          <cell r="T47">
            <v>73002</v>
          </cell>
          <cell r="U47">
            <v>122461</v>
          </cell>
          <cell r="V47">
            <v>49459</v>
          </cell>
          <cell r="X47" t="str">
            <v>Subcontractors</v>
          </cell>
          <cell r="Y47">
            <v>1280486</v>
          </cell>
          <cell r="Z47">
            <v>1476540</v>
          </cell>
          <cell r="AA47">
            <v>196054</v>
          </cell>
          <cell r="AB47">
            <v>0.153109053906095</v>
          </cell>
        </row>
        <row r="48">
          <cell r="S48" t="str">
            <v>Audit &amp; Legal</v>
          </cell>
          <cell r="T48">
            <v>10880</v>
          </cell>
          <cell r="U48">
            <v>15888</v>
          </cell>
          <cell r="V48">
            <v>5008</v>
          </cell>
          <cell r="X48" t="str">
            <v>Audit &amp; Legal</v>
          </cell>
          <cell r="Y48">
            <v>179426</v>
          </cell>
          <cell r="Z48">
            <v>199390</v>
          </cell>
          <cell r="AA48">
            <v>19964</v>
          </cell>
          <cell r="AB48">
            <v>0.11126592578556101</v>
          </cell>
        </row>
        <row r="49">
          <cell r="S49" t="str">
            <v>Consulting</v>
          </cell>
          <cell r="T49">
            <v>52726</v>
          </cell>
          <cell r="U49">
            <v>22401</v>
          </cell>
          <cell r="V49">
            <v>-30325</v>
          </cell>
          <cell r="X49" t="str">
            <v>Consulting</v>
          </cell>
          <cell r="Y49">
            <v>214366</v>
          </cell>
          <cell r="Z49">
            <v>270130</v>
          </cell>
          <cell r="AA49">
            <v>55764</v>
          </cell>
          <cell r="AB49">
            <v>0.260134536260414</v>
          </cell>
        </row>
        <row r="50">
          <cell r="S50" t="str">
            <v>Administrative and Supplies</v>
          </cell>
          <cell r="T50">
            <v>8668</v>
          </cell>
          <cell r="U50">
            <v>7149</v>
          </cell>
          <cell r="V50">
            <v>-1519</v>
          </cell>
          <cell r="X50" t="str">
            <v>Administrative and Supplies</v>
          </cell>
          <cell r="Y50">
            <v>102845</v>
          </cell>
          <cell r="Z50">
            <v>81750</v>
          </cell>
          <cell r="AA50">
            <v>-21095</v>
          </cell>
          <cell r="AB50">
            <v>-0.20511449268316401</v>
          </cell>
        </row>
        <row r="51">
          <cell r="S51" t="str">
            <v>Utilities Expense</v>
          </cell>
          <cell r="T51">
            <v>10570</v>
          </cell>
          <cell r="U51">
            <v>11048</v>
          </cell>
          <cell r="V51">
            <v>478</v>
          </cell>
          <cell r="X51" t="str">
            <v>Utilities Expense</v>
          </cell>
          <cell r="Y51">
            <v>141414</v>
          </cell>
          <cell r="Z51">
            <v>130927</v>
          </cell>
          <cell r="AA51">
            <v>-10487</v>
          </cell>
          <cell r="AB51">
            <v>-7.4158145586717003E-2</v>
          </cell>
        </row>
        <row r="52">
          <cell r="S52" t="str">
            <v>Insurance</v>
          </cell>
          <cell r="T52">
            <v>22773</v>
          </cell>
          <cell r="U52">
            <v>29420</v>
          </cell>
          <cell r="V52">
            <v>6647</v>
          </cell>
          <cell r="X52" t="str">
            <v>Insurance</v>
          </cell>
          <cell r="Y52">
            <v>284615</v>
          </cell>
          <cell r="Z52">
            <v>301327</v>
          </cell>
          <cell r="AA52">
            <v>16712</v>
          </cell>
          <cell r="AB52">
            <v>5.8717917186374598E-2</v>
          </cell>
        </row>
        <row r="53">
          <cell r="S53" t="str">
            <v>Rent</v>
          </cell>
          <cell r="T53">
            <v>22000</v>
          </cell>
          <cell r="U53">
            <v>22000</v>
          </cell>
          <cell r="V53">
            <v>0</v>
          </cell>
          <cell r="X53" t="str">
            <v>Rent</v>
          </cell>
          <cell r="Y53">
            <v>242000</v>
          </cell>
          <cell r="Z53">
            <v>243100</v>
          </cell>
          <cell r="AA53">
            <v>1100</v>
          </cell>
          <cell r="AB53">
            <v>4.5454545454545496E-3</v>
          </cell>
        </row>
        <row r="54">
          <cell r="S54" t="str">
            <v>Repairs and Maintenance</v>
          </cell>
          <cell r="T54">
            <v>14401</v>
          </cell>
          <cell r="U54">
            <v>15407</v>
          </cell>
          <cell r="V54">
            <v>1006</v>
          </cell>
          <cell r="X54" t="str">
            <v>Repairs and Maintenance</v>
          </cell>
          <cell r="Y54">
            <v>175629</v>
          </cell>
          <cell r="Z54">
            <v>187986</v>
          </cell>
          <cell r="AA54">
            <v>12357</v>
          </cell>
          <cell r="AB54">
            <v>7.0358539876671802E-2</v>
          </cell>
        </row>
        <row r="55">
          <cell r="S55" t="str">
            <v>Travel &amp; Training</v>
          </cell>
          <cell r="T55">
            <v>10728</v>
          </cell>
          <cell r="U55">
            <v>2456</v>
          </cell>
          <cell r="V55">
            <v>-8272</v>
          </cell>
          <cell r="X55" t="str">
            <v>Travel &amp; Training</v>
          </cell>
          <cell r="Y55">
            <v>87114</v>
          </cell>
          <cell r="Z55">
            <v>115094</v>
          </cell>
          <cell r="AA55">
            <v>27980</v>
          </cell>
          <cell r="AB55">
            <v>0.32118832793810398</v>
          </cell>
        </row>
        <row r="56">
          <cell r="S56" t="str">
            <v>Communication</v>
          </cell>
          <cell r="T56">
            <v>34473</v>
          </cell>
          <cell r="U56">
            <v>34921</v>
          </cell>
          <cell r="V56">
            <v>448</v>
          </cell>
          <cell r="X56" t="str">
            <v>Communication</v>
          </cell>
          <cell r="Y56">
            <v>506106</v>
          </cell>
          <cell r="Z56">
            <v>494006</v>
          </cell>
          <cell r="AA56">
            <v>-12100</v>
          </cell>
          <cell r="AB56">
            <v>-2.3908035075656101E-2</v>
          </cell>
        </row>
        <row r="57">
          <cell r="S57" t="str">
            <v>Community Relations</v>
          </cell>
          <cell r="T57">
            <v>0</v>
          </cell>
          <cell r="U57">
            <v>75</v>
          </cell>
          <cell r="V57">
            <v>75</v>
          </cell>
          <cell r="X57" t="str">
            <v>Community Relations</v>
          </cell>
          <cell r="Y57">
            <v>9799</v>
          </cell>
          <cell r="Z57">
            <v>23268</v>
          </cell>
          <cell r="AA57">
            <v>13469</v>
          </cell>
          <cell r="AB57">
            <v>1.3745280130625599</v>
          </cell>
        </row>
        <row r="58">
          <cell r="S58" t="str">
            <v>Corporate Memberships</v>
          </cell>
          <cell r="T58">
            <v>6955</v>
          </cell>
          <cell r="U58">
            <v>5408</v>
          </cell>
          <cell r="V58">
            <v>-1547</v>
          </cell>
          <cell r="X58" t="str">
            <v>Corporate Memberships</v>
          </cell>
          <cell r="Y58">
            <v>69012</v>
          </cell>
          <cell r="Z58">
            <v>69109</v>
          </cell>
          <cell r="AA58">
            <v>97</v>
          </cell>
          <cell r="AB58">
            <v>1.4055526575088399E-3</v>
          </cell>
        </row>
        <row r="59">
          <cell r="S59" t="str">
            <v>Donations</v>
          </cell>
          <cell r="T59">
            <v>0</v>
          </cell>
          <cell r="U59">
            <v>4000</v>
          </cell>
          <cell r="V59">
            <v>4000</v>
          </cell>
          <cell r="X59" t="str">
            <v>Donations</v>
          </cell>
          <cell r="Y59">
            <v>4778</v>
          </cell>
          <cell r="Z59">
            <v>7074</v>
          </cell>
          <cell r="AA59">
            <v>2296</v>
          </cell>
          <cell r="AB59">
            <v>0.48053578903306798</v>
          </cell>
        </row>
        <row r="60">
          <cell r="S60" t="str">
            <v>Licenses &amp; Permits</v>
          </cell>
          <cell r="T60">
            <v>16596</v>
          </cell>
          <cell r="U60">
            <v>16997</v>
          </cell>
          <cell r="V60">
            <v>401</v>
          </cell>
          <cell r="X60" t="str">
            <v>Licenses &amp; Permits</v>
          </cell>
          <cell r="Y60">
            <v>191959</v>
          </cell>
          <cell r="Z60">
            <v>216456</v>
          </cell>
          <cell r="AA60">
            <v>24497</v>
          </cell>
          <cell r="AB60">
            <v>0.12761579295578701</v>
          </cell>
        </row>
        <row r="61">
          <cell r="S61" t="str">
            <v>OEB Regulatory Fees</v>
          </cell>
          <cell r="T61">
            <v>11271</v>
          </cell>
          <cell r="U61">
            <v>9002</v>
          </cell>
          <cell r="V61">
            <v>-2269</v>
          </cell>
          <cell r="X61" t="str">
            <v>OEB Regulatory Fees</v>
          </cell>
          <cell r="Y61">
            <v>122275</v>
          </cell>
          <cell r="Z61">
            <v>111247</v>
          </cell>
          <cell r="AA61">
            <v>-11028</v>
          </cell>
          <cell r="AB61">
            <v>-9.0190145164587995E-2</v>
          </cell>
        </row>
        <row r="62">
          <cell r="S62" t="str">
            <v>Vehicle Expenses</v>
          </cell>
          <cell r="T62">
            <v>24494</v>
          </cell>
          <cell r="U62">
            <v>35825</v>
          </cell>
          <cell r="V62">
            <v>11331</v>
          </cell>
          <cell r="X62" t="str">
            <v>Vehicle Expenses</v>
          </cell>
          <cell r="Y62">
            <v>329541</v>
          </cell>
          <cell r="Z62">
            <v>320548</v>
          </cell>
          <cell r="AA62">
            <v>-8993</v>
          </cell>
          <cell r="AB62">
            <v>-2.7289472326660399E-2</v>
          </cell>
        </row>
        <row r="63">
          <cell r="S63" t="str">
            <v>Materials</v>
          </cell>
          <cell r="T63">
            <v>10364</v>
          </cell>
          <cell r="U63">
            <v>15450</v>
          </cell>
          <cell r="V63">
            <v>5086</v>
          </cell>
          <cell r="X63" t="str">
            <v>Materials</v>
          </cell>
          <cell r="Y63">
            <v>151540</v>
          </cell>
          <cell r="Z63">
            <v>186858</v>
          </cell>
          <cell r="AA63">
            <v>35318</v>
          </cell>
          <cell r="AB63">
            <v>0.233060578065197</v>
          </cell>
        </row>
        <row r="64">
          <cell r="S64" t="str">
            <v>Bank Charges</v>
          </cell>
          <cell r="T64">
            <v>3599</v>
          </cell>
          <cell r="U64">
            <v>4627</v>
          </cell>
          <cell r="V64">
            <v>1028</v>
          </cell>
          <cell r="X64" t="str">
            <v>Bank Charges</v>
          </cell>
          <cell r="Y64">
            <v>50130</v>
          </cell>
          <cell r="Z64">
            <v>48025</v>
          </cell>
          <cell r="AA64">
            <v>-2105</v>
          </cell>
          <cell r="AB64">
            <v>-4.1990823857969303E-2</v>
          </cell>
        </row>
        <row r="65">
          <cell r="S65" t="str">
            <v>Interest on Customer Deposits</v>
          </cell>
          <cell r="T65">
            <v>998</v>
          </cell>
          <cell r="U65">
            <v>6064</v>
          </cell>
          <cell r="V65">
            <v>5066</v>
          </cell>
          <cell r="X65" t="str">
            <v>Interest on Customer Deposits</v>
          </cell>
          <cell r="Y65">
            <v>25060</v>
          </cell>
          <cell r="Z65">
            <v>105208</v>
          </cell>
          <cell r="AA65">
            <v>80148</v>
          </cell>
          <cell r="AB65">
            <v>3.19824421388667</v>
          </cell>
        </row>
        <row r="66">
          <cell r="S66" t="str">
            <v>Municipal Taxes</v>
          </cell>
          <cell r="T66">
            <v>12750</v>
          </cell>
          <cell r="U66">
            <v>12750</v>
          </cell>
          <cell r="V66">
            <v>0</v>
          </cell>
          <cell r="X66" t="str">
            <v>Municipal Taxes</v>
          </cell>
          <cell r="Y66">
            <v>140250</v>
          </cell>
          <cell r="Z66">
            <v>140250</v>
          </cell>
          <cell r="AA66">
            <v>0</v>
          </cell>
          <cell r="AB66">
            <v>0</v>
          </cell>
        </row>
        <row r="67">
          <cell r="S67" t="str">
            <v>Capital Taxes</v>
          </cell>
          <cell r="T67">
            <v>15400</v>
          </cell>
          <cell r="U67">
            <v>15400</v>
          </cell>
          <cell r="V67">
            <v>0</v>
          </cell>
          <cell r="X67" t="str">
            <v>Capital Taxes</v>
          </cell>
          <cell r="Y67">
            <v>169400</v>
          </cell>
          <cell r="Z67">
            <v>144600</v>
          </cell>
          <cell r="AA67">
            <v>-24800</v>
          </cell>
          <cell r="AB67">
            <v>-0.14639905548996501</v>
          </cell>
        </row>
        <row r="68">
          <cell r="S68" t="str">
            <v>Provision for Doubtful Accounts</v>
          </cell>
          <cell r="T68">
            <v>41666</v>
          </cell>
          <cell r="U68">
            <v>30045</v>
          </cell>
          <cell r="V68">
            <v>-11621</v>
          </cell>
          <cell r="X68" t="str">
            <v>Provision for Doubtful Accounts</v>
          </cell>
          <cell r="Y68">
            <v>446705</v>
          </cell>
          <cell r="Z68">
            <v>319950</v>
          </cell>
          <cell r="AA68">
            <v>-126755</v>
          </cell>
          <cell r="AB68">
            <v>-0.28375549859526999</v>
          </cell>
        </row>
        <row r="69">
          <cell r="S69" t="str">
            <v>C&amp;DM Expenditure-Operating</v>
          </cell>
          <cell r="T69">
            <v>0</v>
          </cell>
          <cell r="U69">
            <v>-16541</v>
          </cell>
          <cell r="V69">
            <v>-16541</v>
          </cell>
          <cell r="X69" t="str">
            <v>C&amp;DM Expenditure-Operating</v>
          </cell>
          <cell r="Y69">
            <v>0</v>
          </cell>
          <cell r="Z69">
            <v>56659</v>
          </cell>
          <cell r="AA69">
            <v>56659</v>
          </cell>
          <cell r="AB69">
            <v>0</v>
          </cell>
        </row>
        <row r="70">
          <cell r="S70">
            <v>0</v>
          </cell>
          <cell r="T70" t="str">
            <v>-</v>
          </cell>
          <cell r="U70" t="str">
            <v>-</v>
          </cell>
          <cell r="V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-</v>
          </cell>
        </row>
        <row r="71">
          <cell r="S71" t="str">
            <v>Total Expenses</v>
          </cell>
          <cell r="T71">
            <v>1028934</v>
          </cell>
          <cell r="U71">
            <v>1076434</v>
          </cell>
          <cell r="V71">
            <v>47500</v>
          </cell>
          <cell r="X71" t="str">
            <v>Total Expenses</v>
          </cell>
          <cell r="Y71">
            <v>12469173</v>
          </cell>
          <cell r="Z71">
            <v>13483769</v>
          </cell>
          <cell r="AA71">
            <v>1014596</v>
          </cell>
          <cell r="AB71">
            <v>8.1368347363534099E-2</v>
          </cell>
        </row>
        <row r="72">
          <cell r="S72" t="str">
            <v>Allocated Expenses</v>
          </cell>
          <cell r="T72">
            <v>-295083</v>
          </cell>
          <cell r="U72">
            <v>-314538</v>
          </cell>
          <cell r="V72">
            <v>-19455</v>
          </cell>
          <cell r="X72" t="str">
            <v>Allocated Expenses</v>
          </cell>
          <cell r="Y72">
            <v>-3331218</v>
          </cell>
          <cell r="Z72">
            <v>-4003718</v>
          </cell>
          <cell r="AA72">
            <v>-672500</v>
          </cell>
          <cell r="AB72">
            <v>0.20187811184978</v>
          </cell>
        </row>
        <row r="73">
          <cell r="S73">
            <v>0</v>
          </cell>
          <cell r="T73" t="str">
            <v>-</v>
          </cell>
          <cell r="U73" t="str">
            <v>-</v>
          </cell>
          <cell r="V73" t="str">
            <v>-</v>
          </cell>
          <cell r="Y73" t="str">
            <v>-</v>
          </cell>
          <cell r="Z73" t="str">
            <v>-</v>
          </cell>
          <cell r="AA73" t="str">
            <v>-</v>
          </cell>
          <cell r="AB73" t="str">
            <v>-</v>
          </cell>
        </row>
        <row r="74">
          <cell r="S74" t="str">
            <v>Net Expenses</v>
          </cell>
          <cell r="T74">
            <v>733851</v>
          </cell>
          <cell r="U74">
            <v>761896</v>
          </cell>
          <cell r="V74">
            <v>28045</v>
          </cell>
          <cell r="X74" t="str">
            <v>Net Expenses</v>
          </cell>
          <cell r="Y74">
            <v>9137955</v>
          </cell>
          <cell r="Z74">
            <v>9480051</v>
          </cell>
          <cell r="AA74">
            <v>342096</v>
          </cell>
          <cell r="AB74">
            <v>3.7436822571352099E-2</v>
          </cell>
        </row>
        <row r="75">
          <cell r="S75">
            <v>0</v>
          </cell>
          <cell r="T75" t="str">
            <v>-</v>
          </cell>
          <cell r="U75" t="str">
            <v>-</v>
          </cell>
          <cell r="V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-</v>
          </cell>
        </row>
        <row r="76">
          <cell r="S76" t="str">
            <v>EBITDA</v>
          </cell>
          <cell r="T76">
            <v>1315213</v>
          </cell>
          <cell r="U76">
            <v>1261093</v>
          </cell>
          <cell r="V76">
            <v>54120</v>
          </cell>
          <cell r="W76">
            <v>0</v>
          </cell>
          <cell r="X76" t="str">
            <v>EBITDA</v>
          </cell>
          <cell r="Y76">
            <v>11927995</v>
          </cell>
          <cell r="Z76">
            <v>10913393</v>
          </cell>
          <cell r="AA76">
            <v>1014602</v>
          </cell>
          <cell r="AB76">
            <v>8.5060565501578395E-2</v>
          </cell>
        </row>
        <row r="77">
          <cell r="S77" t="str">
            <v>Restructuring Costs</v>
          </cell>
          <cell r="T77">
            <v>-251</v>
          </cell>
          <cell r="U77">
            <v>0</v>
          </cell>
          <cell r="V77">
            <v>251</v>
          </cell>
          <cell r="W77">
            <v>0</v>
          </cell>
          <cell r="X77" t="str">
            <v>Restructuring Costs</v>
          </cell>
          <cell r="Y77">
            <v>418267</v>
          </cell>
          <cell r="Z77">
            <v>0</v>
          </cell>
          <cell r="AA77">
            <v>-418267</v>
          </cell>
          <cell r="AB77">
            <v>-1</v>
          </cell>
        </row>
        <row r="78">
          <cell r="S78" t="str">
            <v>EBITDA after Restructuring Costs</v>
          </cell>
          <cell r="T78">
            <v>1315464</v>
          </cell>
          <cell r="U78">
            <v>1261093</v>
          </cell>
          <cell r="V78">
            <v>54371</v>
          </cell>
          <cell r="W78">
            <v>0</v>
          </cell>
          <cell r="X78" t="str">
            <v>EBITDA after Restructuring Costs</v>
          </cell>
          <cell r="Y78">
            <v>11509728</v>
          </cell>
          <cell r="Z78">
            <v>10913393</v>
          </cell>
          <cell r="AA78">
            <v>596335</v>
          </cell>
          <cell r="AB78">
            <v>5.1811389461158402E-2</v>
          </cell>
        </row>
        <row r="79">
          <cell r="S79">
            <v>0</v>
          </cell>
          <cell r="T79" t="str">
            <v>-</v>
          </cell>
          <cell r="U79" t="str">
            <v>-</v>
          </cell>
          <cell r="V79" t="str">
            <v>-</v>
          </cell>
          <cell r="W79">
            <v>0</v>
          </cell>
          <cell r="X79">
            <v>0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-</v>
          </cell>
        </row>
        <row r="80">
          <cell r="S80" t="str">
            <v>Depreciation</v>
          </cell>
          <cell r="T80">
            <v>98274</v>
          </cell>
          <cell r="U80">
            <v>370729</v>
          </cell>
          <cell r="V80">
            <v>272455</v>
          </cell>
          <cell r="X80" t="str">
            <v>Depreciation</v>
          </cell>
          <cell r="Y80">
            <v>4178984</v>
          </cell>
          <cell r="Z80">
            <v>4125168</v>
          </cell>
          <cell r="AA80">
            <v>-53816</v>
          </cell>
          <cell r="AB80">
            <v>-1.2877771247748301E-2</v>
          </cell>
        </row>
        <row r="81">
          <cell r="S81">
            <v>0</v>
          </cell>
          <cell r="T81" t="str">
            <v>-</v>
          </cell>
          <cell r="U81" t="str">
            <v>-</v>
          </cell>
          <cell r="V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-</v>
          </cell>
        </row>
        <row r="82">
          <cell r="S82" t="str">
            <v>EBIT</v>
          </cell>
          <cell r="T82">
            <v>1217190</v>
          </cell>
          <cell r="U82">
            <v>890364</v>
          </cell>
          <cell r="V82">
            <v>326826</v>
          </cell>
          <cell r="W82">
            <v>0</v>
          </cell>
          <cell r="X82" t="str">
            <v>EBIT</v>
          </cell>
          <cell r="Y82">
            <v>7330744</v>
          </cell>
          <cell r="Z82">
            <v>6788225</v>
          </cell>
          <cell r="AA82">
            <v>542519</v>
          </cell>
          <cell r="AB82">
            <v>7.4005994480232803E-2</v>
          </cell>
        </row>
        <row r="83">
          <cell r="S83">
            <v>0</v>
          </cell>
          <cell r="T83" t="str">
            <v>-</v>
          </cell>
          <cell r="U83" t="str">
            <v>-</v>
          </cell>
          <cell r="V83" t="str">
            <v>-</v>
          </cell>
          <cell r="W83">
            <v>0</v>
          </cell>
          <cell r="X83">
            <v>0</v>
          </cell>
          <cell r="Y83" t="str">
            <v>-</v>
          </cell>
          <cell r="Z83" t="str">
            <v>-</v>
          </cell>
          <cell r="AA83" t="str">
            <v>-</v>
          </cell>
          <cell r="AB83" t="str">
            <v>-</v>
          </cell>
        </row>
        <row r="84">
          <cell r="S84" t="str">
            <v>Interest Expense - Note</v>
          </cell>
          <cell r="T84">
            <v>147737</v>
          </cell>
          <cell r="U84">
            <v>149665</v>
          </cell>
          <cell r="V84">
            <v>1928</v>
          </cell>
          <cell r="X84" t="str">
            <v>Interest Expense - Note</v>
          </cell>
          <cell r="Y84">
            <v>1631259</v>
          </cell>
          <cell r="Z84">
            <v>1578215</v>
          </cell>
          <cell r="AA84">
            <v>-53044</v>
          </cell>
          <cell r="AB84">
            <v>-3.25172152306899E-2</v>
          </cell>
        </row>
        <row r="85">
          <cell r="S85" t="str">
            <v>Interest Earned</v>
          </cell>
          <cell r="T85">
            <v>-7561</v>
          </cell>
          <cell r="U85">
            <v>-53408</v>
          </cell>
          <cell r="V85">
            <v>-45847</v>
          </cell>
          <cell r="X85" t="str">
            <v>Interest Earned</v>
          </cell>
          <cell r="Y85">
            <v>-178854</v>
          </cell>
          <cell r="Z85">
            <v>-638307</v>
          </cell>
          <cell r="AA85">
            <v>-459453</v>
          </cell>
          <cell r="AB85">
            <v>2.5688718172364</v>
          </cell>
        </row>
        <row r="86">
          <cell r="S86" t="str">
            <v>Capitalized Interest</v>
          </cell>
          <cell r="T86">
            <v>-16703</v>
          </cell>
          <cell r="U86">
            <v>-18927</v>
          </cell>
          <cell r="V86">
            <v>-2224</v>
          </cell>
          <cell r="X86" t="str">
            <v>Capitalized Interest</v>
          </cell>
          <cell r="Y86">
            <v>-153656</v>
          </cell>
          <cell r="Z86">
            <v>-197039</v>
          </cell>
          <cell r="AA86">
            <v>-43383</v>
          </cell>
          <cell r="AB86">
            <v>0.282338470349352</v>
          </cell>
        </row>
        <row r="87">
          <cell r="S87">
            <v>0</v>
          </cell>
          <cell r="T87" t="str">
            <v>-</v>
          </cell>
          <cell r="U87" t="str">
            <v>-</v>
          </cell>
          <cell r="V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-</v>
          </cell>
        </row>
        <row r="88">
          <cell r="S88" t="str">
            <v>Net Income / (Loss) before tax</v>
          </cell>
          <cell r="T88">
            <v>1093717</v>
          </cell>
          <cell r="U88">
            <v>813034</v>
          </cell>
          <cell r="V88">
            <v>280683</v>
          </cell>
          <cell r="W88">
            <v>0</v>
          </cell>
          <cell r="X88" t="str">
            <v>Net Income / (Loss) before tax</v>
          </cell>
          <cell r="Y88">
            <v>6031995</v>
          </cell>
          <cell r="Z88">
            <v>6045356</v>
          </cell>
          <cell r="AA88">
            <v>-13361</v>
          </cell>
          <cell r="AB88">
            <v>-2.2150217299583301E-3</v>
          </cell>
        </row>
        <row r="89">
          <cell r="S89" t="str">
            <v>Tax Provision</v>
          </cell>
          <cell r="T89">
            <v>86000</v>
          </cell>
          <cell r="U89">
            <v>273950</v>
          </cell>
          <cell r="V89">
            <v>187950</v>
          </cell>
          <cell r="W89">
            <v>0</v>
          </cell>
          <cell r="X89" t="str">
            <v>Tax Provision</v>
          </cell>
          <cell r="Y89">
            <v>1860874</v>
          </cell>
          <cell r="Z89">
            <v>2253243</v>
          </cell>
          <cell r="AA89">
            <v>392369</v>
          </cell>
          <cell r="AB89">
            <v>0.21085199750224901</v>
          </cell>
        </row>
        <row r="90">
          <cell r="S90">
            <v>0</v>
          </cell>
          <cell r="T90" t="str">
            <v>-</v>
          </cell>
          <cell r="U90" t="str">
            <v>-</v>
          </cell>
          <cell r="V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-</v>
          </cell>
        </row>
        <row r="91">
          <cell r="S91" t="str">
            <v>Net Income / (Loss)</v>
          </cell>
          <cell r="T91">
            <v>1007717</v>
          </cell>
          <cell r="U91">
            <v>539084</v>
          </cell>
          <cell r="V91">
            <v>468633</v>
          </cell>
          <cell r="W91">
            <v>0</v>
          </cell>
          <cell r="X91" t="str">
            <v>Net Income / (Loss)</v>
          </cell>
          <cell r="Y91">
            <v>4171121</v>
          </cell>
          <cell r="Z91">
            <v>3792113</v>
          </cell>
          <cell r="AA91">
            <v>379008</v>
          </cell>
          <cell r="AB91">
            <v>9.0864781913543094E-2</v>
          </cell>
        </row>
        <row r="92">
          <cell r="S92">
            <v>0</v>
          </cell>
          <cell r="T92" t="str">
            <v>=</v>
          </cell>
          <cell r="U92" t="str">
            <v>=</v>
          </cell>
          <cell r="V92" t="str">
            <v>=</v>
          </cell>
          <cell r="W92">
            <v>0</v>
          </cell>
          <cell r="X92">
            <v>0</v>
          </cell>
          <cell r="Y92" t="str">
            <v>=</v>
          </cell>
          <cell r="Z92" t="str">
            <v>=</v>
          </cell>
          <cell r="AA92" t="str">
            <v>=</v>
          </cell>
          <cell r="AB92" t="str">
            <v>=</v>
          </cell>
        </row>
        <row r="93">
          <cell r="S93">
            <v>0</v>
          </cell>
        </row>
        <row r="94">
          <cell r="S94">
            <v>0</v>
          </cell>
        </row>
        <row r="95">
          <cell r="S95">
            <v>0</v>
          </cell>
        </row>
        <row r="96">
          <cell r="S96">
            <v>0</v>
          </cell>
          <cell r="T96" t="str">
            <v>09/12/09</v>
          </cell>
          <cell r="AB96" t="str">
            <v>1P&amp;L Prior Year</v>
          </cell>
        </row>
        <row r="97">
          <cell r="S97">
            <v>0</v>
          </cell>
          <cell r="T97" t="str">
            <v>05:30 PM</v>
          </cell>
          <cell r="AB97" t="str">
            <v>PROFIT &amp; LOSS STATEMENT</v>
          </cell>
        </row>
        <row r="98">
          <cell r="S98">
            <v>0</v>
          </cell>
          <cell r="AB98" t="str">
            <v>Actual &amp; Prior, Current &amp; YTD Board</v>
          </cell>
        </row>
        <row r="99">
          <cell r="S99">
            <v>0</v>
          </cell>
        </row>
        <row r="100">
          <cell r="S100">
            <v>0</v>
          </cell>
        </row>
        <row r="101">
          <cell r="S101">
            <v>0</v>
          </cell>
        </row>
      </sheetData>
      <sheetData sheetId="3"/>
      <sheetData sheetId="4"/>
      <sheetData sheetId="5">
        <row r="1">
          <cell r="J1">
            <v>0</v>
          </cell>
          <cell r="K1" t="str">
            <v>Oshawa Power &amp; Utilities Corp.</v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>
            <v>0</v>
          </cell>
        </row>
        <row r="2">
          <cell r="J2">
            <v>0</v>
          </cell>
          <cell r="K2" t="str">
            <v>Statement of Cash Flow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</row>
        <row r="3">
          <cell r="J3">
            <v>0</v>
          </cell>
          <cell r="K3" t="str">
            <v>For the Eleven Months Ending 30, November 2009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</row>
        <row r="4"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</row>
        <row r="5">
          <cell r="J5">
            <v>0</v>
          </cell>
          <cell r="K5">
            <v>0</v>
          </cell>
          <cell r="L5">
            <v>0</v>
          </cell>
          <cell r="M5">
            <v>0</v>
          </cell>
          <cell r="N5" t="str">
            <v>Current</v>
          </cell>
          <cell r="O5">
            <v>0</v>
          </cell>
          <cell r="P5">
            <v>0</v>
          </cell>
          <cell r="Q5">
            <v>0</v>
          </cell>
          <cell r="R5" t="str">
            <v>Prior</v>
          </cell>
        </row>
        <row r="6">
          <cell r="J6">
            <v>0</v>
          </cell>
          <cell r="K6">
            <v>0</v>
          </cell>
          <cell r="L6">
            <v>0</v>
          </cell>
          <cell r="M6">
            <v>0</v>
          </cell>
          <cell r="N6" t="str">
            <v>Year</v>
          </cell>
          <cell r="O6">
            <v>0</v>
          </cell>
          <cell r="P6">
            <v>0</v>
          </cell>
          <cell r="Q6">
            <v>0</v>
          </cell>
          <cell r="R6" t="str">
            <v>Year</v>
          </cell>
        </row>
        <row r="7"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</row>
        <row r="8">
          <cell r="J8" t="str">
            <v>Cash provided by (used in):</v>
          </cell>
        </row>
        <row r="10">
          <cell r="J10" t="str">
            <v>Operations:</v>
          </cell>
        </row>
        <row r="11">
          <cell r="J11" t="str">
            <v xml:space="preserve">     Net Earnings</v>
          </cell>
          <cell r="N11">
            <v>4171188</v>
          </cell>
          <cell r="R11">
            <v>3792303</v>
          </cell>
        </row>
        <row r="12">
          <cell r="J12" t="str">
            <v xml:space="preserve">     Items not involving cash:</v>
          </cell>
        </row>
        <row r="13">
          <cell r="J13" t="str">
            <v xml:space="preserve">      Depreciation</v>
          </cell>
          <cell r="N13">
            <v>4178984</v>
          </cell>
          <cell r="R13">
            <v>4125168</v>
          </cell>
        </row>
        <row r="14">
          <cell r="J14" t="str">
            <v xml:space="preserve">      Allowance for Doubtful Accounts</v>
          </cell>
          <cell r="N14">
            <v>135764</v>
          </cell>
          <cell r="R14">
            <v>47383</v>
          </cell>
        </row>
        <row r="15">
          <cell r="J15" t="str">
            <v xml:space="preserve">      Increase in employee future benefits</v>
          </cell>
          <cell r="N15">
            <v>548163</v>
          </cell>
          <cell r="R15">
            <v>548163</v>
          </cell>
        </row>
        <row r="16">
          <cell r="J16" t="str">
            <v xml:space="preserve">      Decrease in deferred revenue</v>
          </cell>
          <cell r="N16">
            <v>-3619</v>
          </cell>
          <cell r="R16">
            <v>56451</v>
          </cell>
        </row>
        <row r="17">
          <cell r="N17" t="str">
            <v>-</v>
          </cell>
          <cell r="R17" t="str">
            <v>-</v>
          </cell>
        </row>
        <row r="18">
          <cell r="N18">
            <v>9030480</v>
          </cell>
          <cell r="R18">
            <v>8569468</v>
          </cell>
        </row>
        <row r="20">
          <cell r="J20" t="str">
            <v>Change in non-cash working capital items</v>
          </cell>
        </row>
        <row r="21">
          <cell r="J21" t="str">
            <v xml:space="preserve">     Accounts Receivable Affiliate</v>
          </cell>
        </row>
        <row r="22">
          <cell r="J22" t="str">
            <v xml:space="preserve">     Accounts Receivable</v>
          </cell>
          <cell r="N22">
            <v>-1207475</v>
          </cell>
          <cell r="R22">
            <v>526977</v>
          </cell>
        </row>
        <row r="23">
          <cell r="J23" t="str">
            <v xml:space="preserve">     Account Receivable Misc.</v>
          </cell>
          <cell r="N23">
            <v>1084599</v>
          </cell>
          <cell r="R23">
            <v>312120</v>
          </cell>
        </row>
        <row r="24">
          <cell r="J24" t="str">
            <v xml:space="preserve">     GST Net (Rec)/Pay</v>
          </cell>
          <cell r="N24">
            <v>96017</v>
          </cell>
          <cell r="R24">
            <v>234551</v>
          </cell>
        </row>
        <row r="25">
          <cell r="J25" t="str">
            <v xml:space="preserve">     Unbilled Metered Revenue</v>
          </cell>
          <cell r="N25">
            <v>725774</v>
          </cell>
          <cell r="R25">
            <v>26160</v>
          </cell>
        </row>
        <row r="26">
          <cell r="J26" t="str">
            <v xml:space="preserve">     Unbilled Estimated Revenue</v>
          </cell>
          <cell r="N26">
            <v>351252</v>
          </cell>
          <cell r="R26">
            <v>42883</v>
          </cell>
        </row>
        <row r="27">
          <cell r="J27" t="str">
            <v xml:space="preserve">     Decrease in employee sick leave benefits</v>
          </cell>
          <cell r="N27">
            <v>-125887</v>
          </cell>
        </row>
        <row r="28">
          <cell r="J28" t="str">
            <v xml:space="preserve">     Inventory</v>
          </cell>
          <cell r="N28">
            <v>88974</v>
          </cell>
          <cell r="R28">
            <v>69618</v>
          </cell>
        </row>
        <row r="29">
          <cell r="J29" t="str">
            <v xml:space="preserve">     WIP-Non Capital</v>
          </cell>
          <cell r="N29">
            <v>96090</v>
          </cell>
          <cell r="R29">
            <v>179013</v>
          </cell>
        </row>
        <row r="30">
          <cell r="J30" t="str">
            <v xml:space="preserve">     Prepaid expenses</v>
          </cell>
          <cell r="N30">
            <v>157165</v>
          </cell>
          <cell r="R30">
            <v>587504</v>
          </cell>
        </row>
        <row r="31">
          <cell r="J31" t="str">
            <v xml:space="preserve">     Deferred Charges (IRU)</v>
          </cell>
          <cell r="N31">
            <v>18964</v>
          </cell>
          <cell r="R31">
            <v>14564</v>
          </cell>
        </row>
        <row r="32">
          <cell r="J32" t="str">
            <v xml:space="preserve">     Deferred Costs</v>
          </cell>
          <cell r="N32">
            <v>65723</v>
          </cell>
          <cell r="R32">
            <v>-127364</v>
          </cell>
        </row>
        <row r="33">
          <cell r="J33" t="str">
            <v xml:space="preserve">     CDM Deferred Revenue</v>
          </cell>
          <cell r="R33">
            <v>-36827</v>
          </cell>
        </row>
        <row r="34">
          <cell r="J34" t="str">
            <v xml:space="preserve">     Accounts Payable Energy</v>
          </cell>
          <cell r="N34">
            <v>-1859948</v>
          </cell>
          <cell r="R34">
            <v>397654</v>
          </cell>
        </row>
        <row r="35">
          <cell r="J35" t="str">
            <v xml:space="preserve">     Accounts Payable and Accruals</v>
          </cell>
          <cell r="N35">
            <v>293864</v>
          </cell>
          <cell r="R35">
            <v>-1329764</v>
          </cell>
        </row>
        <row r="36">
          <cell r="J36" t="str">
            <v xml:space="preserve">     Regulatory Variance Accounts</v>
          </cell>
          <cell r="N36">
            <v>-519164</v>
          </cell>
          <cell r="R36">
            <v>1627710</v>
          </cell>
        </row>
        <row r="37">
          <cell r="J37" t="str">
            <v xml:space="preserve">     Global Adjustment</v>
          </cell>
          <cell r="N37">
            <v>-1698839</v>
          </cell>
          <cell r="R37">
            <v>-1580840</v>
          </cell>
        </row>
        <row r="38">
          <cell r="J38" t="str">
            <v xml:space="preserve">     Smart Meter Variance Accounts</v>
          </cell>
          <cell r="N38">
            <v>344132</v>
          </cell>
          <cell r="R38">
            <v>154587</v>
          </cell>
        </row>
        <row r="39">
          <cell r="J39" t="str">
            <v xml:space="preserve">     Deferred Developer Deposits</v>
          </cell>
          <cell r="N39">
            <v>-141214</v>
          </cell>
          <cell r="R39">
            <v>-633245</v>
          </cell>
        </row>
        <row r="40">
          <cell r="J40" t="str">
            <v xml:space="preserve">     Debt Retirement Payable</v>
          </cell>
          <cell r="N40">
            <v>-27358</v>
          </cell>
          <cell r="R40">
            <v>-22325</v>
          </cell>
        </row>
        <row r="41">
          <cell r="J41" t="str">
            <v xml:space="preserve">     Payment in Lieu of Corporate Taxes</v>
          </cell>
          <cell r="N41">
            <v>-343893</v>
          </cell>
          <cell r="R41">
            <v>-181868</v>
          </cell>
        </row>
        <row r="42">
          <cell r="J42" t="str">
            <v xml:space="preserve">     Deferred Revenue - Advance Payments</v>
          </cell>
          <cell r="R42">
            <v>-371197</v>
          </cell>
        </row>
        <row r="43">
          <cell r="J43" t="str">
            <v xml:space="preserve">     Prepayment on equal monthly billings</v>
          </cell>
          <cell r="N43">
            <v>-188370</v>
          </cell>
          <cell r="R43">
            <v>-77576</v>
          </cell>
        </row>
        <row r="44">
          <cell r="N44" t="str">
            <v>-</v>
          </cell>
          <cell r="R44" t="str">
            <v>-</v>
          </cell>
        </row>
        <row r="45">
          <cell r="N45">
            <v>-2789594</v>
          </cell>
          <cell r="R45">
            <v>-187665</v>
          </cell>
        </row>
        <row r="46">
          <cell r="N46" t="str">
            <v>-</v>
          </cell>
          <cell r="R46" t="str">
            <v>-</v>
          </cell>
        </row>
        <row r="47">
          <cell r="J47" t="str">
            <v>Cash provided by (used in) operating activities</v>
          </cell>
          <cell r="N47">
            <v>6240886</v>
          </cell>
          <cell r="R47">
            <v>8381803</v>
          </cell>
        </row>
        <row r="49">
          <cell r="J49" t="str">
            <v>Investments:</v>
          </cell>
        </row>
        <row r="50">
          <cell r="J50" t="str">
            <v xml:space="preserve">     WIP</v>
          </cell>
          <cell r="N50">
            <v>-5339265</v>
          </cell>
          <cell r="R50">
            <v>-5502820</v>
          </cell>
        </row>
        <row r="51">
          <cell r="J51" t="str">
            <v xml:space="preserve">     WIP - CHP</v>
          </cell>
          <cell r="N51">
            <v>788</v>
          </cell>
          <cell r="R51">
            <v>5970229</v>
          </cell>
        </row>
        <row r="52">
          <cell r="J52" t="str">
            <v xml:space="preserve">     WIP - Contra</v>
          </cell>
          <cell r="N52">
            <v>965580</v>
          </cell>
          <cell r="R52">
            <v>2511745</v>
          </cell>
        </row>
        <row r="53">
          <cell r="J53" t="str">
            <v xml:space="preserve">     Additions to capital assets</v>
          </cell>
          <cell r="N53">
            <v>4767</v>
          </cell>
          <cell r="R53">
            <v>-2973476</v>
          </cell>
        </row>
        <row r="54">
          <cell r="J54" t="str">
            <v xml:space="preserve">     Additions to capital assets - CHP</v>
          </cell>
          <cell r="R54">
            <v>-7215499</v>
          </cell>
        </row>
        <row r="55">
          <cell r="J55" t="str">
            <v xml:space="preserve">     Fixed Asset Contra</v>
          </cell>
          <cell r="N55">
            <v>-182069</v>
          </cell>
          <cell r="R55">
            <v>504030</v>
          </cell>
        </row>
        <row r="56">
          <cell r="J56" t="str">
            <v xml:space="preserve">     Treasury Bill</v>
          </cell>
          <cell r="N56">
            <v>33839</v>
          </cell>
          <cell r="R56">
            <v>223429</v>
          </cell>
        </row>
        <row r="57">
          <cell r="J57" t="str">
            <v xml:space="preserve">     Promissory Note</v>
          </cell>
        </row>
        <row r="58">
          <cell r="N58" t="str">
            <v>-</v>
          </cell>
          <cell r="R58" t="str">
            <v>-</v>
          </cell>
        </row>
        <row r="59">
          <cell r="J59" t="str">
            <v>Cash provided by (used in) investing activities</v>
          </cell>
          <cell r="N59">
            <v>-4516360</v>
          </cell>
          <cell r="R59">
            <v>-6482362</v>
          </cell>
        </row>
        <row r="61">
          <cell r="J61" t="str">
            <v>Financing:</v>
          </cell>
        </row>
        <row r="62">
          <cell r="J62" t="str">
            <v xml:space="preserve">     Customer deposits</v>
          </cell>
          <cell r="N62">
            <v>164005</v>
          </cell>
          <cell r="R62">
            <v>629740</v>
          </cell>
        </row>
        <row r="63">
          <cell r="J63" t="str">
            <v xml:space="preserve">     Bank Loan - CHP</v>
          </cell>
          <cell r="N63">
            <v>-120293</v>
          </cell>
          <cell r="R63">
            <v>558082</v>
          </cell>
        </row>
        <row r="64">
          <cell r="J64" t="str">
            <v xml:space="preserve">     Dividend Paid</v>
          </cell>
          <cell r="N64">
            <v>-1500000</v>
          </cell>
          <cell r="R64">
            <v>-1329600</v>
          </cell>
        </row>
        <row r="65">
          <cell r="N65" t="str">
            <v>-</v>
          </cell>
          <cell r="R65" t="str">
            <v>-</v>
          </cell>
        </row>
        <row r="66">
          <cell r="J66" t="str">
            <v>Cash provided by (used in) financing activities</v>
          </cell>
          <cell r="N66">
            <v>-1456288</v>
          </cell>
          <cell r="R66">
            <v>-141778</v>
          </cell>
        </row>
        <row r="67">
          <cell r="N67" t="str">
            <v>-</v>
          </cell>
          <cell r="R67" t="str">
            <v>-</v>
          </cell>
        </row>
        <row r="69">
          <cell r="J69" t="str">
            <v>Net Increase (decrease) in cash and cash equivalents</v>
          </cell>
          <cell r="N69">
            <v>268238</v>
          </cell>
          <cell r="R69">
            <v>1757663</v>
          </cell>
        </row>
        <row r="71">
          <cell r="J71" t="str">
            <v>Cash and cash equivalents, beginning of period</v>
          </cell>
          <cell r="N71">
            <v>14709427</v>
          </cell>
          <cell r="R71">
            <v>14133777</v>
          </cell>
        </row>
        <row r="73">
          <cell r="N73" t="str">
            <v>-</v>
          </cell>
          <cell r="R73" t="str">
            <v>-</v>
          </cell>
        </row>
        <row r="74">
          <cell r="J74" t="str">
            <v>Cash and cash equivalents, end of period</v>
          </cell>
          <cell r="N74">
            <v>14874838</v>
          </cell>
          <cell r="R74">
            <v>15891439</v>
          </cell>
        </row>
        <row r="75">
          <cell r="N75" t="str">
            <v>=</v>
          </cell>
          <cell r="R75" t="str">
            <v>=</v>
          </cell>
        </row>
        <row r="80">
          <cell r="J80" t="str">
            <v>09/12/09</v>
          </cell>
          <cell r="R80" t="str">
            <v>Cat:1CASH FLOW-Board</v>
          </cell>
        </row>
        <row r="81">
          <cell r="J81" t="str">
            <v>05:33 PM</v>
          </cell>
          <cell r="R81" t="str">
            <v>Row:CASH FLOW</v>
          </cell>
        </row>
        <row r="82">
          <cell r="R82" t="str">
            <v>Col:Cash Flow Statement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 Dataold"/>
      <sheetName val="FA Continuity Schedule 2021"/>
      <sheetName val="Retirementsold"/>
      <sheetName val="Sum of RET's by Categoryold"/>
      <sheetName val="1P&amp;L Board Dec.31.19 V4old"/>
      <sheetName val="1P&amp;L Board Dec.31.19 V3old"/>
      <sheetName val="1 BS Board Dec.31.19 V4"/>
      <sheetName val="1 BS Board Dec.31.19 V3"/>
      <sheetName val="TB Networks Dec.31 Final"/>
      <sheetName val="1P&amp;L Board Dec.31.19 V2"/>
      <sheetName val="1 BS Board Dec.31.19"/>
      <sheetName val="1P&amp;L Board Dec.31.19"/>
      <sheetName val="Networks TB Dec.31"/>
      <sheetName val="1 BS Board Oct.31.19"/>
      <sheetName val="1P&amp;L Board Oct.31.19"/>
      <sheetName val="1 BS Board Mar.26.19"/>
      <sheetName val="1 BS Board Mar.07.19"/>
      <sheetName val="1 PL Bud Ran Mar.07.19"/>
      <sheetName val="TB - Networks 31-Oct-2019"/>
      <sheetName val="TB Networks Ran Mar.07"/>
      <sheetName val="Software Breakdown"/>
      <sheetName val="Analysis"/>
      <sheetName val="1 BS Board Mar.04.19"/>
      <sheetName val="1P&amp;L Bud Mar.04.19"/>
      <sheetName val="TB Networks Ran Mar.05.19"/>
      <sheetName val="1 BS Board Apr.05.18"/>
      <sheetName val="1 BS Board Mar.15.18"/>
      <sheetName val="1P&amp;L Budget Mar.15.18"/>
      <sheetName val="TB Networks YE 2017 ran Mar.15"/>
      <sheetName val="1 BS Board Mar.10.18"/>
      <sheetName val="1P&amp;L Budget YE 2017"/>
      <sheetName val="TB Networks YE 2017 ran Mar.10"/>
      <sheetName val="1BS BOARD Mar.21.17"/>
      <sheetName val="TB NETWORKS Mar.21.17"/>
      <sheetName val="1P&amp;L BUDGET"/>
      <sheetName val="Reconcile FA to GL"/>
      <sheetName val="Summary of entries"/>
      <sheetName val="FA 2 GL Ran Mar.21"/>
      <sheetName val="FA To GL Reconciliation Mar.16"/>
      <sheetName val="pivot FA Data 2016"/>
      <sheetName val="Pivot Depr Exp GL Data 2016"/>
      <sheetName val="Pivot Enhanc Rev"/>
      <sheetName val="Pivot 2070"/>
      <sheetName val="Sheet2"/>
      <sheetName val="Compare JE Lists"/>
      <sheetName val="1BS BOARD Mar.17.17"/>
      <sheetName val="TB NETWORKS Mar17.17"/>
      <sheetName val="1BS BOARD Mar.16.2017"/>
      <sheetName val="TB NETWORKS Mar.16.2017"/>
      <sheetName val="1BS BOARD Ran Mar.23.16"/>
      <sheetName val="TB YE2015 Ran Mar.23.16"/>
      <sheetName val="Ann GL Trans 2015 FA ran Mar.4 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B9" t="str">
            <v>100-1001-10</v>
          </cell>
          <cell r="C9" t="str">
            <v>1005 TD Bank Accounts</v>
          </cell>
          <cell r="D9">
            <v>-965843014.38</v>
          </cell>
          <cell r="E9">
            <v>39635623.630000003</v>
          </cell>
          <cell r="F9">
            <v>202520922.38999999</v>
          </cell>
          <cell r="G9">
            <v>-162885298.75999999</v>
          </cell>
          <cell r="H9">
            <v>-1128728313.1400001</v>
          </cell>
        </row>
        <row r="10">
          <cell r="B10" t="str">
            <v>100-1002-10</v>
          </cell>
          <cell r="C10" t="str">
            <v>1005 TD Bank Clearing Acct</v>
          </cell>
          <cell r="D10">
            <v>972252561.02999997</v>
          </cell>
          <cell r="E10">
            <v>156876515.75999999</v>
          </cell>
          <cell r="F10">
            <v>1334260.19</v>
          </cell>
          <cell r="G10">
            <v>155542255.56999999</v>
          </cell>
          <cell r="H10">
            <v>1127794816.5999999</v>
          </cell>
        </row>
        <row r="11">
          <cell r="B11" t="str">
            <v>100-1003-10</v>
          </cell>
          <cell r="C11" t="str">
            <v>1005 TD-Ontario Price Credit</v>
          </cell>
          <cell r="D11">
            <v>1.75</v>
          </cell>
          <cell r="E11">
            <v>0</v>
          </cell>
          <cell r="F11">
            <v>0</v>
          </cell>
          <cell r="G11">
            <v>0</v>
          </cell>
          <cell r="H11">
            <v>1.75</v>
          </cell>
        </row>
        <row r="12">
          <cell r="B12" t="str">
            <v>100-1004-10</v>
          </cell>
          <cell r="C12" t="str">
            <v>1005 TD US Bank Account</v>
          </cell>
          <cell r="D12">
            <v>850.94</v>
          </cell>
          <cell r="E12">
            <v>517396.64</v>
          </cell>
          <cell r="F12">
            <v>486459.85</v>
          </cell>
          <cell r="G12">
            <v>30936.79</v>
          </cell>
          <cell r="H12">
            <v>31787.73</v>
          </cell>
        </row>
        <row r="13">
          <cell r="B13" t="str">
            <v>100-1060-10</v>
          </cell>
          <cell r="C13" t="str">
            <v>1010 Petty Cash</v>
          </cell>
          <cell r="D13">
            <v>1400</v>
          </cell>
          <cell r="E13">
            <v>0</v>
          </cell>
          <cell r="F13">
            <v>0</v>
          </cell>
          <cell r="G13">
            <v>0</v>
          </cell>
          <cell r="H13">
            <v>1400</v>
          </cell>
        </row>
        <row r="14">
          <cell r="B14" t="str">
            <v>100-1061-10</v>
          </cell>
          <cell r="C14" t="str">
            <v>1010 Petty Cash (US $)</v>
          </cell>
          <cell r="D14">
            <v>610.86</v>
          </cell>
          <cell r="E14">
            <v>0</v>
          </cell>
          <cell r="F14">
            <v>0</v>
          </cell>
          <cell r="G14">
            <v>0</v>
          </cell>
          <cell r="H14">
            <v>610.86</v>
          </cell>
        </row>
        <row r="15">
          <cell r="B15" t="str">
            <v>100-1080-10</v>
          </cell>
          <cell r="C15" t="str">
            <v>1100 Accounts Rec.-Electrical Energy</v>
          </cell>
          <cell r="D15">
            <v>9649757.9100000001</v>
          </cell>
          <cell r="E15">
            <v>181113976.69</v>
          </cell>
          <cell r="F15">
            <v>179952867.43000001</v>
          </cell>
          <cell r="G15">
            <v>1161109.26</v>
          </cell>
          <cell r="H15">
            <v>10810867.17</v>
          </cell>
        </row>
        <row r="16">
          <cell r="B16" t="str">
            <v>100-1081-10</v>
          </cell>
          <cell r="C16" t="str">
            <v>1100 Accounts Receivable - Retailers</v>
          </cell>
          <cell r="D16">
            <v>-29548.68</v>
          </cell>
          <cell r="E16">
            <v>1111543.9099999999</v>
          </cell>
          <cell r="F16">
            <v>1121222.96</v>
          </cell>
          <cell r="G16">
            <v>-9679.0499999999993</v>
          </cell>
          <cell r="H16">
            <v>-39227.730000000003</v>
          </cell>
        </row>
        <row r="17">
          <cell r="B17" t="str">
            <v>100-1082-10</v>
          </cell>
          <cell r="C17" t="str">
            <v>1100 Accounts Rec.-Harris/GP Timing Diffs</v>
          </cell>
          <cell r="D17">
            <v>4888.54</v>
          </cell>
          <cell r="E17">
            <v>410087.54</v>
          </cell>
          <cell r="F17">
            <v>392747.96</v>
          </cell>
          <cell r="G17">
            <v>17339.580000000002</v>
          </cell>
          <cell r="H17">
            <v>22228.12</v>
          </cell>
        </row>
        <row r="18">
          <cell r="B18" t="str">
            <v>100-1090-10</v>
          </cell>
          <cell r="C18" t="str">
            <v>1200 Due from -Oshawa Power &amp; Utilities Corp</v>
          </cell>
          <cell r="D18">
            <v>-6378217.0499999998</v>
          </cell>
          <cell r="E18">
            <v>1008675.75</v>
          </cell>
          <cell r="F18">
            <v>427945</v>
          </cell>
          <cell r="G18">
            <v>580730.75</v>
          </cell>
          <cell r="H18">
            <v>-5797486.2999999998</v>
          </cell>
        </row>
        <row r="19">
          <cell r="B19" t="str">
            <v>100-1091-10</v>
          </cell>
          <cell r="C19" t="str">
            <v>1200 Due from Oshawa PUC Services</v>
          </cell>
          <cell r="D19">
            <v>52327.040000000001</v>
          </cell>
          <cell r="E19">
            <v>2513.6999999999998</v>
          </cell>
          <cell r="F19">
            <v>52327.040000000001</v>
          </cell>
          <cell r="G19">
            <v>-49813.34</v>
          </cell>
          <cell r="H19">
            <v>2513.6999999999998</v>
          </cell>
        </row>
        <row r="20">
          <cell r="B20" t="str">
            <v>100-1092-10</v>
          </cell>
          <cell r="C20" t="str">
            <v>1200 Due from PUC Energy Services</v>
          </cell>
          <cell r="D20">
            <v>217960.43</v>
          </cell>
          <cell r="E20">
            <v>67993.47</v>
          </cell>
          <cell r="F20">
            <v>258662.53</v>
          </cell>
          <cell r="G20">
            <v>-190669.06</v>
          </cell>
          <cell r="H20">
            <v>27291.37</v>
          </cell>
        </row>
        <row r="21">
          <cell r="B21" t="str">
            <v>100-1093-10</v>
          </cell>
          <cell r="C21" t="str">
            <v>1200 Due from 2252112 Ontario Inc</v>
          </cell>
          <cell r="D21">
            <v>421194.43</v>
          </cell>
          <cell r="E21">
            <v>2513.6999999999998</v>
          </cell>
          <cell r="F21">
            <v>421194.43</v>
          </cell>
          <cell r="G21">
            <v>-418680.73</v>
          </cell>
          <cell r="H21">
            <v>2513.6999999999998</v>
          </cell>
        </row>
        <row r="22">
          <cell r="B22" t="str">
            <v>100-1110-10</v>
          </cell>
          <cell r="C22" t="str">
            <v>1105 Accounts Rec-Sundry</v>
          </cell>
          <cell r="D22">
            <v>-67994.899999999994</v>
          </cell>
          <cell r="E22">
            <v>4064869.36</v>
          </cell>
          <cell r="F22">
            <v>3995724.68</v>
          </cell>
          <cell r="G22">
            <v>69144.679999999993</v>
          </cell>
          <cell r="H22">
            <v>1149.77</v>
          </cell>
        </row>
        <row r="23">
          <cell r="B23" t="str">
            <v>100-1115-10</v>
          </cell>
          <cell r="C23" t="str">
            <v>1110 Late Payment Penalty Clearing Account</v>
          </cell>
          <cell r="D23">
            <v>-2968.88</v>
          </cell>
          <cell r="E23">
            <v>0</v>
          </cell>
          <cell r="F23">
            <v>0</v>
          </cell>
          <cell r="G23">
            <v>0</v>
          </cell>
          <cell r="H23">
            <v>-2968.88</v>
          </cell>
        </row>
        <row r="24">
          <cell r="B24" t="str">
            <v>100-1120-10</v>
          </cell>
          <cell r="C24" t="str">
            <v>1104 Accounts Rec-Recoverable Work</v>
          </cell>
          <cell r="D24">
            <v>860551.12</v>
          </cell>
          <cell r="E24">
            <v>9736908.4100000001</v>
          </cell>
          <cell r="F24">
            <v>7000962.29</v>
          </cell>
          <cell r="G24">
            <v>2735946.12</v>
          </cell>
          <cell r="H24">
            <v>3596497.24</v>
          </cell>
        </row>
        <row r="25">
          <cell r="B25" t="str">
            <v>100-1130-10</v>
          </cell>
          <cell r="C25" t="str">
            <v>2290 Input Tax Credit-GST</v>
          </cell>
          <cell r="D25">
            <v>0</v>
          </cell>
          <cell r="E25">
            <v>38.700000000000003</v>
          </cell>
          <cell r="F25">
            <v>38.700000000000003</v>
          </cell>
          <cell r="G25">
            <v>0</v>
          </cell>
          <cell r="H25">
            <v>0</v>
          </cell>
        </row>
        <row r="26">
          <cell r="B26" t="str">
            <v>100-1131-10</v>
          </cell>
          <cell r="C26" t="str">
            <v>2290 Input Tax Credit - HST</v>
          </cell>
          <cell r="D26">
            <v>1685477.39</v>
          </cell>
          <cell r="E26">
            <v>18558958.260000002</v>
          </cell>
          <cell r="F26">
            <v>18160853.98</v>
          </cell>
          <cell r="G26">
            <v>398104.28</v>
          </cell>
          <cell r="H26">
            <v>2083581.67</v>
          </cell>
        </row>
        <row r="27">
          <cell r="B27" t="str">
            <v>100-1140-10</v>
          </cell>
          <cell r="C27" t="str">
            <v>1130 Allowance for Doubtful Accounts</v>
          </cell>
          <cell r="D27">
            <v>-688241.71</v>
          </cell>
          <cell r="E27">
            <v>700818.13</v>
          </cell>
          <cell r="F27">
            <v>577052.49</v>
          </cell>
          <cell r="G27">
            <v>123765.64</v>
          </cell>
          <cell r="H27">
            <v>-564476.06999999995</v>
          </cell>
        </row>
        <row r="28">
          <cell r="B28" t="str">
            <v>100-1145-10</v>
          </cell>
          <cell r="C28" t="str">
            <v>1140 Interest &amp; Dividends Rec'ble</v>
          </cell>
          <cell r="D28">
            <v>14519.64</v>
          </cell>
          <cell r="E28">
            <v>92121.75</v>
          </cell>
          <cell r="F28">
            <v>92710.58</v>
          </cell>
          <cell r="G28">
            <v>-588.83000000000004</v>
          </cell>
          <cell r="H28">
            <v>13930.81</v>
          </cell>
        </row>
        <row r="29">
          <cell r="B29" t="str">
            <v>100-1170-10</v>
          </cell>
          <cell r="C29" t="str">
            <v>2055 Open Jobs-Billings</v>
          </cell>
          <cell r="D29">
            <v>-1694124.57</v>
          </cell>
          <cell r="E29">
            <v>9409600.5</v>
          </cell>
          <cell r="F29">
            <v>9780481.4299999997</v>
          </cell>
          <cell r="G29">
            <v>-370880.93</v>
          </cell>
          <cell r="H29">
            <v>-2065005.5</v>
          </cell>
        </row>
        <row r="30">
          <cell r="B30" t="str">
            <v>100-1172-10</v>
          </cell>
          <cell r="C30" t="str">
            <v>1340 Non Capital Open Jobs-Billings</v>
          </cell>
          <cell r="D30">
            <v>-883732.25</v>
          </cell>
          <cell r="E30">
            <v>139271.45000000001</v>
          </cell>
          <cell r="F30">
            <v>212949.07</v>
          </cell>
          <cell r="G30">
            <v>-73677.62</v>
          </cell>
          <cell r="H30">
            <v>-957409.87</v>
          </cell>
        </row>
        <row r="31">
          <cell r="B31" t="str">
            <v>100-1175-10</v>
          </cell>
          <cell r="C31" t="str">
            <v>1120 Unbilled Estimate Revenue</v>
          </cell>
          <cell r="D31">
            <v>10159465.99</v>
          </cell>
          <cell r="E31">
            <v>168100954.28999999</v>
          </cell>
          <cell r="F31">
            <v>163370441.63999999</v>
          </cell>
          <cell r="G31">
            <v>4730512.6500000004</v>
          </cell>
          <cell r="H31">
            <v>14889978.640000001</v>
          </cell>
        </row>
        <row r="32">
          <cell r="B32" t="str">
            <v>100-1176-10</v>
          </cell>
          <cell r="C32" t="str">
            <v>1120 Unbilled Readings Revenue</v>
          </cell>
          <cell r="D32">
            <v>0.63</v>
          </cell>
          <cell r="E32">
            <v>0</v>
          </cell>
          <cell r="F32">
            <v>0</v>
          </cell>
          <cell r="G32">
            <v>0</v>
          </cell>
          <cell r="H32">
            <v>0.63</v>
          </cell>
        </row>
        <row r="33">
          <cell r="B33" t="str">
            <v>100-1177-10</v>
          </cell>
          <cell r="C33" t="str">
            <v>1120 Unbilled Distribution Revenues</v>
          </cell>
          <cell r="D33">
            <v>2361429</v>
          </cell>
          <cell r="E33">
            <v>34079486</v>
          </cell>
          <cell r="F33">
            <v>33963872</v>
          </cell>
          <cell r="G33">
            <v>115614</v>
          </cell>
          <cell r="H33">
            <v>2477043</v>
          </cell>
        </row>
        <row r="34">
          <cell r="B34" t="str">
            <v>100-1180-10</v>
          </cell>
          <cell r="C34" t="str">
            <v>1180 Prepaid Expenses</v>
          </cell>
          <cell r="D34">
            <v>273093.78999999998</v>
          </cell>
          <cell r="E34">
            <v>896461.51</v>
          </cell>
          <cell r="F34">
            <v>801427.35</v>
          </cell>
          <cell r="G34">
            <v>95034.16</v>
          </cell>
          <cell r="H34">
            <v>368127.95</v>
          </cell>
        </row>
        <row r="35">
          <cell r="B35" t="str">
            <v>100-1182-10</v>
          </cell>
          <cell r="C35" t="str">
            <v>1180 Prepaid Insurance</v>
          </cell>
          <cell r="D35">
            <v>317918.62</v>
          </cell>
          <cell r="E35">
            <v>343722.75</v>
          </cell>
          <cell r="F35">
            <v>327525.92</v>
          </cell>
          <cell r="G35">
            <v>16196.83</v>
          </cell>
          <cell r="H35">
            <v>334115.45</v>
          </cell>
        </row>
        <row r="36">
          <cell r="B36" t="str">
            <v>100-1190-10</v>
          </cell>
          <cell r="C36" t="str">
            <v>1330 Inventory</v>
          </cell>
          <cell r="D36">
            <v>2808899.1</v>
          </cell>
          <cell r="E36">
            <v>5062297.0599999996</v>
          </cell>
          <cell r="F36">
            <v>6302753.2800000003</v>
          </cell>
          <cell r="G36">
            <v>-1240456.22</v>
          </cell>
          <cell r="H36">
            <v>1568442.88</v>
          </cell>
        </row>
        <row r="37">
          <cell r="B37" t="str">
            <v>100-1191-10</v>
          </cell>
          <cell r="C37" t="str">
            <v>1330 Inventory - Spare Transformers</v>
          </cell>
          <cell r="D37">
            <v>-2551217.09</v>
          </cell>
          <cell r="E37">
            <v>3404156.3</v>
          </cell>
          <cell r="F37">
            <v>2311501.21</v>
          </cell>
          <cell r="G37">
            <v>1092655.0900000001</v>
          </cell>
          <cell r="H37">
            <v>-1458562</v>
          </cell>
        </row>
        <row r="38">
          <cell r="B38" t="str">
            <v>100-1194-10</v>
          </cell>
          <cell r="C38" t="str">
            <v>1330 Inventory - Spare Transformers (Reserve)</v>
          </cell>
          <cell r="D38">
            <v>-185600</v>
          </cell>
          <cell r="E38">
            <v>185600</v>
          </cell>
          <cell r="F38">
            <v>0</v>
          </cell>
          <cell r="G38">
            <v>185600</v>
          </cell>
          <cell r="H38">
            <v>0</v>
          </cell>
        </row>
        <row r="39">
          <cell r="B39" t="str">
            <v>100-1200-10</v>
          </cell>
          <cell r="C39" t="str">
            <v>1330 Inventory-Reels</v>
          </cell>
          <cell r="D39">
            <v>48112.35</v>
          </cell>
          <cell r="E39">
            <v>102290.47</v>
          </cell>
          <cell r="F39">
            <v>100974.01</v>
          </cell>
          <cell r="G39">
            <v>1316.46</v>
          </cell>
          <cell r="H39">
            <v>49428.81</v>
          </cell>
        </row>
        <row r="40">
          <cell r="B40" t="str">
            <v>100-1250-10</v>
          </cell>
          <cell r="C40" t="str">
            <v>1340 Work In Process - Billable</v>
          </cell>
          <cell r="D40">
            <v>839587.89</v>
          </cell>
          <cell r="E40">
            <v>191677.12</v>
          </cell>
          <cell r="F40">
            <v>73548.679999999993</v>
          </cell>
          <cell r="G40">
            <v>118128.43</v>
          </cell>
          <cell r="H40">
            <v>957716.32</v>
          </cell>
        </row>
        <row r="41">
          <cell r="B41" t="str">
            <v>100-1251-10</v>
          </cell>
          <cell r="C41" t="str">
            <v>2055 Work In Process - Meter Services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B42" t="str">
            <v>100-1253-10</v>
          </cell>
          <cell r="C42" t="str">
            <v>2055 Work In Process - Energy</v>
          </cell>
          <cell r="D42">
            <v>-0.01</v>
          </cell>
          <cell r="E42">
            <v>0</v>
          </cell>
          <cell r="F42">
            <v>0</v>
          </cell>
          <cell r="G42">
            <v>0</v>
          </cell>
          <cell r="H42">
            <v>-0.01</v>
          </cell>
        </row>
        <row r="43">
          <cell r="B43" t="str">
            <v>100-1255-10</v>
          </cell>
          <cell r="C43" t="str">
            <v>2055 Work In Process - Capital Jobs Fixed Assets</v>
          </cell>
          <cell r="D43">
            <v>16692846.4</v>
          </cell>
          <cell r="E43">
            <v>75439817.75</v>
          </cell>
          <cell r="F43">
            <v>82173501.780000001</v>
          </cell>
          <cell r="G43">
            <v>-6733684.0300000003</v>
          </cell>
          <cell r="H43">
            <v>9959162.3599999994</v>
          </cell>
        </row>
        <row r="44">
          <cell r="B44" t="str">
            <v>100-1256-10</v>
          </cell>
          <cell r="C44" t="str">
            <v>2055 Work in Process - Other</v>
          </cell>
          <cell r="D44">
            <v>0</v>
          </cell>
          <cell r="E44">
            <v>2016071.71</v>
          </cell>
          <cell r="F44">
            <v>2016071.71</v>
          </cell>
          <cell r="G44">
            <v>0</v>
          </cell>
          <cell r="H44">
            <v>0</v>
          </cell>
        </row>
        <row r="45">
          <cell r="B45" t="str">
            <v>100-1257-10</v>
          </cell>
          <cell r="C45" t="str">
            <v>2055 Work In Process - MicroFit</v>
          </cell>
          <cell r="D45">
            <v>35890.81</v>
          </cell>
          <cell r="E45">
            <v>0</v>
          </cell>
          <cell r="F45">
            <v>0</v>
          </cell>
          <cell r="G45">
            <v>0</v>
          </cell>
          <cell r="H45">
            <v>35890.81</v>
          </cell>
        </row>
        <row r="46">
          <cell r="B46" t="str">
            <v>100-1258-10</v>
          </cell>
          <cell r="C46" t="str">
            <v>2055 Work In Process - TC Jobs</v>
          </cell>
          <cell r="D46">
            <v>248401.11</v>
          </cell>
          <cell r="E46">
            <v>357270.88</v>
          </cell>
          <cell r="F46">
            <v>75413.39</v>
          </cell>
          <cell r="G46">
            <v>281857.49</v>
          </cell>
          <cell r="H46">
            <v>530258.6</v>
          </cell>
        </row>
        <row r="47">
          <cell r="B47" t="str">
            <v>100-1259-10</v>
          </cell>
          <cell r="C47" t="str">
            <v>2055 Work In Process - Digin Contributions</v>
          </cell>
          <cell r="D47">
            <v>-621414.72</v>
          </cell>
          <cell r="E47">
            <v>396250</v>
          </cell>
          <cell r="F47">
            <v>60500</v>
          </cell>
          <cell r="G47">
            <v>335750</v>
          </cell>
          <cell r="H47">
            <v>-285664.71999999997</v>
          </cell>
        </row>
        <row r="48">
          <cell r="B48" t="str">
            <v>100-1301-10</v>
          </cell>
          <cell r="C48" t="str">
            <v>1565 C&amp;DM Exp. &amp; Recoveries</v>
          </cell>
          <cell r="D48">
            <v>-0.02</v>
          </cell>
          <cell r="E48">
            <v>0</v>
          </cell>
          <cell r="F48">
            <v>0</v>
          </cell>
          <cell r="G48">
            <v>0</v>
          </cell>
          <cell r="H48">
            <v>-0.02</v>
          </cell>
        </row>
        <row r="49">
          <cell r="B49" t="str">
            <v>100-1302-10</v>
          </cell>
          <cell r="C49" t="str">
            <v>1566 CDM Regulatory Asset</v>
          </cell>
          <cell r="D49">
            <v>0.02</v>
          </cell>
          <cell r="E49">
            <v>0</v>
          </cell>
          <cell r="F49">
            <v>0</v>
          </cell>
          <cell r="G49">
            <v>0</v>
          </cell>
          <cell r="H49">
            <v>0.02</v>
          </cell>
        </row>
        <row r="50">
          <cell r="B50" t="str">
            <v>100-1303-10</v>
          </cell>
          <cell r="C50" t="str">
            <v>1508 OEB Cost Assessment Variance</v>
          </cell>
          <cell r="D50">
            <v>280885.45</v>
          </cell>
          <cell r="E50">
            <v>98633</v>
          </cell>
          <cell r="F50">
            <v>0</v>
          </cell>
          <cell r="G50">
            <v>98633</v>
          </cell>
          <cell r="H50">
            <v>379518.45</v>
          </cell>
        </row>
        <row r="51">
          <cell r="B51" t="str">
            <v>100-1305-10</v>
          </cell>
          <cell r="C51" t="str">
            <v>1595 Recovery of Regulatory Assets - GA</v>
          </cell>
          <cell r="D51">
            <v>-1347417.15</v>
          </cell>
          <cell r="E51">
            <v>2568.91</v>
          </cell>
          <cell r="F51">
            <v>465844.03</v>
          </cell>
          <cell r="G51">
            <v>-463275.12</v>
          </cell>
          <cell r="H51">
            <v>-1810692.27</v>
          </cell>
        </row>
        <row r="52">
          <cell r="B52" t="str">
            <v>100-1307-10</v>
          </cell>
          <cell r="C52" t="str">
            <v>1595 Regulatory Asset Recovery Account</v>
          </cell>
          <cell r="D52">
            <v>499806.93</v>
          </cell>
          <cell r="E52">
            <v>0</v>
          </cell>
          <cell r="F52">
            <v>0</v>
          </cell>
          <cell r="G52">
            <v>0</v>
          </cell>
          <cell r="H52">
            <v>499806.93</v>
          </cell>
        </row>
        <row r="53">
          <cell r="B53" t="str">
            <v>100-1309-10</v>
          </cell>
          <cell r="C53" t="str">
            <v>1180 Deferral Acct (Fibre,Financing)</v>
          </cell>
          <cell r="D53">
            <v>292706.84000000003</v>
          </cell>
          <cell r="E53">
            <v>0</v>
          </cell>
          <cell r="F53">
            <v>30279.96</v>
          </cell>
          <cell r="G53">
            <v>-30279.96</v>
          </cell>
          <cell r="H53">
            <v>262426.88</v>
          </cell>
        </row>
        <row r="54">
          <cell r="B54" t="str">
            <v>100-1311-10</v>
          </cell>
          <cell r="C54" t="str">
            <v>1190 Negate IBR Direct</v>
          </cell>
          <cell r="D54">
            <v>-6.1</v>
          </cell>
          <cell r="E54">
            <v>0</v>
          </cell>
          <cell r="F54">
            <v>0</v>
          </cell>
          <cell r="G54">
            <v>0</v>
          </cell>
          <cell r="H54">
            <v>-6.1</v>
          </cell>
        </row>
        <row r="55">
          <cell r="B55" t="str">
            <v>100-1313-10</v>
          </cell>
          <cell r="C55" t="str">
            <v>1190 Negate IBR OESC</v>
          </cell>
          <cell r="D55">
            <v>1133.32</v>
          </cell>
          <cell r="E55">
            <v>0</v>
          </cell>
          <cell r="F55">
            <v>0</v>
          </cell>
          <cell r="G55">
            <v>0</v>
          </cell>
          <cell r="H55">
            <v>1133.32</v>
          </cell>
        </row>
        <row r="56">
          <cell r="B56" t="str">
            <v>100-1321-10</v>
          </cell>
          <cell r="C56" t="str">
            <v>1595 Disp &amp; Recovery of Reg Balances -Reg Interest</v>
          </cell>
          <cell r="D56">
            <v>137967.74</v>
          </cell>
          <cell r="E56">
            <v>6694.37</v>
          </cell>
          <cell r="F56">
            <v>3994.07</v>
          </cell>
          <cell r="G56">
            <v>2700.3</v>
          </cell>
          <cell r="H56">
            <v>140668.04</v>
          </cell>
        </row>
        <row r="57">
          <cell r="B57" t="str">
            <v>100-1322-10</v>
          </cell>
          <cell r="C57" t="str">
            <v>1580 RSVA - WMS Variance</v>
          </cell>
          <cell r="D57">
            <v>-2222052.11</v>
          </cell>
          <cell r="E57">
            <v>3104491.89</v>
          </cell>
          <cell r="F57">
            <v>2587597.0299999998</v>
          </cell>
          <cell r="G57">
            <v>516894.86</v>
          </cell>
          <cell r="H57">
            <v>-1705157.25</v>
          </cell>
        </row>
        <row r="58">
          <cell r="B58" t="str">
            <v>100-1323-10</v>
          </cell>
          <cell r="C58" t="str">
            <v>1588 RSVA - Power Purchased</v>
          </cell>
          <cell r="D58">
            <v>676367.26</v>
          </cell>
          <cell r="E58">
            <v>6583523.9900000002</v>
          </cell>
          <cell r="F58">
            <v>9353724.0299999993</v>
          </cell>
          <cell r="G58">
            <v>-2770200.04</v>
          </cell>
          <cell r="H58">
            <v>-2093832.78</v>
          </cell>
        </row>
        <row r="59">
          <cell r="B59" t="str">
            <v>100-1324-10</v>
          </cell>
          <cell r="C59" t="str">
            <v>1584 RSVA - Network Variance</v>
          </cell>
          <cell r="D59">
            <v>2158692.5099999998</v>
          </cell>
          <cell r="E59">
            <v>1693048.98</v>
          </cell>
          <cell r="F59">
            <v>335868.54</v>
          </cell>
          <cell r="G59">
            <v>1357180.44</v>
          </cell>
          <cell r="H59">
            <v>3515872.95</v>
          </cell>
        </row>
        <row r="60">
          <cell r="B60" t="str">
            <v>100-1325-10</v>
          </cell>
          <cell r="C60" t="str">
            <v>1586 RSVA - Connection Variance</v>
          </cell>
          <cell r="D60">
            <v>-2306783.41</v>
          </cell>
          <cell r="E60">
            <v>401976.18</v>
          </cell>
          <cell r="F60">
            <v>1747772.13</v>
          </cell>
          <cell r="G60">
            <v>-1345795.95</v>
          </cell>
          <cell r="H60">
            <v>-3652579.36</v>
          </cell>
        </row>
        <row r="61">
          <cell r="B61" t="str">
            <v>100-1326-10</v>
          </cell>
          <cell r="C61" t="str">
            <v>1582 RSVA - One Time Variance</v>
          </cell>
          <cell r="D61">
            <v>-1</v>
          </cell>
          <cell r="E61">
            <v>0</v>
          </cell>
          <cell r="F61">
            <v>0</v>
          </cell>
          <cell r="G61">
            <v>0</v>
          </cell>
          <cell r="H61">
            <v>-1</v>
          </cell>
        </row>
        <row r="62">
          <cell r="B62" t="str">
            <v>100-1328-10</v>
          </cell>
          <cell r="C62" t="str">
            <v>1595 Recovery of Regulatory Assets</v>
          </cell>
          <cell r="D62">
            <v>265468.83</v>
          </cell>
          <cell r="E62">
            <v>106092.35</v>
          </cell>
          <cell r="F62">
            <v>579156.21</v>
          </cell>
          <cell r="G62">
            <v>-473063.86</v>
          </cell>
          <cell r="H62">
            <v>-207595.03</v>
          </cell>
        </row>
        <row r="63">
          <cell r="B63" t="str">
            <v>100-1331-10</v>
          </cell>
          <cell r="C63" t="str">
            <v>1588 RSVA - Power (RPP Billing Diff FP v WAP)</v>
          </cell>
          <cell r="D63">
            <v>-35.340000000000003</v>
          </cell>
          <cell r="E63">
            <v>0</v>
          </cell>
          <cell r="F63">
            <v>0</v>
          </cell>
          <cell r="G63">
            <v>0</v>
          </cell>
          <cell r="H63">
            <v>-35.340000000000003</v>
          </cell>
        </row>
        <row r="64">
          <cell r="B64" t="str">
            <v>100-1332-10</v>
          </cell>
          <cell r="C64" t="str">
            <v>1589 RSVAGA</v>
          </cell>
          <cell r="D64">
            <v>0.22</v>
          </cell>
          <cell r="E64">
            <v>0</v>
          </cell>
          <cell r="F64">
            <v>0</v>
          </cell>
          <cell r="G64">
            <v>0</v>
          </cell>
          <cell r="H64">
            <v>0.22</v>
          </cell>
        </row>
        <row r="65">
          <cell r="B65" t="str">
            <v>100-1333-10</v>
          </cell>
          <cell r="C65" t="str">
            <v>1580 RSVA WMS : Regulatory Interest</v>
          </cell>
          <cell r="D65">
            <v>-45314.79</v>
          </cell>
          <cell r="E65">
            <v>67497.19</v>
          </cell>
          <cell r="F65">
            <v>77156.98</v>
          </cell>
          <cell r="G65">
            <v>-9659.7900000000009</v>
          </cell>
          <cell r="H65">
            <v>-54974.58</v>
          </cell>
        </row>
        <row r="66">
          <cell r="B66" t="str">
            <v>100-1334-10</v>
          </cell>
          <cell r="C66" t="str">
            <v>1582 RSVA One-time : Regulatory Interest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100-1335-10</v>
          </cell>
          <cell r="C67" t="str">
            <v>1584 RSVA NW - Regulatory Interest</v>
          </cell>
          <cell r="D67">
            <v>33287.81</v>
          </cell>
          <cell r="E67">
            <v>79726.570000000007</v>
          </cell>
          <cell r="F67">
            <v>18367.939999999999</v>
          </cell>
          <cell r="G67">
            <v>61358.63</v>
          </cell>
          <cell r="H67">
            <v>94646.44</v>
          </cell>
        </row>
        <row r="68">
          <cell r="B68" t="str">
            <v>100-1336-10</v>
          </cell>
          <cell r="C68" t="str">
            <v>1586 RSVA CN - Regulatory Interest</v>
          </cell>
          <cell r="D68">
            <v>-41580.85</v>
          </cell>
          <cell r="E68">
            <v>18604.52</v>
          </cell>
          <cell r="F68">
            <v>84775.94</v>
          </cell>
          <cell r="G68">
            <v>-66171.42</v>
          </cell>
          <cell r="H68">
            <v>-107752.27</v>
          </cell>
        </row>
        <row r="69">
          <cell r="B69" t="str">
            <v>100-1337-10</v>
          </cell>
          <cell r="C69" t="str">
            <v>1588 RSVA Power - Regulatory Interest</v>
          </cell>
          <cell r="D69">
            <v>2935.57</v>
          </cell>
          <cell r="E69">
            <v>34820.46</v>
          </cell>
          <cell r="F69">
            <v>67276.649999999994</v>
          </cell>
          <cell r="G69">
            <v>-32456.19</v>
          </cell>
          <cell r="H69">
            <v>-29520.62</v>
          </cell>
        </row>
        <row r="70">
          <cell r="B70" t="str">
            <v>100-1338-10</v>
          </cell>
          <cell r="C70" t="str">
            <v>1589 RSVAGA - Regulatory Interest</v>
          </cell>
          <cell r="D70">
            <v>43955.839999999997</v>
          </cell>
          <cell r="E70">
            <v>125572.24</v>
          </cell>
          <cell r="F70">
            <v>251262.63</v>
          </cell>
          <cell r="G70">
            <v>-125690.39</v>
          </cell>
          <cell r="H70">
            <v>-81734.55</v>
          </cell>
        </row>
        <row r="71">
          <cell r="B71" t="str">
            <v>100-1339-10</v>
          </cell>
          <cell r="C71" t="str">
            <v>1508 Balance for future disposition (EB 2009 0240)</v>
          </cell>
          <cell r="D71">
            <v>-0.03</v>
          </cell>
          <cell r="E71">
            <v>0</v>
          </cell>
          <cell r="F71">
            <v>0</v>
          </cell>
          <cell r="G71">
            <v>0</v>
          </cell>
          <cell r="H71">
            <v>-0.03</v>
          </cell>
        </row>
        <row r="72">
          <cell r="B72" t="str">
            <v>100-1340-10</v>
          </cell>
          <cell r="C72" t="str">
            <v>1100 Retail Sales Diff - Direct</v>
          </cell>
          <cell r="D72">
            <v>0</v>
          </cell>
          <cell r="E72">
            <v>36769.120000000003</v>
          </cell>
          <cell r="F72">
            <v>36769.120000000003</v>
          </cell>
          <cell r="G72">
            <v>0</v>
          </cell>
          <cell r="H72">
            <v>0</v>
          </cell>
        </row>
        <row r="73">
          <cell r="B73" t="str">
            <v>100-1342-10</v>
          </cell>
          <cell r="C73" t="str">
            <v>1100 Retail Sales Diff. - OESC</v>
          </cell>
          <cell r="D73">
            <v>15.15</v>
          </cell>
          <cell r="E73">
            <v>397529.23</v>
          </cell>
          <cell r="F73">
            <v>397545.53</v>
          </cell>
          <cell r="G73">
            <v>-16.3</v>
          </cell>
          <cell r="H73">
            <v>-1.1499999999999999</v>
          </cell>
        </row>
        <row r="74">
          <cell r="B74" t="str">
            <v>100-1344-10</v>
          </cell>
          <cell r="C74" t="str">
            <v>1100 AR Offset - OPG</v>
          </cell>
          <cell r="D74">
            <v>0</v>
          </cell>
          <cell r="E74">
            <v>159499.64000000001</v>
          </cell>
          <cell r="F74">
            <v>159499.64000000001</v>
          </cell>
          <cell r="G74">
            <v>0</v>
          </cell>
          <cell r="H74">
            <v>0</v>
          </cell>
        </row>
        <row r="75">
          <cell r="B75" t="str">
            <v>100-1346-10</v>
          </cell>
          <cell r="C75" t="str">
            <v>1100 Retail Sales Diff - CORE/ Constellation</v>
          </cell>
          <cell r="D75">
            <v>61.12</v>
          </cell>
          <cell r="E75">
            <v>467133.72</v>
          </cell>
          <cell r="F75">
            <v>467198.28</v>
          </cell>
          <cell r="G75">
            <v>-64.56</v>
          </cell>
          <cell r="H75">
            <v>-3.44</v>
          </cell>
        </row>
        <row r="76">
          <cell r="B76" t="str">
            <v>100-1347-10</v>
          </cell>
          <cell r="C76" t="str">
            <v>1460 Deferred Charges (2015 CostOfService)</v>
          </cell>
          <cell r="D76">
            <v>237804.25</v>
          </cell>
          <cell r="E76">
            <v>0</v>
          </cell>
          <cell r="F76">
            <v>249738.96</v>
          </cell>
          <cell r="G76">
            <v>-249738.96</v>
          </cell>
          <cell r="H76">
            <v>-11934.71</v>
          </cell>
        </row>
        <row r="77">
          <cell r="B77" t="str">
            <v>100-1348-10</v>
          </cell>
          <cell r="C77" t="str">
            <v>1460 Deferred Charges (2020/2021 RateApp)</v>
          </cell>
          <cell r="D77">
            <v>33287.25</v>
          </cell>
          <cell r="E77">
            <v>46739.47</v>
          </cell>
          <cell r="F77">
            <v>0</v>
          </cell>
          <cell r="G77">
            <v>46739.47</v>
          </cell>
          <cell r="H77">
            <v>80026.720000000001</v>
          </cell>
        </row>
        <row r="78">
          <cell r="B78" t="str">
            <v>100-1351-10</v>
          </cell>
          <cell r="C78" t="str">
            <v>1508 OESP - 2020 lump sum adjustments</v>
          </cell>
          <cell r="D78">
            <v>1.02</v>
          </cell>
          <cell r="E78">
            <v>0</v>
          </cell>
          <cell r="F78">
            <v>0</v>
          </cell>
          <cell r="G78">
            <v>0</v>
          </cell>
          <cell r="H78">
            <v>1.02</v>
          </cell>
        </row>
        <row r="79">
          <cell r="B79" t="str">
            <v>100-1352-10</v>
          </cell>
          <cell r="C79" t="str">
            <v>1508 Other Reg Assets :Regulatory Interest</v>
          </cell>
          <cell r="D79">
            <v>40388.65</v>
          </cell>
          <cell r="E79">
            <v>23122.45</v>
          </cell>
          <cell r="F79">
            <v>10247.35</v>
          </cell>
          <cell r="G79">
            <v>12875.1</v>
          </cell>
          <cell r="H79">
            <v>53263.75</v>
          </cell>
        </row>
        <row r="80">
          <cell r="B80" t="str">
            <v>100-1354-10</v>
          </cell>
          <cell r="C80" t="str">
            <v>1595 Recovery of Reg Assets :Regulatory Interest</v>
          </cell>
          <cell r="D80">
            <v>-4586.3599999999997</v>
          </cell>
          <cell r="E80">
            <v>0</v>
          </cell>
          <cell r="F80">
            <v>0</v>
          </cell>
          <cell r="G80">
            <v>0</v>
          </cell>
          <cell r="H80">
            <v>-4586.3599999999997</v>
          </cell>
        </row>
        <row r="81">
          <cell r="B81" t="str">
            <v>100-1356-10</v>
          </cell>
          <cell r="C81" t="str">
            <v>1521 SPC Carrying Charges</v>
          </cell>
          <cell r="D81">
            <v>1.39</v>
          </cell>
          <cell r="E81">
            <v>0</v>
          </cell>
          <cell r="F81">
            <v>0</v>
          </cell>
          <cell r="G81">
            <v>0</v>
          </cell>
          <cell r="H81">
            <v>1.39</v>
          </cell>
        </row>
        <row r="82">
          <cell r="B82" t="str">
            <v>100-1357-10</v>
          </cell>
          <cell r="C82" t="str">
            <v>1595 EB-2011-0073 Principal Balances Disposed</v>
          </cell>
          <cell r="D82">
            <v>1042579</v>
          </cell>
          <cell r="E82">
            <v>0</v>
          </cell>
          <cell r="F82">
            <v>0</v>
          </cell>
          <cell r="G82">
            <v>0</v>
          </cell>
          <cell r="H82">
            <v>1042579</v>
          </cell>
        </row>
        <row r="83">
          <cell r="B83" t="str">
            <v>100-1359-10</v>
          </cell>
          <cell r="C83" t="str">
            <v>1555 Smart Meters Cap &amp; Recovery :Reg Interest</v>
          </cell>
          <cell r="D83">
            <v>-324.10000000000002</v>
          </cell>
          <cell r="E83">
            <v>43.56</v>
          </cell>
          <cell r="F83">
            <v>223.25</v>
          </cell>
          <cell r="G83">
            <v>-179.69</v>
          </cell>
          <cell r="H83">
            <v>-503.79</v>
          </cell>
        </row>
        <row r="84">
          <cell r="B84" t="str">
            <v>100-1360-10</v>
          </cell>
          <cell r="C84" t="str">
            <v>1595 EB-2011-0073 Interest Balances Disposed</v>
          </cell>
          <cell r="D84">
            <v>-10719</v>
          </cell>
          <cell r="E84">
            <v>0</v>
          </cell>
          <cell r="F84">
            <v>0</v>
          </cell>
          <cell r="G84">
            <v>0</v>
          </cell>
          <cell r="H84">
            <v>-10719</v>
          </cell>
        </row>
        <row r="85">
          <cell r="B85" t="str">
            <v>100-1362-10</v>
          </cell>
          <cell r="C85" t="str">
            <v>1551 SME Charge - Variance</v>
          </cell>
          <cell r="D85">
            <v>-57694.82</v>
          </cell>
          <cell r="E85">
            <v>72892.210000000006</v>
          </cell>
          <cell r="F85">
            <v>92528</v>
          </cell>
          <cell r="G85">
            <v>-19635.79</v>
          </cell>
          <cell r="H85">
            <v>-77330.61</v>
          </cell>
        </row>
        <row r="86">
          <cell r="B86" t="str">
            <v>100-1363-10</v>
          </cell>
          <cell r="C86" t="str">
            <v>1551 SME - Regulatory Interest</v>
          </cell>
          <cell r="D86">
            <v>-1788.02</v>
          </cell>
          <cell r="E86">
            <v>583.1</v>
          </cell>
          <cell r="F86">
            <v>2742.8</v>
          </cell>
          <cell r="G86">
            <v>-2159.6999999999998</v>
          </cell>
          <cell r="H86">
            <v>-3947.72</v>
          </cell>
        </row>
        <row r="87">
          <cell r="B87" t="str">
            <v>100-1366-10</v>
          </cell>
          <cell r="C87" t="str">
            <v>1568 LRAM Unmetered</v>
          </cell>
          <cell r="D87">
            <v>0</v>
          </cell>
          <cell r="E87">
            <v>0</v>
          </cell>
          <cell r="F87">
            <v>2631</v>
          </cell>
          <cell r="G87">
            <v>-2631</v>
          </cell>
          <cell r="H87">
            <v>-2631</v>
          </cell>
        </row>
        <row r="88">
          <cell r="B88" t="str">
            <v>100-1370-10</v>
          </cell>
          <cell r="C88" t="str">
            <v>1595 Shared Tax Savings due RatePayers</v>
          </cell>
          <cell r="D88">
            <v>1620</v>
          </cell>
          <cell r="E88">
            <v>0</v>
          </cell>
          <cell r="F88">
            <v>0</v>
          </cell>
          <cell r="G88">
            <v>0</v>
          </cell>
          <cell r="H88">
            <v>1620</v>
          </cell>
        </row>
        <row r="89">
          <cell r="B89" t="str">
            <v>100-1371-10</v>
          </cell>
          <cell r="C89" t="str">
            <v>1595 Recovery of Reg Assets Grp 2</v>
          </cell>
          <cell r="D89">
            <v>55862.45</v>
          </cell>
          <cell r="E89">
            <v>128.21</v>
          </cell>
          <cell r="F89">
            <v>85129.52</v>
          </cell>
          <cell r="G89">
            <v>-85001.31</v>
          </cell>
          <cell r="H89">
            <v>-29138.86</v>
          </cell>
        </row>
        <row r="90">
          <cell r="B90" t="str">
            <v>100-1372-10</v>
          </cell>
          <cell r="C90" t="str">
            <v>1595 Recovery of Foregone Revenue</v>
          </cell>
          <cell r="D90">
            <v>-10886.05</v>
          </cell>
          <cell r="E90">
            <v>40.020000000000003</v>
          </cell>
          <cell r="F90">
            <v>37.68</v>
          </cell>
          <cell r="G90">
            <v>2.34</v>
          </cell>
          <cell r="H90">
            <v>-10883.71</v>
          </cell>
        </row>
        <row r="91">
          <cell r="B91" t="str">
            <v>100-1373-10</v>
          </cell>
          <cell r="C91" t="str">
            <v>1508 OPEB Deferral Acocunt</v>
          </cell>
          <cell r="D91">
            <v>259411.92</v>
          </cell>
          <cell r="E91">
            <v>60247</v>
          </cell>
          <cell r="F91">
            <v>0</v>
          </cell>
          <cell r="G91">
            <v>60247</v>
          </cell>
          <cell r="H91">
            <v>319658.92</v>
          </cell>
        </row>
        <row r="92">
          <cell r="B92" t="str">
            <v>100-1376-10</v>
          </cell>
          <cell r="C92" t="str">
            <v>1555 Smart Meter Capital VA</v>
          </cell>
          <cell r="D92">
            <v>-7994.3</v>
          </cell>
          <cell r="E92">
            <v>24.3</v>
          </cell>
          <cell r="F92">
            <v>24.33</v>
          </cell>
          <cell r="G92">
            <v>-0.03</v>
          </cell>
          <cell r="H92">
            <v>-7994.33</v>
          </cell>
        </row>
        <row r="93">
          <cell r="B93" t="str">
            <v>100-1377-10</v>
          </cell>
          <cell r="C93" t="str">
            <v>1556 Smart Meter OM&amp;A VA</v>
          </cell>
          <cell r="D93">
            <v>-0.15</v>
          </cell>
          <cell r="E93">
            <v>1528</v>
          </cell>
          <cell r="F93">
            <v>1528</v>
          </cell>
          <cell r="G93">
            <v>0</v>
          </cell>
          <cell r="H93">
            <v>-0.15</v>
          </cell>
        </row>
        <row r="94">
          <cell r="B94" t="str">
            <v>100-1378-10</v>
          </cell>
          <cell r="C94" t="str">
            <v>1555 - Recovery of Stranded Meters Cost</v>
          </cell>
          <cell r="D94">
            <v>-46104.83</v>
          </cell>
          <cell r="E94">
            <v>27.33</v>
          </cell>
          <cell r="F94">
            <v>27.33</v>
          </cell>
          <cell r="G94">
            <v>0</v>
          </cell>
          <cell r="H94">
            <v>-46104.83</v>
          </cell>
        </row>
        <row r="95">
          <cell r="B95" t="str">
            <v>100-1379-10</v>
          </cell>
          <cell r="C95" t="str">
            <v>1589 RSVAGA</v>
          </cell>
          <cell r="D95">
            <v>5261306</v>
          </cell>
          <cell r="E95">
            <v>13690605.35</v>
          </cell>
          <cell r="F95">
            <v>21143330.260000002</v>
          </cell>
          <cell r="G95">
            <v>-7452724.9100000001</v>
          </cell>
          <cell r="H95">
            <v>-2191418.91</v>
          </cell>
        </row>
        <row r="96">
          <cell r="B96" t="str">
            <v>100-1380-10</v>
          </cell>
          <cell r="C96" t="str">
            <v>1568 LRAM Residential</v>
          </cell>
          <cell r="D96">
            <v>-0.06</v>
          </cell>
          <cell r="E96">
            <v>232908</v>
          </cell>
          <cell r="F96">
            <v>0</v>
          </cell>
          <cell r="G96">
            <v>232908</v>
          </cell>
          <cell r="H96">
            <v>232907.94</v>
          </cell>
        </row>
        <row r="97">
          <cell r="B97" t="str">
            <v>100-1381-10</v>
          </cell>
          <cell r="C97" t="str">
            <v>1568 LRAM Commercial &lt;50kw</v>
          </cell>
          <cell r="D97">
            <v>0</v>
          </cell>
          <cell r="E97">
            <v>39168</v>
          </cell>
          <cell r="F97">
            <v>0</v>
          </cell>
          <cell r="G97">
            <v>39168</v>
          </cell>
          <cell r="H97">
            <v>39168</v>
          </cell>
        </row>
        <row r="98">
          <cell r="B98" t="str">
            <v>100-1382-10</v>
          </cell>
          <cell r="C98" t="str">
            <v>1568 LRAM Ind 50-999kw</v>
          </cell>
          <cell r="D98">
            <v>0</v>
          </cell>
          <cell r="E98">
            <v>0</v>
          </cell>
          <cell r="F98">
            <v>123753</v>
          </cell>
          <cell r="G98">
            <v>-123753</v>
          </cell>
          <cell r="H98">
            <v>-123753</v>
          </cell>
        </row>
        <row r="99">
          <cell r="B99" t="str">
            <v>100-1383-10</v>
          </cell>
          <cell r="C99" t="str">
            <v>1589 RSVAGA V - OE</v>
          </cell>
          <cell r="D99">
            <v>311.18</v>
          </cell>
          <cell r="E99">
            <v>0</v>
          </cell>
          <cell r="F99">
            <v>0</v>
          </cell>
          <cell r="G99">
            <v>0</v>
          </cell>
          <cell r="H99">
            <v>311.18</v>
          </cell>
        </row>
        <row r="100">
          <cell r="B100" t="str">
            <v>100-1384-10</v>
          </cell>
          <cell r="C100" t="str">
            <v>1568 LRAM Ind 1000-5000kw</v>
          </cell>
          <cell r="D100">
            <v>0</v>
          </cell>
          <cell r="E100">
            <v>55533</v>
          </cell>
          <cell r="F100">
            <v>0</v>
          </cell>
          <cell r="G100">
            <v>55533</v>
          </cell>
          <cell r="H100">
            <v>55533</v>
          </cell>
        </row>
        <row r="101">
          <cell r="B101" t="str">
            <v>100-1385-10</v>
          </cell>
          <cell r="C101" t="str">
            <v>1568 LRAM Ind &gt;5000kw</v>
          </cell>
          <cell r="D101">
            <v>0</v>
          </cell>
          <cell r="E101">
            <v>0</v>
          </cell>
          <cell r="F101">
            <v>10673</v>
          </cell>
          <cell r="G101">
            <v>-10673</v>
          </cell>
          <cell r="H101">
            <v>-10673</v>
          </cell>
        </row>
        <row r="102">
          <cell r="B102" t="str">
            <v>100-1386-10</v>
          </cell>
          <cell r="C102" t="str">
            <v>1568 LRAM Street Lights</v>
          </cell>
          <cell r="D102">
            <v>0</v>
          </cell>
          <cell r="E102">
            <v>240737</v>
          </cell>
          <cell r="F102">
            <v>240737</v>
          </cell>
          <cell r="G102">
            <v>0</v>
          </cell>
          <cell r="H102">
            <v>0</v>
          </cell>
        </row>
        <row r="103">
          <cell r="B103" t="str">
            <v>100-1387-10</v>
          </cell>
          <cell r="C103" t="str">
            <v>1568 LRAM Sentinel Lights</v>
          </cell>
          <cell r="D103">
            <v>0</v>
          </cell>
          <cell r="E103">
            <v>0</v>
          </cell>
          <cell r="F103">
            <v>40</v>
          </cell>
          <cell r="G103">
            <v>-40</v>
          </cell>
          <cell r="H103">
            <v>-40</v>
          </cell>
        </row>
        <row r="104">
          <cell r="B104" t="str">
            <v>100-1390-10</v>
          </cell>
          <cell r="C104" t="str">
            <v>1508 Ontario Electricity Rebate</v>
          </cell>
          <cell r="D104">
            <v>0</v>
          </cell>
          <cell r="E104">
            <v>6687809.1600000001</v>
          </cell>
          <cell r="F104">
            <v>6687809.1600000001</v>
          </cell>
          <cell r="G104">
            <v>0</v>
          </cell>
          <cell r="H104">
            <v>0</v>
          </cell>
        </row>
        <row r="105">
          <cell r="B105" t="str">
            <v>100-1391-10</v>
          </cell>
          <cell r="C105" t="str">
            <v>1508 IFRS Implementation Costs</v>
          </cell>
          <cell r="D105">
            <v>0.12</v>
          </cell>
          <cell r="E105">
            <v>0</v>
          </cell>
          <cell r="F105">
            <v>0</v>
          </cell>
          <cell r="G105">
            <v>0</v>
          </cell>
          <cell r="H105">
            <v>0.12</v>
          </cell>
        </row>
        <row r="106">
          <cell r="B106" t="str">
            <v>100-1392-10</v>
          </cell>
          <cell r="C106" t="str">
            <v>1508 OESP Payments</v>
          </cell>
          <cell r="D106">
            <v>0.14000000000000001</v>
          </cell>
          <cell r="E106">
            <v>3616259.39</v>
          </cell>
          <cell r="F106">
            <v>3616258.79</v>
          </cell>
          <cell r="G106">
            <v>0.6</v>
          </cell>
          <cell r="H106">
            <v>0.74</v>
          </cell>
        </row>
        <row r="107">
          <cell r="B107" t="str">
            <v>100-1393-10</v>
          </cell>
          <cell r="C107" t="str">
            <v>1508 Ont Clean Energy Benefit Payments</v>
          </cell>
          <cell r="D107">
            <v>0</v>
          </cell>
          <cell r="E107">
            <v>751.59</v>
          </cell>
          <cell r="F107">
            <v>751.59</v>
          </cell>
          <cell r="G107">
            <v>0</v>
          </cell>
          <cell r="H107">
            <v>0</v>
          </cell>
        </row>
        <row r="108">
          <cell r="B108" t="str">
            <v>100-1394-10</v>
          </cell>
          <cell r="C108" t="str">
            <v>1508 Ontario Rebate for Electricity Consumers</v>
          </cell>
          <cell r="D108">
            <v>0.01</v>
          </cell>
          <cell r="E108">
            <v>18257228.079999998</v>
          </cell>
          <cell r="F108">
            <v>18257228.239999998</v>
          </cell>
          <cell r="G108">
            <v>-0.16</v>
          </cell>
          <cell r="H108">
            <v>-0.15</v>
          </cell>
        </row>
        <row r="109">
          <cell r="B109" t="str">
            <v>100-1395-10</v>
          </cell>
          <cell r="C109" t="str">
            <v>2220 Deferred Rate Impact Amounts</v>
          </cell>
          <cell r="D109">
            <v>-46.37</v>
          </cell>
          <cell r="E109">
            <v>1.47</v>
          </cell>
          <cell r="F109">
            <v>1.48</v>
          </cell>
          <cell r="G109">
            <v>-0.01</v>
          </cell>
          <cell r="H109">
            <v>-46.38</v>
          </cell>
        </row>
        <row r="110">
          <cell r="B110" t="str">
            <v>100-1396-10</v>
          </cell>
          <cell r="C110" t="str">
            <v>1508 Dep'n Exp Deferral Acct</v>
          </cell>
          <cell r="D110">
            <v>7.0000000000000007E-2</v>
          </cell>
          <cell r="E110">
            <v>0</v>
          </cell>
          <cell r="F110">
            <v>0</v>
          </cell>
          <cell r="G110">
            <v>0</v>
          </cell>
          <cell r="H110">
            <v>7.0000000000000007E-2</v>
          </cell>
        </row>
        <row r="111">
          <cell r="B111" t="str">
            <v>100-1397-10</v>
          </cell>
          <cell r="C111" t="str">
            <v>1508 OFHP - GA Modifier Credit</v>
          </cell>
          <cell r="D111">
            <v>0</v>
          </cell>
          <cell r="E111">
            <v>26215878.039999999</v>
          </cell>
          <cell r="F111">
            <v>26215878</v>
          </cell>
          <cell r="G111">
            <v>0.04</v>
          </cell>
          <cell r="H111">
            <v>0.04</v>
          </cell>
        </row>
        <row r="112">
          <cell r="B112" t="str">
            <v>100-1398-10</v>
          </cell>
          <cell r="C112" t="str">
            <v>2350 Offset of Future Tax Provision</v>
          </cell>
          <cell r="D112">
            <v>-3219430.96</v>
          </cell>
          <cell r="E112">
            <v>1495264</v>
          </cell>
          <cell r="F112">
            <v>0</v>
          </cell>
          <cell r="G112">
            <v>1495264</v>
          </cell>
          <cell r="H112">
            <v>-1724166.96</v>
          </cell>
        </row>
        <row r="113">
          <cell r="B113" t="str">
            <v>100-1400-10</v>
          </cell>
          <cell r="C113" t="str">
            <v>1805 Land</v>
          </cell>
          <cell r="D113">
            <v>293875.46999999997</v>
          </cell>
          <cell r="E113">
            <v>0</v>
          </cell>
          <cell r="F113">
            <v>0</v>
          </cell>
          <cell r="G113">
            <v>0</v>
          </cell>
          <cell r="H113">
            <v>293875.46999999997</v>
          </cell>
        </row>
        <row r="114">
          <cell r="B114" t="str">
            <v>100-1403-10</v>
          </cell>
          <cell r="C114" t="str">
            <v>1609 - Hydro One Contr'n - OPUCN</v>
          </cell>
          <cell r="D114">
            <v>0</v>
          </cell>
          <cell r="E114">
            <v>8273409.4800000004</v>
          </cell>
          <cell r="F114">
            <v>4136704.74</v>
          </cell>
          <cell r="G114">
            <v>4136704.74</v>
          </cell>
          <cell r="H114">
            <v>4136704.74</v>
          </cell>
        </row>
        <row r="115">
          <cell r="B115" t="str">
            <v>100-1452-10</v>
          </cell>
          <cell r="C115" t="str">
            <v>1808 Station Fence/Parking/Landscape</v>
          </cell>
          <cell r="D115">
            <v>0</v>
          </cell>
          <cell r="E115">
            <v>60621.55</v>
          </cell>
          <cell r="F115">
            <v>0</v>
          </cell>
          <cell r="G115">
            <v>60621.55</v>
          </cell>
          <cell r="H115">
            <v>60621.55</v>
          </cell>
        </row>
        <row r="116">
          <cell r="B116" t="str">
            <v>100-1455-10</v>
          </cell>
          <cell r="C116" t="str">
            <v>1808 Buildings - MS7 Taunton Rd E</v>
          </cell>
          <cell r="D116">
            <v>45178.27</v>
          </cell>
          <cell r="E116">
            <v>0</v>
          </cell>
          <cell r="F116">
            <v>0</v>
          </cell>
          <cell r="G116">
            <v>0</v>
          </cell>
          <cell r="H116">
            <v>45178.27</v>
          </cell>
        </row>
        <row r="117">
          <cell r="B117" t="str">
            <v>100-1460-10</v>
          </cell>
          <cell r="C117" t="str">
            <v>1808 Buildings - MS8 Stevenson Rd S</v>
          </cell>
          <cell r="D117">
            <v>17696.669999999998</v>
          </cell>
          <cell r="E117">
            <v>0</v>
          </cell>
          <cell r="F117">
            <v>0</v>
          </cell>
          <cell r="G117">
            <v>0</v>
          </cell>
          <cell r="H117">
            <v>17696.669999999998</v>
          </cell>
        </row>
        <row r="118">
          <cell r="B118" t="str">
            <v>100-1465-10</v>
          </cell>
          <cell r="C118" t="str">
            <v>1808 Buildings - MS10 Keewatin St.</v>
          </cell>
          <cell r="D118">
            <v>163563.18</v>
          </cell>
          <cell r="E118">
            <v>0</v>
          </cell>
          <cell r="F118">
            <v>0</v>
          </cell>
          <cell r="G118">
            <v>0</v>
          </cell>
          <cell r="H118">
            <v>163563.18</v>
          </cell>
        </row>
        <row r="119">
          <cell r="B119" t="str">
            <v>100-1470-10</v>
          </cell>
          <cell r="C119" t="str">
            <v>1808 Buildings - MS11 Bloor St. W.</v>
          </cell>
          <cell r="D119">
            <v>45222.45</v>
          </cell>
          <cell r="E119">
            <v>60621.55</v>
          </cell>
          <cell r="F119">
            <v>0</v>
          </cell>
          <cell r="G119">
            <v>60621.55</v>
          </cell>
          <cell r="H119">
            <v>105844</v>
          </cell>
        </row>
        <row r="120">
          <cell r="B120" t="str">
            <v>100-1475-10</v>
          </cell>
          <cell r="C120" t="str">
            <v>1808 Buildings - MS12 Colborne &amp; Arena</v>
          </cell>
          <cell r="D120">
            <v>104815.64</v>
          </cell>
          <cell r="E120">
            <v>0</v>
          </cell>
          <cell r="F120">
            <v>0</v>
          </cell>
          <cell r="G120">
            <v>0</v>
          </cell>
          <cell r="H120">
            <v>104815.64</v>
          </cell>
        </row>
        <row r="121">
          <cell r="B121" t="str">
            <v>100-1480-10</v>
          </cell>
          <cell r="C121" t="str">
            <v>1808 Buildings - MS13 Wentworth  &amp;</v>
          </cell>
          <cell r="D121">
            <v>43115.08</v>
          </cell>
          <cell r="E121">
            <v>60621.55</v>
          </cell>
          <cell r="F121">
            <v>0</v>
          </cell>
          <cell r="G121">
            <v>60621.55</v>
          </cell>
          <cell r="H121">
            <v>103736.63</v>
          </cell>
        </row>
        <row r="122">
          <cell r="B122" t="str">
            <v>100-1485-10</v>
          </cell>
          <cell r="C122" t="str">
            <v>1808 Buildings - MS14 Court St.</v>
          </cell>
          <cell r="D122">
            <v>17738.97</v>
          </cell>
          <cell r="E122">
            <v>60621.55</v>
          </cell>
          <cell r="F122">
            <v>0</v>
          </cell>
          <cell r="G122">
            <v>60621.55</v>
          </cell>
          <cell r="H122">
            <v>78360.52</v>
          </cell>
        </row>
        <row r="123">
          <cell r="B123" t="str">
            <v>100-1490-10</v>
          </cell>
          <cell r="C123" t="str">
            <v>1808 Buildings - MS15 Harmony Rd N</v>
          </cell>
          <cell r="D123">
            <v>326617.74</v>
          </cell>
          <cell r="E123">
            <v>0</v>
          </cell>
          <cell r="F123">
            <v>0</v>
          </cell>
          <cell r="G123">
            <v>0</v>
          </cell>
          <cell r="H123">
            <v>326617.74</v>
          </cell>
        </row>
        <row r="124">
          <cell r="B124" t="str">
            <v>100-1491-10</v>
          </cell>
          <cell r="C124" t="str">
            <v>1808 Buildings - MS 9 Conlin</v>
          </cell>
          <cell r="D124">
            <v>4557190.29</v>
          </cell>
          <cell r="E124">
            <v>18399797.75</v>
          </cell>
          <cell r="F124">
            <v>18245530.010000002</v>
          </cell>
          <cell r="G124">
            <v>154267.74</v>
          </cell>
          <cell r="H124">
            <v>4711458.03</v>
          </cell>
        </row>
        <row r="125">
          <cell r="B125" t="str">
            <v>100-1495-10</v>
          </cell>
          <cell r="C125" t="str">
            <v>1820 Equipment - MS2 Hillcroft St</v>
          </cell>
          <cell r="D125">
            <v>3487313.9199999999</v>
          </cell>
          <cell r="E125">
            <v>1430.91</v>
          </cell>
          <cell r="F125">
            <v>39518.71</v>
          </cell>
          <cell r="G125">
            <v>-38087.800000000003</v>
          </cell>
          <cell r="H125">
            <v>3449226.12</v>
          </cell>
        </row>
        <row r="126">
          <cell r="B126" t="str">
            <v>100-1500-10</v>
          </cell>
          <cell r="C126" t="str">
            <v>1820 Equipment - MS5 Stevenson Rd N</v>
          </cell>
          <cell r="D126">
            <v>2855537.82</v>
          </cell>
          <cell r="E126">
            <v>15365.84</v>
          </cell>
          <cell r="F126">
            <v>1430.91</v>
          </cell>
          <cell r="G126">
            <v>13934.93</v>
          </cell>
          <cell r="H126">
            <v>2869472.75</v>
          </cell>
        </row>
        <row r="127">
          <cell r="B127" t="str">
            <v>100-1505-10</v>
          </cell>
          <cell r="C127" t="str">
            <v>1820 Equipment - MS7 Taunton Rd E</v>
          </cell>
          <cell r="D127">
            <v>1532731.06</v>
          </cell>
          <cell r="E127">
            <v>12464.1</v>
          </cell>
          <cell r="F127">
            <v>199761.82</v>
          </cell>
          <cell r="G127">
            <v>-187297.72</v>
          </cell>
          <cell r="H127">
            <v>1345433.34</v>
          </cell>
        </row>
        <row r="128">
          <cell r="B128" t="str">
            <v>100-1515-10</v>
          </cell>
          <cell r="C128" t="str">
            <v>1820 Equipment - MS10 Keewatin St.</v>
          </cell>
          <cell r="D128">
            <v>2059533.75</v>
          </cell>
          <cell r="E128">
            <v>1430.91</v>
          </cell>
          <cell r="F128">
            <v>26185.71</v>
          </cell>
          <cell r="G128">
            <v>-24754.799999999999</v>
          </cell>
          <cell r="H128">
            <v>2034778.95</v>
          </cell>
        </row>
        <row r="129">
          <cell r="B129" t="str">
            <v>100-1520-10</v>
          </cell>
          <cell r="C129" t="str">
            <v>1820 Equipment - MS11 Bloor St. W</v>
          </cell>
          <cell r="D129">
            <v>3855713.9</v>
          </cell>
          <cell r="E129">
            <v>4655.43</v>
          </cell>
          <cell r="F129">
            <v>84598.86</v>
          </cell>
          <cell r="G129">
            <v>-79943.429999999993</v>
          </cell>
          <cell r="H129">
            <v>3775770.47</v>
          </cell>
        </row>
        <row r="130">
          <cell r="B130" t="str">
            <v>100-1525-10</v>
          </cell>
          <cell r="C130" t="str">
            <v>1820 Equipment - MS13 Wentworth</v>
          </cell>
          <cell r="D130">
            <v>2798372.61</v>
          </cell>
          <cell r="E130">
            <v>15363.78</v>
          </cell>
          <cell r="F130">
            <v>1430.91</v>
          </cell>
          <cell r="G130">
            <v>13932.87</v>
          </cell>
          <cell r="H130">
            <v>2812305.48</v>
          </cell>
        </row>
        <row r="131">
          <cell r="B131" t="str">
            <v>100-1530-10</v>
          </cell>
          <cell r="C131" t="str">
            <v>1820 Equipment - MS14 Court St</v>
          </cell>
          <cell r="D131">
            <v>3453245.52</v>
          </cell>
          <cell r="E131">
            <v>1430.9</v>
          </cell>
          <cell r="F131">
            <v>57871.21</v>
          </cell>
          <cell r="G131">
            <v>-56440.31</v>
          </cell>
          <cell r="H131">
            <v>3396805.21</v>
          </cell>
        </row>
        <row r="132">
          <cell r="B132" t="str">
            <v>100-1535-10</v>
          </cell>
          <cell r="C132" t="str">
            <v>1820 Equipment - MS15 Harmony</v>
          </cell>
          <cell r="D132">
            <v>3379357.52</v>
          </cell>
          <cell r="E132">
            <v>1430.9</v>
          </cell>
          <cell r="F132">
            <v>24333.71</v>
          </cell>
          <cell r="G132">
            <v>-22902.81</v>
          </cell>
          <cell r="H132">
            <v>3356454.71</v>
          </cell>
        </row>
        <row r="133">
          <cell r="B133" t="str">
            <v>100-1536-10</v>
          </cell>
          <cell r="C133" t="str">
            <v>1820 Equipment - MS #9 Conlin</v>
          </cell>
          <cell r="D133">
            <v>4100115.21</v>
          </cell>
          <cell r="E133">
            <v>12103616.77</v>
          </cell>
          <cell r="F133">
            <v>12197782.43</v>
          </cell>
          <cell r="G133">
            <v>-94165.66</v>
          </cell>
          <cell r="H133">
            <v>4005949.55</v>
          </cell>
        </row>
        <row r="134">
          <cell r="B134" t="str">
            <v>100-1540-10</v>
          </cell>
          <cell r="C134" t="str">
            <v>1835 Subtransmission Feeders</v>
          </cell>
          <cell r="D134">
            <v>627396.07999999996</v>
          </cell>
          <cell r="E134">
            <v>0</v>
          </cell>
          <cell r="F134">
            <v>41357.53</v>
          </cell>
          <cell r="G134">
            <v>-41357.53</v>
          </cell>
          <cell r="H134">
            <v>586038.55000000005</v>
          </cell>
        </row>
        <row r="135">
          <cell r="B135" t="str">
            <v>100-1545-10</v>
          </cell>
          <cell r="C135" t="str">
            <v>1835 Overhead Distribution</v>
          </cell>
          <cell r="D135">
            <v>23596338.649999999</v>
          </cell>
          <cell r="E135">
            <v>2164833.15</v>
          </cell>
          <cell r="F135">
            <v>1776472.94</v>
          </cell>
          <cell r="G135">
            <v>388360.21</v>
          </cell>
          <cell r="H135">
            <v>23984698.859999999</v>
          </cell>
        </row>
        <row r="136">
          <cell r="B136" t="str">
            <v>100-1547-10</v>
          </cell>
          <cell r="C136" t="str">
            <v>1830 Poles,Towers &amp; Fixtures</v>
          </cell>
          <cell r="D136">
            <v>45900692.170000002</v>
          </cell>
          <cell r="E136">
            <v>6503887.8300000001</v>
          </cell>
          <cell r="F136">
            <v>4542630.6100000003</v>
          </cell>
          <cell r="G136">
            <v>1961257.22</v>
          </cell>
          <cell r="H136">
            <v>47861949.390000001</v>
          </cell>
        </row>
        <row r="137">
          <cell r="B137" t="str">
            <v>100-1550-10</v>
          </cell>
          <cell r="C137" t="str">
            <v>1845 Underground Distribution</v>
          </cell>
          <cell r="D137">
            <v>54955522.549999997</v>
          </cell>
          <cell r="E137">
            <v>9432747.7300000004</v>
          </cell>
          <cell r="F137">
            <v>3769759.99</v>
          </cell>
          <cell r="G137">
            <v>5662987.7400000002</v>
          </cell>
          <cell r="H137">
            <v>60618510.289999999</v>
          </cell>
        </row>
        <row r="138">
          <cell r="B138" t="str">
            <v>100-1555-10</v>
          </cell>
          <cell r="C138" t="str">
            <v>1850 Distribution transformers</v>
          </cell>
          <cell r="D138">
            <v>61207795.539999999</v>
          </cell>
          <cell r="E138">
            <v>6271177.8399999999</v>
          </cell>
          <cell r="F138">
            <v>3329714.95</v>
          </cell>
          <cell r="G138">
            <v>2941462.89</v>
          </cell>
          <cell r="H138">
            <v>64149258.43</v>
          </cell>
        </row>
        <row r="139">
          <cell r="B139" t="str">
            <v>100-1560-10</v>
          </cell>
          <cell r="C139" t="str">
            <v>1860 Distribution Meters</v>
          </cell>
          <cell r="D139">
            <v>19853901.050000001</v>
          </cell>
          <cell r="E139">
            <v>930951.83</v>
          </cell>
          <cell r="F139">
            <v>630492.96</v>
          </cell>
          <cell r="G139">
            <v>300458.87</v>
          </cell>
          <cell r="H139">
            <v>20154359.920000002</v>
          </cell>
        </row>
        <row r="140">
          <cell r="B140" t="str">
            <v>100-1562-10</v>
          </cell>
          <cell r="C140" t="str">
            <v>1860 Distribution Meters - Stranded</v>
          </cell>
          <cell r="D140">
            <v>-6485929</v>
          </cell>
          <cell r="E140">
            <v>0</v>
          </cell>
          <cell r="F140">
            <v>0</v>
          </cell>
          <cell r="G140">
            <v>0</v>
          </cell>
          <cell r="H140">
            <v>-6485929</v>
          </cell>
        </row>
        <row r="141">
          <cell r="B141" t="str">
            <v>100-1565-10</v>
          </cell>
          <cell r="C141" t="str">
            <v>1915 General Office Equipment</v>
          </cell>
          <cell r="D141">
            <v>785630.35</v>
          </cell>
          <cell r="E141">
            <v>17505.810000000001</v>
          </cell>
          <cell r="F141">
            <v>3007.24</v>
          </cell>
          <cell r="G141">
            <v>14498.57</v>
          </cell>
          <cell r="H141">
            <v>800128.92</v>
          </cell>
        </row>
        <row r="142">
          <cell r="B142" t="str">
            <v>100-1570-10</v>
          </cell>
          <cell r="C142" t="str">
            <v>1955 Telephone System</v>
          </cell>
          <cell r="D142">
            <v>514798.88</v>
          </cell>
          <cell r="E142">
            <v>0</v>
          </cell>
          <cell r="F142">
            <v>0</v>
          </cell>
          <cell r="G142">
            <v>0</v>
          </cell>
          <cell r="H142">
            <v>514798.88</v>
          </cell>
        </row>
        <row r="143">
          <cell r="B143" t="str">
            <v>100-1572-10</v>
          </cell>
          <cell r="C143" t="str">
            <v>1960 Misc. Equipmt</v>
          </cell>
          <cell r="D143">
            <v>187683.9</v>
          </cell>
          <cell r="E143">
            <v>55313.75</v>
          </cell>
          <cell r="F143">
            <v>0</v>
          </cell>
          <cell r="G143">
            <v>55313.75</v>
          </cell>
          <cell r="H143">
            <v>242997.65</v>
          </cell>
        </row>
        <row r="144">
          <cell r="B144" t="str">
            <v>100-1575-10</v>
          </cell>
          <cell r="C144" t="str">
            <v>1920 Computer Hardware</v>
          </cell>
          <cell r="D144">
            <v>3234250.07</v>
          </cell>
          <cell r="E144">
            <v>148153.60999999999</v>
          </cell>
          <cell r="F144">
            <v>298177.39</v>
          </cell>
          <cell r="G144">
            <v>-150023.78</v>
          </cell>
          <cell r="H144">
            <v>3084226.29</v>
          </cell>
        </row>
        <row r="145">
          <cell r="B145" t="str">
            <v>100-1580-10</v>
          </cell>
          <cell r="C145" t="str">
            <v>1611 Computer Software</v>
          </cell>
          <cell r="D145">
            <v>2383019.87</v>
          </cell>
          <cell r="E145">
            <v>175657.92</v>
          </cell>
          <cell r="F145">
            <v>210454.36</v>
          </cell>
          <cell r="G145">
            <v>-34796.44</v>
          </cell>
          <cell r="H145">
            <v>2348223.4300000002</v>
          </cell>
        </row>
        <row r="146">
          <cell r="B146" t="str">
            <v>100-1585-10</v>
          </cell>
          <cell r="C146" t="str">
            <v>1945 Meter Reading Equipment</v>
          </cell>
          <cell r="D146">
            <v>1154950.31</v>
          </cell>
          <cell r="E146">
            <v>196696.16</v>
          </cell>
          <cell r="F146">
            <v>38101.74</v>
          </cell>
          <cell r="G146">
            <v>158594.42000000001</v>
          </cell>
          <cell r="H146">
            <v>1313544.73</v>
          </cell>
        </row>
        <row r="147">
          <cell r="B147" t="str">
            <v>100-1590-10</v>
          </cell>
          <cell r="C147" t="str">
            <v>1980 CAD (AM/FM) System - Engineering</v>
          </cell>
          <cell r="D147">
            <v>293582.38</v>
          </cell>
          <cell r="E147">
            <v>0</v>
          </cell>
          <cell r="F147">
            <v>0</v>
          </cell>
          <cell r="G147">
            <v>0</v>
          </cell>
          <cell r="H147">
            <v>293582.38</v>
          </cell>
        </row>
        <row r="148">
          <cell r="B148" t="str">
            <v>100-1595-10</v>
          </cell>
          <cell r="C148" t="str">
            <v>1935 Stores Warehouse Equipment</v>
          </cell>
          <cell r="D148">
            <v>24516</v>
          </cell>
          <cell r="E148">
            <v>6250.83</v>
          </cell>
          <cell r="F148">
            <v>0</v>
          </cell>
          <cell r="G148">
            <v>6250.83</v>
          </cell>
          <cell r="H148">
            <v>30766.83</v>
          </cell>
        </row>
        <row r="149">
          <cell r="B149" t="str">
            <v>100-1600-10</v>
          </cell>
          <cell r="C149" t="str">
            <v>1910 Leasehold Improvements</v>
          </cell>
          <cell r="D149">
            <v>1130531.1000000001</v>
          </cell>
          <cell r="E149">
            <v>0</v>
          </cell>
          <cell r="F149">
            <v>0</v>
          </cell>
          <cell r="G149">
            <v>0</v>
          </cell>
          <cell r="H149">
            <v>1130531.1000000001</v>
          </cell>
        </row>
        <row r="150">
          <cell r="B150" t="str">
            <v>100-1605-10</v>
          </cell>
          <cell r="C150" t="str">
            <v>1930 Rolling Stock And Equipment</v>
          </cell>
          <cell r="D150">
            <v>7598338.5300000003</v>
          </cell>
          <cell r="E150">
            <v>340672.28</v>
          </cell>
          <cell r="F150">
            <v>203843.1</v>
          </cell>
          <cell r="G150">
            <v>136829.18</v>
          </cell>
          <cell r="H150">
            <v>7735167.71</v>
          </cell>
        </row>
        <row r="151">
          <cell r="B151" t="str">
            <v>100-1610-10</v>
          </cell>
          <cell r="C151" t="str">
            <v>1940 Misc. Equipment/Tools &amp; Instruments</v>
          </cell>
          <cell r="D151">
            <v>2745564.26</v>
          </cell>
          <cell r="E151">
            <v>150602.82</v>
          </cell>
          <cell r="F151">
            <v>103124.98</v>
          </cell>
          <cell r="G151">
            <v>47477.84</v>
          </cell>
          <cell r="H151">
            <v>2793042.1</v>
          </cell>
        </row>
        <row r="152">
          <cell r="B152" t="str">
            <v>100-1615-10</v>
          </cell>
          <cell r="C152" t="str">
            <v>1970 Wtr Htr Controls - Customer Premises</v>
          </cell>
          <cell r="D152">
            <v>107034.76</v>
          </cell>
          <cell r="E152">
            <v>0</v>
          </cell>
          <cell r="F152">
            <v>0</v>
          </cell>
          <cell r="G152">
            <v>0</v>
          </cell>
          <cell r="H152">
            <v>107034.76</v>
          </cell>
        </row>
        <row r="153">
          <cell r="B153" t="str">
            <v>100-1620-10</v>
          </cell>
          <cell r="C153" t="str">
            <v>1975 Wtr Htr Controls - Utility</v>
          </cell>
          <cell r="D153">
            <v>49092.77</v>
          </cell>
          <cell r="E153">
            <v>0</v>
          </cell>
          <cell r="F153">
            <v>0</v>
          </cell>
          <cell r="G153">
            <v>0</v>
          </cell>
          <cell r="H153">
            <v>49092.77</v>
          </cell>
        </row>
        <row r="154">
          <cell r="B154" t="str">
            <v>100-1625-10</v>
          </cell>
          <cell r="C154" t="str">
            <v>1975 Scada/Load Management Systems</v>
          </cell>
          <cell r="D154">
            <v>2257777.4900000002</v>
          </cell>
          <cell r="E154">
            <v>59363.59</v>
          </cell>
          <cell r="F154">
            <v>0</v>
          </cell>
          <cell r="G154">
            <v>59363.59</v>
          </cell>
          <cell r="H154">
            <v>2317141.08</v>
          </cell>
        </row>
        <row r="155">
          <cell r="B155" t="str">
            <v>100-1650-10</v>
          </cell>
          <cell r="C155" t="str">
            <v>1955 Fibre Optics Distribution</v>
          </cell>
          <cell r="D155">
            <v>96488.45</v>
          </cell>
          <cell r="E155">
            <v>0</v>
          </cell>
          <cell r="F155">
            <v>0</v>
          </cell>
          <cell r="G155">
            <v>0</v>
          </cell>
          <cell r="H155">
            <v>96488.45</v>
          </cell>
        </row>
        <row r="156">
          <cell r="B156" t="str">
            <v>100-1651-10</v>
          </cell>
          <cell r="C156" t="str">
            <v>1910 Leasehold Improvements-Disposal</v>
          </cell>
          <cell r="D156">
            <v>-32826.54</v>
          </cell>
          <cell r="E156">
            <v>0</v>
          </cell>
          <cell r="F156">
            <v>0</v>
          </cell>
          <cell r="G156">
            <v>0</v>
          </cell>
          <cell r="H156">
            <v>-32826.54</v>
          </cell>
        </row>
        <row r="157">
          <cell r="B157" t="str">
            <v>100-1655-10</v>
          </cell>
          <cell r="C157" t="str">
            <v>1930 Rolling &amp; Equip. - FA Disposal</v>
          </cell>
          <cell r="D157">
            <v>-2628948.7400000002</v>
          </cell>
          <cell r="E157">
            <v>0</v>
          </cell>
          <cell r="F157">
            <v>0</v>
          </cell>
          <cell r="G157">
            <v>0</v>
          </cell>
          <cell r="H157">
            <v>-2628948.7400000002</v>
          </cell>
        </row>
        <row r="158">
          <cell r="B158" t="str">
            <v>100-1656-10</v>
          </cell>
          <cell r="C158" t="str">
            <v>1860 Distribution Meters - FA Disposal</v>
          </cell>
          <cell r="D158">
            <v>-52451.24</v>
          </cell>
          <cell r="E158">
            <v>0</v>
          </cell>
          <cell r="F158">
            <v>0</v>
          </cell>
          <cell r="G158">
            <v>0</v>
          </cell>
          <cell r="H158">
            <v>-52451.24</v>
          </cell>
        </row>
        <row r="159">
          <cell r="B159" t="str">
            <v>100-1657-10</v>
          </cell>
          <cell r="C159" t="str">
            <v>1808 Buildings - FA Disposal</v>
          </cell>
          <cell r="D159">
            <v>-6887.53</v>
          </cell>
          <cell r="E159">
            <v>0</v>
          </cell>
          <cell r="F159">
            <v>0</v>
          </cell>
          <cell r="G159">
            <v>0</v>
          </cell>
          <cell r="H159">
            <v>-6887.53</v>
          </cell>
        </row>
        <row r="160">
          <cell r="B160" t="str">
            <v>100-1658-10</v>
          </cell>
          <cell r="C160" t="str">
            <v>1835 OH Distribution - Disposal</v>
          </cell>
          <cell r="D160">
            <v>-48000</v>
          </cell>
          <cell r="E160">
            <v>0</v>
          </cell>
          <cell r="F160">
            <v>0</v>
          </cell>
          <cell r="G160">
            <v>0</v>
          </cell>
          <cell r="H160">
            <v>-48000</v>
          </cell>
        </row>
        <row r="161">
          <cell r="B161" t="str">
            <v>100-1670-10</v>
          </cell>
          <cell r="C161" t="str">
            <v>1995 FA Contra Distribution Meters</v>
          </cell>
          <cell r="D161">
            <v>-397357.77</v>
          </cell>
          <cell r="E161">
            <v>8497.99</v>
          </cell>
          <cell r="F161">
            <v>58083.29</v>
          </cell>
          <cell r="G161">
            <v>-49585.3</v>
          </cell>
          <cell r="H161">
            <v>-446943.07</v>
          </cell>
        </row>
        <row r="162">
          <cell r="B162" t="str">
            <v>100-1671-10</v>
          </cell>
          <cell r="C162" t="str">
            <v>1995 FA Contra Poles, Towers, Fixtures</v>
          </cell>
          <cell r="D162">
            <v>-9629479.0199999996</v>
          </cell>
          <cell r="E162">
            <v>949247.25</v>
          </cell>
          <cell r="F162">
            <v>985171.36</v>
          </cell>
          <cell r="G162">
            <v>-35924.11</v>
          </cell>
          <cell r="H162">
            <v>-9665403.1300000008</v>
          </cell>
        </row>
        <row r="163">
          <cell r="B163" t="str">
            <v>100-1672-10</v>
          </cell>
          <cell r="C163" t="str">
            <v>1995 FA Contra Distribution Transformers</v>
          </cell>
          <cell r="D163">
            <v>-14484689.07</v>
          </cell>
          <cell r="E163">
            <v>943654.17</v>
          </cell>
          <cell r="F163">
            <v>2834325.63</v>
          </cell>
          <cell r="G163">
            <v>-1890671.46</v>
          </cell>
          <cell r="H163">
            <v>-16375360.529999999</v>
          </cell>
        </row>
        <row r="164">
          <cell r="B164" t="str">
            <v>100-1673-10</v>
          </cell>
          <cell r="C164" t="str">
            <v>1995 FA Contra Overhead Distribution</v>
          </cell>
          <cell r="D164">
            <v>-4589016.84</v>
          </cell>
          <cell r="E164">
            <v>385141.7</v>
          </cell>
          <cell r="F164">
            <v>535125.32999999996</v>
          </cell>
          <cell r="G164">
            <v>-149983.63</v>
          </cell>
          <cell r="H164">
            <v>-4739000.47</v>
          </cell>
        </row>
        <row r="165">
          <cell r="B165" t="str">
            <v>100-1674-10</v>
          </cell>
          <cell r="C165" t="str">
            <v>1995 FA Contra Underground Distribution</v>
          </cell>
          <cell r="D165">
            <v>-13929791.84</v>
          </cell>
          <cell r="E165">
            <v>1049689.8</v>
          </cell>
          <cell r="F165">
            <v>4295520.2699999996</v>
          </cell>
          <cell r="G165">
            <v>-3245830.47</v>
          </cell>
          <cell r="H165">
            <v>-17175622.309999999</v>
          </cell>
        </row>
        <row r="166">
          <cell r="B166" t="str">
            <v>100-1675-10</v>
          </cell>
          <cell r="C166" t="str">
            <v>1995 FA Contra Tools</v>
          </cell>
          <cell r="D166">
            <v>-202201.33</v>
          </cell>
          <cell r="E166">
            <v>21086.86</v>
          </cell>
          <cell r="F166">
            <v>63106.75</v>
          </cell>
          <cell r="G166">
            <v>-42019.89</v>
          </cell>
          <cell r="H166">
            <v>-244221.22</v>
          </cell>
        </row>
        <row r="167">
          <cell r="B167" t="str">
            <v>100-1676-10</v>
          </cell>
          <cell r="C167" t="str">
            <v>1995 FA Contra Equipment MS</v>
          </cell>
          <cell r="D167">
            <v>-756639.39</v>
          </cell>
          <cell r="E167">
            <v>4097.99</v>
          </cell>
          <cell r="F167">
            <v>0</v>
          </cell>
          <cell r="G167">
            <v>4097.99</v>
          </cell>
          <cell r="H167">
            <v>-752541.4</v>
          </cell>
        </row>
        <row r="168">
          <cell r="B168" t="str">
            <v>100-1687-10</v>
          </cell>
          <cell r="C168" t="str">
            <v>2105 Accum Dep Leasehold Impr. - Disposal</v>
          </cell>
          <cell r="D168">
            <v>32826.54</v>
          </cell>
          <cell r="E168">
            <v>0</v>
          </cell>
          <cell r="F168">
            <v>0</v>
          </cell>
          <cell r="G168">
            <v>0</v>
          </cell>
          <cell r="H168">
            <v>32826.54</v>
          </cell>
        </row>
        <row r="169">
          <cell r="B169" t="str">
            <v>100-1697-10</v>
          </cell>
          <cell r="C169" t="str">
            <v>1845 Fixed Asset Disposals Clearing Account</v>
          </cell>
          <cell r="D169">
            <v>-8945070.3900000006</v>
          </cell>
          <cell r="E169">
            <v>10281313</v>
          </cell>
          <cell r="F169">
            <v>3916765.61</v>
          </cell>
          <cell r="G169">
            <v>6364547.3899999997</v>
          </cell>
          <cell r="H169">
            <v>-2580523</v>
          </cell>
        </row>
        <row r="170">
          <cell r="B170" t="str">
            <v>100-1698-10</v>
          </cell>
          <cell r="C170" t="str">
            <v>1995 FA Contra Clearing Account</v>
          </cell>
          <cell r="D170">
            <v>18033.03</v>
          </cell>
          <cell r="E170">
            <v>13757928.609999999</v>
          </cell>
          <cell r="F170">
            <v>14025485.43</v>
          </cell>
          <cell r="G170">
            <v>-267556.82</v>
          </cell>
          <cell r="H170">
            <v>-249523.78</v>
          </cell>
        </row>
        <row r="171">
          <cell r="B171" t="str">
            <v>100-1699-10</v>
          </cell>
          <cell r="C171" t="str">
            <v>1845 Fixed Asset Clearing Account</v>
          </cell>
          <cell r="D171">
            <v>-26786.68</v>
          </cell>
          <cell r="E171">
            <v>100632388.91</v>
          </cell>
          <cell r="F171">
            <v>100494528.70999999</v>
          </cell>
          <cell r="G171">
            <v>137860.20000000001</v>
          </cell>
          <cell r="H171">
            <v>111073.51</v>
          </cell>
        </row>
        <row r="172">
          <cell r="B172" t="str">
            <v>100-1700-10</v>
          </cell>
          <cell r="C172" t="str">
            <v>2105 Accum Dep'n-Buildings-Brick</v>
          </cell>
          <cell r="D172">
            <v>-41341.89</v>
          </cell>
          <cell r="E172">
            <v>172257.86</v>
          </cell>
          <cell r="F172">
            <v>131637.66</v>
          </cell>
          <cell r="G172">
            <v>40620.199999999997</v>
          </cell>
          <cell r="H172">
            <v>-721.69</v>
          </cell>
        </row>
        <row r="173">
          <cell r="B173" t="str">
            <v>100-1701-10</v>
          </cell>
          <cell r="C173" t="str">
            <v>2105 Accum Dep'n - MS9 Bldgs &amp; Other Construction</v>
          </cell>
          <cell r="D173">
            <v>0</v>
          </cell>
          <cell r="E173">
            <v>0</v>
          </cell>
          <cell r="F173">
            <v>95659.27</v>
          </cell>
          <cell r="G173">
            <v>-95659.27</v>
          </cell>
          <cell r="H173">
            <v>-95659.27</v>
          </cell>
        </row>
        <row r="174">
          <cell r="B174" t="str">
            <v>100-1702-10</v>
          </cell>
          <cell r="C174" t="str">
            <v>2105 Accum Dep'n - MS7 Bldgs &amp; Other Construction</v>
          </cell>
          <cell r="D174">
            <v>-23734.03</v>
          </cell>
          <cell r="E174">
            <v>0</v>
          </cell>
          <cell r="F174">
            <v>0</v>
          </cell>
          <cell r="G174">
            <v>0</v>
          </cell>
          <cell r="H174">
            <v>-23734.03</v>
          </cell>
        </row>
        <row r="175">
          <cell r="B175" t="str">
            <v>100-1703-10</v>
          </cell>
          <cell r="C175" t="str">
            <v>2105 Accum Dep'n - MS8 Bldg &amp; Other Construction</v>
          </cell>
          <cell r="D175">
            <v>-12347.06</v>
          </cell>
          <cell r="E175">
            <v>0</v>
          </cell>
          <cell r="F175">
            <v>0</v>
          </cell>
          <cell r="G175">
            <v>0</v>
          </cell>
          <cell r="H175">
            <v>-12347.06</v>
          </cell>
        </row>
        <row r="176">
          <cell r="B176" t="str">
            <v>100-1704-10</v>
          </cell>
          <cell r="C176" t="str">
            <v>2105 Accum Dep'n - MS10 Bldgs &amp; Other Construction</v>
          </cell>
          <cell r="D176">
            <v>-109442.94</v>
          </cell>
          <cell r="E176">
            <v>0</v>
          </cell>
          <cell r="F176">
            <v>0</v>
          </cell>
          <cell r="G176">
            <v>0</v>
          </cell>
          <cell r="H176">
            <v>-109442.94</v>
          </cell>
        </row>
        <row r="177">
          <cell r="B177" t="str">
            <v>100-1705-10</v>
          </cell>
          <cell r="C177" t="str">
            <v>2105 Accum Dep'n - MS11 Buildings &amp; Other Const</v>
          </cell>
          <cell r="D177">
            <v>-47769.13</v>
          </cell>
          <cell r="E177">
            <v>0</v>
          </cell>
          <cell r="F177">
            <v>4519.04</v>
          </cell>
          <cell r="G177">
            <v>-4519.04</v>
          </cell>
          <cell r="H177">
            <v>-52288.17</v>
          </cell>
        </row>
        <row r="178">
          <cell r="B178" t="str">
            <v>100-1706-10</v>
          </cell>
          <cell r="C178" t="str">
            <v>2105 Accum Dep'n - MS12 Buildings &amp; Other Constr</v>
          </cell>
          <cell r="D178">
            <v>-71501.429999999993</v>
          </cell>
          <cell r="E178">
            <v>0</v>
          </cell>
          <cell r="F178">
            <v>2249.6</v>
          </cell>
          <cell r="G178">
            <v>-2249.6</v>
          </cell>
          <cell r="H178">
            <v>-73751.03</v>
          </cell>
        </row>
        <row r="179">
          <cell r="B179" t="str">
            <v>100-1707-10</v>
          </cell>
          <cell r="C179" t="str">
            <v>2105 Accum Dep'n - MS13 Buildings &amp; Other Constr</v>
          </cell>
          <cell r="D179">
            <v>-43386.06</v>
          </cell>
          <cell r="E179">
            <v>0</v>
          </cell>
          <cell r="F179">
            <v>966.98</v>
          </cell>
          <cell r="G179">
            <v>-966.98</v>
          </cell>
          <cell r="H179">
            <v>-44353.04</v>
          </cell>
        </row>
        <row r="180">
          <cell r="B180" t="str">
            <v>100-1708-10</v>
          </cell>
          <cell r="C180" t="str">
            <v>2105 Accum Dep'n - MS14 Buildings &amp; Other Constr</v>
          </cell>
          <cell r="D180">
            <v>-20579.349999999999</v>
          </cell>
          <cell r="E180">
            <v>0</v>
          </cell>
          <cell r="F180">
            <v>24.38</v>
          </cell>
          <cell r="G180">
            <v>-24.38</v>
          </cell>
          <cell r="H180">
            <v>-20603.73</v>
          </cell>
        </row>
        <row r="181">
          <cell r="B181" t="str">
            <v>100-1709-10</v>
          </cell>
          <cell r="C181" t="str">
            <v>2105 Accum Dep'n - MS15 Buildings &amp; Other Constr</v>
          </cell>
          <cell r="D181">
            <v>-218973.19</v>
          </cell>
          <cell r="E181">
            <v>0</v>
          </cell>
          <cell r="F181">
            <v>7106.22</v>
          </cell>
          <cell r="G181">
            <v>-7106.22</v>
          </cell>
          <cell r="H181">
            <v>-226079.41</v>
          </cell>
        </row>
        <row r="182">
          <cell r="B182" t="str">
            <v>100-1710-10</v>
          </cell>
          <cell r="C182" t="str">
            <v>2105 Accum Dep'n - MS2 Equipment</v>
          </cell>
          <cell r="D182">
            <v>-1279282.71</v>
          </cell>
          <cell r="E182">
            <v>24442.9</v>
          </cell>
          <cell r="F182">
            <v>71320.25</v>
          </cell>
          <cell r="G182">
            <v>-46877.35</v>
          </cell>
          <cell r="H182">
            <v>-1326160.06</v>
          </cell>
        </row>
        <row r="183">
          <cell r="B183" t="str">
            <v>100-1711-10</v>
          </cell>
          <cell r="C183" t="str">
            <v>2105 Accmu Dep'n - MS5 Equipment</v>
          </cell>
          <cell r="D183">
            <v>-1219736.98</v>
          </cell>
          <cell r="E183">
            <v>15.9</v>
          </cell>
          <cell r="F183">
            <v>62504.23</v>
          </cell>
          <cell r="G183">
            <v>-62488.33</v>
          </cell>
          <cell r="H183">
            <v>-1282225.31</v>
          </cell>
        </row>
        <row r="184">
          <cell r="B184" t="str">
            <v>100-1712-10</v>
          </cell>
          <cell r="C184" t="str">
            <v>2105 Accmu Dep'n - MS7 Equipment</v>
          </cell>
          <cell r="D184">
            <v>-1113954.5900000001</v>
          </cell>
          <cell r="E184">
            <v>198346.81</v>
          </cell>
          <cell r="F184">
            <v>21240.97</v>
          </cell>
          <cell r="G184">
            <v>177105.84</v>
          </cell>
          <cell r="H184">
            <v>-936848.75</v>
          </cell>
        </row>
        <row r="185">
          <cell r="B185" t="str">
            <v>100-1713-10</v>
          </cell>
          <cell r="C185" t="str">
            <v>2105 Accmu Dep'n - MS10 Equipment</v>
          </cell>
          <cell r="D185">
            <v>-1193370.51</v>
          </cell>
          <cell r="E185">
            <v>24770.7</v>
          </cell>
          <cell r="F185">
            <v>39903.71</v>
          </cell>
          <cell r="G185">
            <v>-15133.01</v>
          </cell>
          <cell r="H185">
            <v>-1208503.52</v>
          </cell>
        </row>
        <row r="186">
          <cell r="B186" t="str">
            <v>100-1714-10</v>
          </cell>
          <cell r="C186" t="str">
            <v>2105 Accmu Dep'n - MS11 Equipment</v>
          </cell>
          <cell r="D186">
            <v>-1347277.04</v>
          </cell>
          <cell r="E186">
            <v>79753.399999999994</v>
          </cell>
          <cell r="F186">
            <v>85944.1</v>
          </cell>
          <cell r="G186">
            <v>-6190.7</v>
          </cell>
          <cell r="H186">
            <v>-1353467.74</v>
          </cell>
        </row>
        <row r="187">
          <cell r="B187" t="str">
            <v>100-1715-10</v>
          </cell>
          <cell r="C187" t="str">
            <v>2105 Accum Dep'n-Subtransmission Feeders</v>
          </cell>
          <cell r="D187">
            <v>-501541.63</v>
          </cell>
          <cell r="E187">
            <v>36474.75</v>
          </cell>
          <cell r="F187">
            <v>2855.3</v>
          </cell>
          <cell r="G187">
            <v>33619.449999999997</v>
          </cell>
          <cell r="H187">
            <v>-467922.18</v>
          </cell>
        </row>
        <row r="188">
          <cell r="B188" t="str">
            <v>100-1716-10</v>
          </cell>
          <cell r="C188" t="str">
            <v>2105 Accmu Dep'n - MS13 Equipment</v>
          </cell>
          <cell r="D188">
            <v>-510725.19</v>
          </cell>
          <cell r="E188">
            <v>15.9</v>
          </cell>
          <cell r="F188">
            <v>69337.429999999993</v>
          </cell>
          <cell r="G188">
            <v>-69321.53</v>
          </cell>
          <cell r="H188">
            <v>-580046.72</v>
          </cell>
        </row>
        <row r="189">
          <cell r="B189" t="str">
            <v>100-1717-10</v>
          </cell>
          <cell r="C189" t="str">
            <v>2105 Accmu Dep'n - MS14 Equipment</v>
          </cell>
          <cell r="D189">
            <v>-1189328.28</v>
          </cell>
          <cell r="E189">
            <v>56456.2</v>
          </cell>
          <cell r="F189">
            <v>81824.95</v>
          </cell>
          <cell r="G189">
            <v>-25368.75</v>
          </cell>
          <cell r="H189">
            <v>-1214697.03</v>
          </cell>
        </row>
        <row r="190">
          <cell r="B190" t="str">
            <v>100-1718-10</v>
          </cell>
          <cell r="C190" t="str">
            <v>2105 Accmu Dep'n - MS15 Equipment</v>
          </cell>
          <cell r="D190">
            <v>-1088505.4099999999</v>
          </cell>
          <cell r="E190">
            <v>19503.23</v>
          </cell>
          <cell r="F190">
            <v>78483.899999999994</v>
          </cell>
          <cell r="G190">
            <v>-58980.67</v>
          </cell>
          <cell r="H190">
            <v>-1147486.08</v>
          </cell>
        </row>
        <row r="191">
          <cell r="B191" t="str">
            <v>100-1719-10</v>
          </cell>
          <cell r="C191" t="str">
            <v>2105 Accmu Dep'n - MS9 Equipment</v>
          </cell>
          <cell r="D191">
            <v>-342549.13</v>
          </cell>
          <cell r="E191">
            <v>149125.01999999999</v>
          </cell>
          <cell r="F191">
            <v>211327.25</v>
          </cell>
          <cell r="G191">
            <v>-62202.23</v>
          </cell>
          <cell r="H191">
            <v>-404751.35999999999</v>
          </cell>
        </row>
        <row r="192">
          <cell r="B192" t="str">
            <v>100-1720-10</v>
          </cell>
          <cell r="C192" t="str">
            <v>2105 Accum Dep'n-Overhead Distribution</v>
          </cell>
          <cell r="D192">
            <v>-9031035.2699999996</v>
          </cell>
          <cell r="E192">
            <v>826381.68</v>
          </cell>
          <cell r="F192">
            <v>454817.65</v>
          </cell>
          <cell r="G192">
            <v>371564.03</v>
          </cell>
          <cell r="H192">
            <v>-8659471.2400000002</v>
          </cell>
        </row>
        <row r="193">
          <cell r="B193" t="str">
            <v>100-1721-10</v>
          </cell>
          <cell r="C193" t="str">
            <v>2105 Acc Dep'n-Poles, Towers, Fixtures</v>
          </cell>
          <cell r="D193">
            <v>-16592904.83</v>
          </cell>
          <cell r="E193">
            <v>2533325.73</v>
          </cell>
          <cell r="F193">
            <v>953406.26</v>
          </cell>
          <cell r="G193">
            <v>1579919.47</v>
          </cell>
          <cell r="H193">
            <v>-15012985.359999999</v>
          </cell>
        </row>
        <row r="194">
          <cell r="B194" t="str">
            <v>100-1725-10</v>
          </cell>
          <cell r="C194" t="str">
            <v>2105 Accum Dep'n-Underground Dist'n</v>
          </cell>
          <cell r="D194">
            <v>-21859403.399999999</v>
          </cell>
          <cell r="E194">
            <v>2271389.2200000002</v>
          </cell>
          <cell r="F194">
            <v>1589047.02</v>
          </cell>
          <cell r="G194">
            <v>682342.2</v>
          </cell>
          <cell r="H194">
            <v>-21177061.199999999</v>
          </cell>
        </row>
        <row r="195">
          <cell r="B195" t="str">
            <v>100-1730-10</v>
          </cell>
          <cell r="C195" t="str">
            <v>2105 Accum Dep'n-Dist'n Transformers</v>
          </cell>
          <cell r="D195">
            <v>-33661138.960000001</v>
          </cell>
          <cell r="E195">
            <v>1651057.36</v>
          </cell>
          <cell r="F195">
            <v>1223125.2</v>
          </cell>
          <cell r="G195">
            <v>427932.15999999997</v>
          </cell>
          <cell r="H195">
            <v>-33233206.800000001</v>
          </cell>
        </row>
        <row r="196">
          <cell r="B196" t="str">
            <v>100-1735-10</v>
          </cell>
          <cell r="C196" t="str">
            <v>2105 Accum Dep'n-Distribution Meters</v>
          </cell>
          <cell r="D196">
            <v>-12708086.41</v>
          </cell>
          <cell r="E196">
            <v>504768.35</v>
          </cell>
          <cell r="F196">
            <v>1002962.12</v>
          </cell>
          <cell r="G196">
            <v>-498193.77</v>
          </cell>
          <cell r="H196">
            <v>-13206280.18</v>
          </cell>
        </row>
        <row r="197">
          <cell r="B197" t="str">
            <v>100-1736-10</v>
          </cell>
          <cell r="C197" t="str">
            <v>2105 Accum Ammortization-contra</v>
          </cell>
          <cell r="D197">
            <v>-534475.09</v>
          </cell>
          <cell r="E197">
            <v>0</v>
          </cell>
          <cell r="F197">
            <v>0</v>
          </cell>
          <cell r="G197">
            <v>0</v>
          </cell>
          <cell r="H197">
            <v>-534475.09</v>
          </cell>
        </row>
        <row r="198">
          <cell r="B198" t="str">
            <v>100-1740-10</v>
          </cell>
          <cell r="C198" t="str">
            <v>2105 Accum Dep'n-Gen. Office Equipment</v>
          </cell>
          <cell r="D198">
            <v>-713462.27</v>
          </cell>
          <cell r="E198">
            <v>13100.31</v>
          </cell>
          <cell r="F198">
            <v>12057.19</v>
          </cell>
          <cell r="G198">
            <v>1043.1199999999999</v>
          </cell>
          <cell r="H198">
            <v>-712419.15</v>
          </cell>
        </row>
        <row r="199">
          <cell r="B199" t="str">
            <v>100-1741-10</v>
          </cell>
          <cell r="C199" t="str">
            <v>2105 Accum Dep'n Telephone System</v>
          </cell>
          <cell r="D199">
            <v>-308061.61</v>
          </cell>
          <cell r="E199">
            <v>0</v>
          </cell>
          <cell r="F199">
            <v>35169.9</v>
          </cell>
          <cell r="G199">
            <v>-35169.9</v>
          </cell>
          <cell r="H199">
            <v>-343231.51</v>
          </cell>
        </row>
        <row r="200">
          <cell r="B200" t="str">
            <v>100-1742-10</v>
          </cell>
          <cell r="C200" t="str">
            <v>2105 Accmu Dep'n Misc Equipment</v>
          </cell>
          <cell r="D200">
            <v>-684574.97</v>
          </cell>
          <cell r="E200">
            <v>5127210</v>
          </cell>
          <cell r="F200">
            <v>5233187.41</v>
          </cell>
          <cell r="G200">
            <v>-105977.41</v>
          </cell>
          <cell r="H200">
            <v>-790552.38</v>
          </cell>
        </row>
        <row r="201">
          <cell r="B201" t="str">
            <v>100-1744-10</v>
          </cell>
          <cell r="C201" t="str">
            <v>2105 Accum Dep'n-Computer Software</v>
          </cell>
          <cell r="D201">
            <v>-1930276.32</v>
          </cell>
          <cell r="E201">
            <v>210454.36</v>
          </cell>
          <cell r="F201">
            <v>300198.78999999998</v>
          </cell>
          <cell r="G201">
            <v>-89744.43</v>
          </cell>
          <cell r="H201">
            <v>-2020020.75</v>
          </cell>
        </row>
        <row r="202">
          <cell r="B202" t="str">
            <v>100-1745-10</v>
          </cell>
          <cell r="C202" t="str">
            <v>2105 Accum Dep'n-Computer Hardware Equip</v>
          </cell>
          <cell r="D202">
            <v>-2731713.89</v>
          </cell>
          <cell r="E202">
            <v>298177.39</v>
          </cell>
          <cell r="F202">
            <v>192826.26</v>
          </cell>
          <cell r="G202">
            <v>105351.13</v>
          </cell>
          <cell r="H202">
            <v>-2626362.7599999998</v>
          </cell>
        </row>
        <row r="203">
          <cell r="B203" t="str">
            <v>100-1746-10</v>
          </cell>
          <cell r="C203" t="str">
            <v>2105 Accum Dep'n - Meter reading equipt</v>
          </cell>
          <cell r="D203">
            <v>-557646.85</v>
          </cell>
          <cell r="E203">
            <v>5229.08</v>
          </cell>
          <cell r="F203">
            <v>138850.57</v>
          </cell>
          <cell r="G203">
            <v>-133621.49</v>
          </cell>
          <cell r="H203">
            <v>-691268.34</v>
          </cell>
        </row>
        <row r="204">
          <cell r="B204" t="str">
            <v>100-1747-10</v>
          </cell>
          <cell r="C204" t="str">
            <v>2105 Accum Dep'n CAD AM/FM System</v>
          </cell>
          <cell r="D204">
            <v>-293583.09999999998</v>
          </cell>
          <cell r="E204">
            <v>0</v>
          </cell>
          <cell r="F204">
            <v>0</v>
          </cell>
          <cell r="G204">
            <v>0</v>
          </cell>
          <cell r="H204">
            <v>-293583.09999999998</v>
          </cell>
        </row>
        <row r="205">
          <cell r="B205" t="str">
            <v>100-1750-10</v>
          </cell>
          <cell r="C205" t="str">
            <v>2105 Accum Dep'n-Stores Warehouse Equip</v>
          </cell>
          <cell r="D205">
            <v>-24515.95</v>
          </cell>
          <cell r="E205">
            <v>0</v>
          </cell>
          <cell r="F205">
            <v>446.48</v>
          </cell>
          <cell r="G205">
            <v>-446.48</v>
          </cell>
          <cell r="H205">
            <v>-24962.43</v>
          </cell>
        </row>
        <row r="206">
          <cell r="B206" t="str">
            <v>100-1755-10</v>
          </cell>
          <cell r="C206" t="str">
            <v>2105 Accum Dep'n-Rolling Stock &amp; Equip</v>
          </cell>
          <cell r="D206">
            <v>-5642447.5300000003</v>
          </cell>
          <cell r="E206">
            <v>203843.1</v>
          </cell>
          <cell r="F206">
            <v>382527.07</v>
          </cell>
          <cell r="G206">
            <v>-178683.97</v>
          </cell>
          <cell r="H206">
            <v>-5821131.5</v>
          </cell>
        </row>
        <row r="207">
          <cell r="B207" t="str">
            <v>100-1760-10</v>
          </cell>
          <cell r="C207" t="str">
            <v>2105 Accum Dep'n-Misc. Equipment-Tools</v>
          </cell>
          <cell r="D207">
            <v>-2438754.14</v>
          </cell>
          <cell r="E207">
            <v>76629.7</v>
          </cell>
          <cell r="F207">
            <v>108183.92</v>
          </cell>
          <cell r="G207">
            <v>-31554.22</v>
          </cell>
          <cell r="H207">
            <v>-2470308.36</v>
          </cell>
        </row>
        <row r="208">
          <cell r="B208" t="str">
            <v>100-1765-10</v>
          </cell>
          <cell r="C208" t="str">
            <v>2105 Accum Dep'n-Water Heater Controls</v>
          </cell>
          <cell r="D208">
            <v>-107034.72</v>
          </cell>
          <cell r="E208">
            <v>0</v>
          </cell>
          <cell r="F208">
            <v>0</v>
          </cell>
          <cell r="G208">
            <v>0</v>
          </cell>
          <cell r="H208">
            <v>-107034.72</v>
          </cell>
        </row>
        <row r="209">
          <cell r="B209" t="str">
            <v>100-1770-10</v>
          </cell>
          <cell r="C209" t="str">
            <v>2105 Accum Dep'n-Load Mgmt. Controls</v>
          </cell>
          <cell r="D209">
            <v>-1111546.29</v>
          </cell>
          <cell r="E209">
            <v>0</v>
          </cell>
          <cell r="F209">
            <v>83189.429999999993</v>
          </cell>
          <cell r="G209">
            <v>-83189.429999999993</v>
          </cell>
          <cell r="H209">
            <v>-1194735.72</v>
          </cell>
        </row>
        <row r="210">
          <cell r="B210" t="str">
            <v>100-1771-10</v>
          </cell>
          <cell r="C210" t="str">
            <v>2105 Accum Dep'n Water Heater Controls</v>
          </cell>
          <cell r="D210">
            <v>-49092.77</v>
          </cell>
          <cell r="E210">
            <v>0</v>
          </cell>
          <cell r="F210">
            <v>0</v>
          </cell>
          <cell r="G210">
            <v>0</v>
          </cell>
          <cell r="H210">
            <v>-49092.77</v>
          </cell>
        </row>
        <row r="211">
          <cell r="B211" t="str">
            <v>100-1775-10</v>
          </cell>
          <cell r="C211" t="str">
            <v>2105 Amortization-Leasehold Improvements</v>
          </cell>
          <cell r="D211">
            <v>-976487.54</v>
          </cell>
          <cell r="E211">
            <v>0</v>
          </cell>
          <cell r="F211">
            <v>37631.230000000003</v>
          </cell>
          <cell r="G211">
            <v>-37631.230000000003</v>
          </cell>
          <cell r="H211">
            <v>-1014118.77</v>
          </cell>
        </row>
        <row r="212">
          <cell r="B212" t="str">
            <v>100-1779-10</v>
          </cell>
          <cell r="C212" t="str">
            <v>2120 Accum Amort'n-HONI Contrib'n</v>
          </cell>
          <cell r="D212">
            <v>0</v>
          </cell>
          <cell r="E212">
            <v>0</v>
          </cell>
          <cell r="F212">
            <v>82734.09</v>
          </cell>
          <cell r="G212">
            <v>-82734.09</v>
          </cell>
          <cell r="H212">
            <v>-82734.09</v>
          </cell>
        </row>
        <row r="213">
          <cell r="B213" t="str">
            <v>100-1780-10</v>
          </cell>
          <cell r="C213" t="str">
            <v>2105 Accum Dep'n-Fibre Optics</v>
          </cell>
          <cell r="D213">
            <v>-96488.44</v>
          </cell>
          <cell r="E213">
            <v>0</v>
          </cell>
          <cell r="F213">
            <v>0</v>
          </cell>
          <cell r="G213">
            <v>0</v>
          </cell>
          <cell r="H213">
            <v>-96488.44</v>
          </cell>
        </row>
        <row r="214">
          <cell r="B214" t="str">
            <v>100-1785-10</v>
          </cell>
          <cell r="C214" t="str">
            <v>2105 Accum Dep Rolling &amp; Equip - Disposal</v>
          </cell>
          <cell r="D214">
            <v>2628948.7400000002</v>
          </cell>
          <cell r="E214">
            <v>0</v>
          </cell>
          <cell r="F214">
            <v>0</v>
          </cell>
          <cell r="G214">
            <v>0</v>
          </cell>
          <cell r="H214">
            <v>2628948.7400000002</v>
          </cell>
        </row>
        <row r="215">
          <cell r="B215" t="str">
            <v>100-1786-10</v>
          </cell>
          <cell r="C215" t="str">
            <v>2105 Accum Distribution Meter - Disposal</v>
          </cell>
          <cell r="D215">
            <v>4595146.5</v>
          </cell>
          <cell r="E215">
            <v>0</v>
          </cell>
          <cell r="F215">
            <v>0</v>
          </cell>
          <cell r="G215">
            <v>0</v>
          </cell>
          <cell r="H215">
            <v>4595146.5</v>
          </cell>
        </row>
        <row r="216">
          <cell r="B216" t="str">
            <v>100-1787-10</v>
          </cell>
          <cell r="C216" t="str">
            <v>2105 Accum Dep Building - Disposal</v>
          </cell>
          <cell r="D216">
            <v>6887.53</v>
          </cell>
          <cell r="E216">
            <v>0</v>
          </cell>
          <cell r="F216">
            <v>0</v>
          </cell>
          <cell r="G216">
            <v>0</v>
          </cell>
          <cell r="H216">
            <v>6887.53</v>
          </cell>
        </row>
        <row r="217">
          <cell r="B217" t="str">
            <v>100-1788-10</v>
          </cell>
          <cell r="C217" t="str">
            <v>2105 Accum Depr OH Distribution - Disposal</v>
          </cell>
          <cell r="D217">
            <v>48000</v>
          </cell>
          <cell r="E217">
            <v>0</v>
          </cell>
          <cell r="F217">
            <v>0</v>
          </cell>
          <cell r="G217">
            <v>0</v>
          </cell>
          <cell r="H217">
            <v>48000</v>
          </cell>
        </row>
        <row r="218">
          <cell r="B218" t="str">
            <v>100-1789-10</v>
          </cell>
          <cell r="C218" t="str">
            <v>2105 Accum Depr Disposals Clearing Account</v>
          </cell>
          <cell r="D218">
            <v>7488617.0599999996</v>
          </cell>
          <cell r="E218">
            <v>3133415.38</v>
          </cell>
          <cell r="F218">
            <v>8340146.2800000003</v>
          </cell>
          <cell r="G218">
            <v>-5206730.9000000004</v>
          </cell>
          <cell r="H218">
            <v>2281886.16</v>
          </cell>
        </row>
        <row r="219">
          <cell r="B219" t="str">
            <v>100-1790-10</v>
          </cell>
          <cell r="C219" t="str">
            <v>2105 ContraAcc Dep Distrib Meters</v>
          </cell>
          <cell r="D219">
            <v>136427.92000000001</v>
          </cell>
          <cell r="E219">
            <v>33328.81</v>
          </cell>
          <cell r="F219">
            <v>2865.68</v>
          </cell>
          <cell r="G219">
            <v>30463.13</v>
          </cell>
          <cell r="H219">
            <v>166891.04999999999</v>
          </cell>
        </row>
        <row r="220">
          <cell r="B220" t="str">
            <v>100-1791-10</v>
          </cell>
          <cell r="C220" t="str">
            <v>2105 ContraAcc Dep Poles, Towers, Fixtures</v>
          </cell>
          <cell r="D220">
            <v>2445294.3199999998</v>
          </cell>
          <cell r="E220">
            <v>230729.2</v>
          </cell>
          <cell r="F220">
            <v>113540.05</v>
          </cell>
          <cell r="G220">
            <v>117189.15</v>
          </cell>
          <cell r="H220">
            <v>2562483.4700000002</v>
          </cell>
        </row>
        <row r="221">
          <cell r="B221" t="str">
            <v>100-1792-10</v>
          </cell>
          <cell r="C221" t="str">
            <v>2105 ContraAcc Dep Distribution Transformers</v>
          </cell>
          <cell r="D221">
            <v>4357005.8099999996</v>
          </cell>
          <cell r="E221">
            <v>455218</v>
          </cell>
          <cell r="F221">
            <v>59294.34</v>
          </cell>
          <cell r="G221">
            <v>395923.66</v>
          </cell>
          <cell r="H221">
            <v>4752929.47</v>
          </cell>
        </row>
        <row r="222">
          <cell r="B222" t="str">
            <v>100-1793-10</v>
          </cell>
          <cell r="C222" t="str">
            <v>2105 ContraAcc Dep Overhead Distribution</v>
          </cell>
          <cell r="D222">
            <v>1313033.67</v>
          </cell>
          <cell r="E222">
            <v>92907.35</v>
          </cell>
          <cell r="F222">
            <v>38966.19</v>
          </cell>
          <cell r="G222">
            <v>53941.16</v>
          </cell>
          <cell r="H222">
            <v>1366974.83</v>
          </cell>
        </row>
        <row r="223">
          <cell r="B223" t="str">
            <v>100-1794-10</v>
          </cell>
          <cell r="C223" t="str">
            <v>2105 ContraAcc Dep Underground Distribution</v>
          </cell>
          <cell r="D223">
            <v>4335121.01</v>
          </cell>
          <cell r="E223">
            <v>586776.84</v>
          </cell>
          <cell r="F223">
            <v>85793.58</v>
          </cell>
          <cell r="G223">
            <v>500983.26</v>
          </cell>
          <cell r="H223">
            <v>4836104.2699999996</v>
          </cell>
        </row>
        <row r="224">
          <cell r="B224" t="str">
            <v>100-1795-10</v>
          </cell>
          <cell r="C224" t="str">
            <v>2105 ContraAcc Dep Tools</v>
          </cell>
          <cell r="D224">
            <v>168579.11</v>
          </cell>
          <cell r="E224">
            <v>28698.14</v>
          </cell>
          <cell r="F224">
            <v>8536.42</v>
          </cell>
          <cell r="G224">
            <v>20161.72</v>
          </cell>
          <cell r="H224">
            <v>188740.83</v>
          </cell>
        </row>
        <row r="225">
          <cell r="B225" t="str">
            <v>100-1796-10</v>
          </cell>
          <cell r="C225" t="str">
            <v>2105 ContraAcc Dep Equipment</v>
          </cell>
          <cell r="D225">
            <v>320130.11</v>
          </cell>
          <cell r="E225">
            <v>15771.46</v>
          </cell>
          <cell r="F225">
            <v>1463.58</v>
          </cell>
          <cell r="G225">
            <v>14307.88</v>
          </cell>
          <cell r="H225">
            <v>334437.99</v>
          </cell>
        </row>
        <row r="226">
          <cell r="B226" t="str">
            <v>100-2000-10</v>
          </cell>
          <cell r="C226" t="str">
            <v>2205 Accounts Payable-Trade</v>
          </cell>
          <cell r="D226">
            <v>-978839.73</v>
          </cell>
          <cell r="E226">
            <v>43169126.270000003</v>
          </cell>
          <cell r="F226">
            <v>43841123.189999998</v>
          </cell>
          <cell r="G226">
            <v>-671996.92</v>
          </cell>
          <cell r="H226">
            <v>-1650836.65</v>
          </cell>
        </row>
        <row r="227">
          <cell r="B227" t="str">
            <v>100-2001-10</v>
          </cell>
          <cell r="C227" t="str">
            <v>2205 Accounts Payable - Refunds</v>
          </cell>
          <cell r="D227">
            <v>-9065261.0999999996</v>
          </cell>
          <cell r="E227">
            <v>5263909.1399999997</v>
          </cell>
          <cell r="F227">
            <v>5262550.74</v>
          </cell>
          <cell r="G227">
            <v>1358.4</v>
          </cell>
          <cell r="H227">
            <v>-9063902.6999999993</v>
          </cell>
        </row>
        <row r="228">
          <cell r="B228" t="str">
            <v>100-2005-10</v>
          </cell>
          <cell r="C228" t="str">
            <v>2205 Accounts Payable-US</v>
          </cell>
          <cell r="D228">
            <v>-28975.62</v>
          </cell>
          <cell r="E228">
            <v>410601.34</v>
          </cell>
          <cell r="F228">
            <v>386038.84</v>
          </cell>
          <cell r="G228">
            <v>24562.5</v>
          </cell>
          <cell r="H228">
            <v>-4413.12</v>
          </cell>
        </row>
        <row r="229">
          <cell r="B229" t="str">
            <v>100-2010-10</v>
          </cell>
          <cell r="C229" t="str">
            <v>2205 Accounts Payable-Bulk Power</v>
          </cell>
          <cell r="D229">
            <v>-10041946.91</v>
          </cell>
          <cell r="E229">
            <v>465668265.5</v>
          </cell>
          <cell r="F229">
            <v>464311370.39999998</v>
          </cell>
          <cell r="G229">
            <v>1356895.1</v>
          </cell>
          <cell r="H229">
            <v>-8685051.8100000005</v>
          </cell>
        </row>
        <row r="230">
          <cell r="B230" t="str">
            <v>100-2020-10</v>
          </cell>
          <cell r="C230" t="str">
            <v>2205 Accounts Payable-Contract Holdback</v>
          </cell>
          <cell r="D230">
            <v>-426272.21</v>
          </cell>
          <cell r="E230">
            <v>790756.41</v>
          </cell>
          <cell r="F230">
            <v>271386.78000000003</v>
          </cell>
          <cell r="G230">
            <v>519369.63</v>
          </cell>
          <cell r="H230">
            <v>93097.42</v>
          </cell>
        </row>
        <row r="231">
          <cell r="B231" t="str">
            <v>100-2029-10</v>
          </cell>
          <cell r="C231" t="str">
            <v>2205 Accounts Payable - PST Accrual</v>
          </cell>
          <cell r="D231">
            <v>0</v>
          </cell>
          <cell r="E231">
            <v>65.5</v>
          </cell>
          <cell r="F231">
            <v>0</v>
          </cell>
          <cell r="G231">
            <v>65.5</v>
          </cell>
          <cell r="H231">
            <v>65.5</v>
          </cell>
        </row>
        <row r="232">
          <cell r="B232" t="str">
            <v>100-2030-10</v>
          </cell>
          <cell r="C232" t="str">
            <v>2205 Accounts Payable - Inventory</v>
          </cell>
          <cell r="D232">
            <v>-307915.88</v>
          </cell>
          <cell r="E232">
            <v>4007552.31</v>
          </cell>
          <cell r="F232">
            <v>3766052.75</v>
          </cell>
          <cell r="G232">
            <v>241499.56</v>
          </cell>
          <cell r="H232">
            <v>-66416.320000000007</v>
          </cell>
        </row>
        <row r="233">
          <cell r="B233" t="str">
            <v>100-2031-10</v>
          </cell>
          <cell r="C233" t="str">
            <v>2205 A/P Retailers</v>
          </cell>
          <cell r="D233">
            <v>1.02</v>
          </cell>
          <cell r="E233">
            <v>0</v>
          </cell>
          <cell r="F233">
            <v>0</v>
          </cell>
          <cell r="G233">
            <v>0</v>
          </cell>
          <cell r="H233">
            <v>1.02</v>
          </cell>
        </row>
        <row r="234">
          <cell r="B234" t="str">
            <v>100-2036-10</v>
          </cell>
          <cell r="C234" t="str">
            <v>2205 Ontario Price Credit</v>
          </cell>
          <cell r="D234">
            <v>175.56</v>
          </cell>
          <cell r="E234">
            <v>0</v>
          </cell>
          <cell r="F234">
            <v>0</v>
          </cell>
          <cell r="G234">
            <v>0</v>
          </cell>
          <cell r="H234">
            <v>175.56</v>
          </cell>
        </row>
        <row r="235">
          <cell r="B235" t="str">
            <v>100-2040-10</v>
          </cell>
          <cell r="C235" t="str">
            <v>2290 Accounts Payable - GST</v>
          </cell>
          <cell r="D235">
            <v>0</v>
          </cell>
          <cell r="E235">
            <v>2471.92</v>
          </cell>
          <cell r="F235">
            <v>2471.92</v>
          </cell>
          <cell r="G235">
            <v>0</v>
          </cell>
          <cell r="H235">
            <v>0</v>
          </cell>
        </row>
        <row r="236">
          <cell r="B236" t="str">
            <v>100-2043-10</v>
          </cell>
          <cell r="C236" t="str">
            <v>2290 HST Liability</v>
          </cell>
          <cell r="D236">
            <v>-1633891.34</v>
          </cell>
          <cell r="E236">
            <v>19784231.449999999</v>
          </cell>
          <cell r="F236">
            <v>20286206.91</v>
          </cell>
          <cell r="G236">
            <v>-501975.46</v>
          </cell>
          <cell r="H236">
            <v>-2135866.7999999998</v>
          </cell>
        </row>
        <row r="237">
          <cell r="B237" t="str">
            <v>100-2044-10</v>
          </cell>
          <cell r="C237" t="str">
            <v>2290 HST Liability - Retailer</v>
          </cell>
          <cell r="D237">
            <v>-21906.77</v>
          </cell>
          <cell r="E237">
            <v>198088.92</v>
          </cell>
          <cell r="F237">
            <v>194259.64</v>
          </cell>
          <cell r="G237">
            <v>3829.28</v>
          </cell>
          <cell r="H237">
            <v>-18077.490000000002</v>
          </cell>
        </row>
        <row r="238">
          <cell r="B238" t="str">
            <v>100-2045-10</v>
          </cell>
          <cell r="C238" t="str">
            <v>2250 Debt Retirement Charge Payable</v>
          </cell>
          <cell r="D238">
            <v>-23408.16</v>
          </cell>
          <cell r="E238">
            <v>179.19</v>
          </cell>
          <cell r="F238">
            <v>134.71</v>
          </cell>
          <cell r="G238">
            <v>44.48</v>
          </cell>
          <cell r="H238">
            <v>-23363.68</v>
          </cell>
        </row>
        <row r="239">
          <cell r="B239" t="str">
            <v>100-2050-10</v>
          </cell>
          <cell r="C239" t="str">
            <v>2220 Accrued Liability</v>
          </cell>
          <cell r="D239">
            <v>-3753181.5</v>
          </cell>
          <cell r="E239">
            <v>56675734.009999998</v>
          </cell>
          <cell r="F239">
            <v>56883613.609999999</v>
          </cell>
          <cell r="G239">
            <v>-207879.6</v>
          </cell>
          <cell r="H239">
            <v>-3961061.1</v>
          </cell>
        </row>
        <row r="240">
          <cell r="B240" t="str">
            <v>100-2053-10</v>
          </cell>
          <cell r="C240" t="str">
            <v>2220 Accrued  - Property Taxes</v>
          </cell>
          <cell r="D240">
            <v>-21680.99</v>
          </cell>
          <cell r="E240">
            <v>147194.06</v>
          </cell>
          <cell r="F240">
            <v>135660</v>
          </cell>
          <cell r="G240">
            <v>11534.06</v>
          </cell>
          <cell r="H240">
            <v>-10146.93</v>
          </cell>
        </row>
        <row r="241">
          <cell r="B241" t="str">
            <v>100-2056-10</v>
          </cell>
          <cell r="C241" t="str">
            <v>2220 Accrued Audit Fees</v>
          </cell>
          <cell r="D241">
            <v>-75633</v>
          </cell>
          <cell r="E241">
            <v>149505</v>
          </cell>
          <cell r="F241">
            <v>169128</v>
          </cell>
          <cell r="G241">
            <v>-19623</v>
          </cell>
          <cell r="H241">
            <v>-95256</v>
          </cell>
        </row>
        <row r="242">
          <cell r="B242" t="str">
            <v>100-2070-10</v>
          </cell>
          <cell r="C242" t="str">
            <v>2220 Suspense</v>
          </cell>
          <cell r="D242">
            <v>-60096.22</v>
          </cell>
          <cell r="E242">
            <v>9367791.1400000006</v>
          </cell>
          <cell r="F242">
            <v>9312125.7200000007</v>
          </cell>
          <cell r="G242">
            <v>55665.42</v>
          </cell>
          <cell r="H242">
            <v>-4430.8</v>
          </cell>
        </row>
        <row r="243">
          <cell r="B243" t="str">
            <v>100-2071-10</v>
          </cell>
          <cell r="C243" t="str">
            <v>2205 Refund Payment Offset</v>
          </cell>
          <cell r="D243">
            <v>9099687.8699999992</v>
          </cell>
          <cell r="E243">
            <v>205.67</v>
          </cell>
          <cell r="F243">
            <v>205.67</v>
          </cell>
          <cell r="G243">
            <v>0</v>
          </cell>
          <cell r="H243">
            <v>9099687.8699999992</v>
          </cell>
        </row>
        <row r="244">
          <cell r="B244" t="str">
            <v>100-2072-10</v>
          </cell>
          <cell r="C244" t="str">
            <v>2220 Net-Metering Customer Credits</v>
          </cell>
          <cell r="D244">
            <v>-841.96</v>
          </cell>
          <cell r="E244">
            <v>1110.03</v>
          </cell>
          <cell r="F244">
            <v>570.89</v>
          </cell>
          <cell r="G244">
            <v>539.14</v>
          </cell>
          <cell r="H244">
            <v>-302.82</v>
          </cell>
        </row>
        <row r="245">
          <cell r="B245" t="str">
            <v>100-2090-10</v>
          </cell>
          <cell r="C245" t="str">
            <v>2220 Accrued Labour</v>
          </cell>
          <cell r="D245">
            <v>-463798.8</v>
          </cell>
          <cell r="E245">
            <v>2406564.4300000002</v>
          </cell>
          <cell r="F245">
            <v>2532114.64</v>
          </cell>
          <cell r="G245">
            <v>-125550.21</v>
          </cell>
          <cell r="H245">
            <v>-589349.01</v>
          </cell>
        </row>
        <row r="246">
          <cell r="B246" t="str">
            <v>100-2100-10</v>
          </cell>
          <cell r="C246" t="str">
            <v>2220 Banked Overtime</v>
          </cell>
          <cell r="D246">
            <v>-12076.74</v>
          </cell>
          <cell r="E246">
            <v>78016.62</v>
          </cell>
          <cell r="F246">
            <v>58681.22</v>
          </cell>
          <cell r="G246">
            <v>19335.400000000001</v>
          </cell>
          <cell r="H246">
            <v>7258.66</v>
          </cell>
        </row>
        <row r="247">
          <cell r="B247" t="str">
            <v>100-2103-10</v>
          </cell>
          <cell r="C247" t="str">
            <v>2225 TD Line of Credit</v>
          </cell>
          <cell r="D247">
            <v>0</v>
          </cell>
          <cell r="E247">
            <v>29016760.280000001</v>
          </cell>
          <cell r="F247">
            <v>29016760.280000001</v>
          </cell>
          <cell r="G247">
            <v>0</v>
          </cell>
          <cell r="H247">
            <v>0</v>
          </cell>
        </row>
        <row r="248">
          <cell r="B248" t="str">
            <v>100-2107-10</v>
          </cell>
          <cell r="C248" t="str">
            <v>2220 Ctc. Payable</v>
          </cell>
          <cell r="D248">
            <v>71.44</v>
          </cell>
          <cell r="E248">
            <v>0</v>
          </cell>
          <cell r="F248">
            <v>0</v>
          </cell>
          <cell r="G248">
            <v>0</v>
          </cell>
          <cell r="H248">
            <v>71.44</v>
          </cell>
        </row>
        <row r="249">
          <cell r="B249" t="str">
            <v>100-2111-10</v>
          </cell>
          <cell r="C249" t="str">
            <v>2210 Customer Deposits - Current Portion</v>
          </cell>
          <cell r="D249">
            <v>-323920.69</v>
          </cell>
          <cell r="E249">
            <v>0</v>
          </cell>
          <cell r="F249">
            <v>0</v>
          </cell>
          <cell r="G249">
            <v>0</v>
          </cell>
          <cell r="H249">
            <v>-323920.69</v>
          </cell>
        </row>
        <row r="250">
          <cell r="B250" t="str">
            <v>100-2115-10</v>
          </cell>
          <cell r="C250" t="str">
            <v>2220 Deferred Rev</v>
          </cell>
          <cell r="D250">
            <v>0</v>
          </cell>
          <cell r="E250">
            <v>411729.85</v>
          </cell>
          <cell r="F250">
            <v>411729.85</v>
          </cell>
          <cell r="G250">
            <v>0</v>
          </cell>
          <cell r="H250">
            <v>0</v>
          </cell>
        </row>
        <row r="251">
          <cell r="B251" t="str">
            <v>100-2116-10</v>
          </cell>
          <cell r="C251" t="str">
            <v>2320 Development Fund-current</v>
          </cell>
          <cell r="D251">
            <v>-925844.71</v>
          </cell>
          <cell r="E251">
            <v>925844.71</v>
          </cell>
          <cell r="F251">
            <v>0</v>
          </cell>
          <cell r="G251">
            <v>925844.71</v>
          </cell>
          <cell r="H251">
            <v>0</v>
          </cell>
        </row>
        <row r="252">
          <cell r="B252" t="str">
            <v>100-2125-10</v>
          </cell>
          <cell r="C252" t="str">
            <v>2292 Payroll - Company Pension</v>
          </cell>
          <cell r="D252">
            <v>-121890.77</v>
          </cell>
          <cell r="E252">
            <v>1667532.78</v>
          </cell>
          <cell r="F252">
            <v>1674453.24</v>
          </cell>
          <cell r="G252">
            <v>-6920.46</v>
          </cell>
          <cell r="H252">
            <v>-128811.23</v>
          </cell>
        </row>
        <row r="253">
          <cell r="B253" t="str">
            <v>100-2150-10</v>
          </cell>
          <cell r="C253" t="str">
            <v>2292 Payroll - Savings Bonds</v>
          </cell>
          <cell r="D253">
            <v>150</v>
          </cell>
          <cell r="E253">
            <v>0</v>
          </cell>
          <cell r="F253">
            <v>0</v>
          </cell>
          <cell r="G253">
            <v>0</v>
          </cell>
          <cell r="H253">
            <v>150</v>
          </cell>
        </row>
        <row r="254">
          <cell r="B254" t="str">
            <v>100-2170-10</v>
          </cell>
          <cell r="C254" t="str">
            <v>2292 Payroll - CPP</v>
          </cell>
          <cell r="D254">
            <v>29.78</v>
          </cell>
          <cell r="E254">
            <v>0</v>
          </cell>
          <cell r="F254">
            <v>0</v>
          </cell>
          <cell r="G254">
            <v>0</v>
          </cell>
          <cell r="H254">
            <v>29.78</v>
          </cell>
        </row>
        <row r="255">
          <cell r="B255" t="str">
            <v>100-2190-10</v>
          </cell>
          <cell r="C255" t="str">
            <v>2292 Payroll - Union Dues</v>
          </cell>
          <cell r="D255">
            <v>-4554.8</v>
          </cell>
          <cell r="E255">
            <v>57948.71</v>
          </cell>
          <cell r="F255">
            <v>58126.33</v>
          </cell>
          <cell r="G255">
            <v>-177.62</v>
          </cell>
          <cell r="H255">
            <v>-4732.42</v>
          </cell>
        </row>
        <row r="256">
          <cell r="B256" t="str">
            <v>100-2195-10</v>
          </cell>
          <cell r="C256" t="str">
            <v>2292 Payroll - WSIB</v>
          </cell>
          <cell r="D256">
            <v>-2866.55</v>
          </cell>
          <cell r="E256">
            <v>79793.81</v>
          </cell>
          <cell r="F256">
            <v>79974.48</v>
          </cell>
          <cell r="G256">
            <v>-180.67</v>
          </cell>
          <cell r="H256">
            <v>-3047.22</v>
          </cell>
        </row>
        <row r="257">
          <cell r="B257" t="str">
            <v>100-2200-10</v>
          </cell>
          <cell r="C257" t="str">
            <v>2292 Payroll - Social Club</v>
          </cell>
          <cell r="D257">
            <v>35</v>
          </cell>
          <cell r="E257">
            <v>1822</v>
          </cell>
          <cell r="F257">
            <v>2003</v>
          </cell>
          <cell r="G257">
            <v>-181</v>
          </cell>
          <cell r="H257">
            <v>-146</v>
          </cell>
        </row>
        <row r="258">
          <cell r="B258" t="str">
            <v>100-2210-10</v>
          </cell>
          <cell r="C258" t="str">
            <v>2292 Payroll - Group Life</v>
          </cell>
          <cell r="D258">
            <v>-1893.67</v>
          </cell>
          <cell r="E258">
            <v>9402.3799999999992</v>
          </cell>
          <cell r="F258">
            <v>9402.02</v>
          </cell>
          <cell r="G258">
            <v>0.36</v>
          </cell>
          <cell r="H258">
            <v>-1893.31</v>
          </cell>
        </row>
        <row r="259">
          <cell r="B259" t="str">
            <v>100-2215-10</v>
          </cell>
          <cell r="C259" t="str">
            <v>2292 Payroll - Garnishments</v>
          </cell>
          <cell r="D259">
            <v>0</v>
          </cell>
          <cell r="E259">
            <v>1000</v>
          </cell>
          <cell r="F259">
            <v>1000</v>
          </cell>
          <cell r="G259">
            <v>0</v>
          </cell>
          <cell r="H259">
            <v>0</v>
          </cell>
        </row>
        <row r="260">
          <cell r="B260" t="str">
            <v>100-2220-10</v>
          </cell>
          <cell r="C260" t="str">
            <v>2292 Payroll - Other</v>
          </cell>
          <cell r="D260">
            <v>-3140.46</v>
          </cell>
          <cell r="E260">
            <v>2990.46</v>
          </cell>
          <cell r="F260">
            <v>0</v>
          </cell>
          <cell r="G260">
            <v>2990.46</v>
          </cell>
          <cell r="H260">
            <v>-150</v>
          </cell>
        </row>
        <row r="261">
          <cell r="B261" t="str">
            <v>100-2225-10</v>
          </cell>
          <cell r="C261" t="str">
            <v>2294 Accrued Pymts. In Lieu Of Taxes</v>
          </cell>
          <cell r="D261">
            <v>-381574.19</v>
          </cell>
          <cell r="E261">
            <v>1509813</v>
          </cell>
          <cell r="F261">
            <v>945325</v>
          </cell>
          <cell r="G261">
            <v>564488</v>
          </cell>
          <cell r="H261">
            <v>182913.81</v>
          </cell>
        </row>
        <row r="262">
          <cell r="B262" t="str">
            <v>100-2239-10</v>
          </cell>
          <cell r="C262" t="str">
            <v>1100 Customer Reg Credit Balances</v>
          </cell>
          <cell r="D262">
            <v>-1117238.08</v>
          </cell>
          <cell r="E262">
            <v>11232114.859999999</v>
          </cell>
          <cell r="F262">
            <v>10970531.42</v>
          </cell>
          <cell r="G262">
            <v>261583.44</v>
          </cell>
          <cell r="H262">
            <v>-855654.64</v>
          </cell>
        </row>
        <row r="263">
          <cell r="B263" t="str">
            <v>100-2240-10</v>
          </cell>
          <cell r="C263" t="str">
            <v>2208 Customer EPP Credit Balances</v>
          </cell>
          <cell r="D263">
            <v>-528098.4</v>
          </cell>
          <cell r="E263">
            <v>7416584.1399999997</v>
          </cell>
          <cell r="F263">
            <v>7732612.6699999999</v>
          </cell>
          <cell r="G263">
            <v>-316028.53000000003</v>
          </cell>
          <cell r="H263">
            <v>-844126.93</v>
          </cell>
        </row>
        <row r="264">
          <cell r="B264" t="str">
            <v>100-2246-10</v>
          </cell>
          <cell r="C264" t="str">
            <v>2306 Employee Future Benefits</v>
          </cell>
          <cell r="D264">
            <v>-12927639</v>
          </cell>
          <cell r="E264">
            <v>0</v>
          </cell>
          <cell r="F264">
            <v>193190</v>
          </cell>
          <cell r="G264">
            <v>-193190</v>
          </cell>
          <cell r="H264">
            <v>-13120829</v>
          </cell>
        </row>
        <row r="265">
          <cell r="B265" t="str">
            <v>100-2250-10</v>
          </cell>
          <cell r="C265" t="str">
            <v>2335 Long Term Customer Deposits</v>
          </cell>
          <cell r="D265">
            <v>-1891888.48</v>
          </cell>
          <cell r="E265">
            <v>834270.33</v>
          </cell>
          <cell r="F265">
            <v>1226474.3500000001</v>
          </cell>
          <cell r="G265">
            <v>-392204.02</v>
          </cell>
          <cell r="H265">
            <v>-2284092.5</v>
          </cell>
        </row>
        <row r="266">
          <cell r="B266" t="str">
            <v>100-2260-10</v>
          </cell>
          <cell r="C266" t="str">
            <v>2335 Accrued Interest-Customer Deposits</v>
          </cell>
          <cell r="D266">
            <v>-591112.42000000004</v>
          </cell>
          <cell r="E266">
            <v>51854.77</v>
          </cell>
          <cell r="F266">
            <v>53031.16</v>
          </cell>
          <cell r="G266">
            <v>-1176.3900000000001</v>
          </cell>
          <cell r="H266">
            <v>-592288.81000000006</v>
          </cell>
        </row>
        <row r="267">
          <cell r="B267" t="str">
            <v>100-2280-10</v>
          </cell>
          <cell r="C267" t="str">
            <v>2210 Deferred Developer Deposits</v>
          </cell>
          <cell r="D267">
            <v>-2971120.59</v>
          </cell>
          <cell r="E267">
            <v>1720683.73</v>
          </cell>
          <cell r="F267">
            <v>457575.8</v>
          </cell>
          <cell r="G267">
            <v>1263107.93</v>
          </cell>
          <cell r="H267">
            <v>-1708012.66</v>
          </cell>
        </row>
        <row r="268">
          <cell r="B268" t="str">
            <v>100-2300-10</v>
          </cell>
          <cell r="C268" t="str">
            <v>2320 Upstream Capital Improvement Costs Fund</v>
          </cell>
          <cell r="D268">
            <v>-1090227</v>
          </cell>
          <cell r="E268">
            <v>1090227</v>
          </cell>
          <cell r="F268">
            <v>0</v>
          </cell>
          <cell r="G268">
            <v>1090227</v>
          </cell>
          <cell r="H268">
            <v>0</v>
          </cell>
        </row>
        <row r="269">
          <cell r="B269" t="str">
            <v>100-2310-10</v>
          </cell>
          <cell r="C269" t="str">
            <v>2550 Advances from Associated Companies (LongTerm)</v>
          </cell>
          <cell r="D269">
            <v>-60064000</v>
          </cell>
          <cell r="E269">
            <v>0</v>
          </cell>
          <cell r="F269">
            <v>0</v>
          </cell>
          <cell r="G269">
            <v>0</v>
          </cell>
          <cell r="H269">
            <v>-60064000</v>
          </cell>
        </row>
        <row r="270">
          <cell r="B270" t="str">
            <v>100-2350-10</v>
          </cell>
          <cell r="C270" t="str">
            <v>2350 Future Income Tax -Non-Current</v>
          </cell>
          <cell r="D270">
            <v>3219430.96</v>
          </cell>
          <cell r="E270">
            <v>0</v>
          </cell>
          <cell r="F270">
            <v>1495264</v>
          </cell>
          <cell r="G270">
            <v>-1495264</v>
          </cell>
          <cell r="H270">
            <v>1724166.96</v>
          </cell>
        </row>
        <row r="271">
          <cell r="B271" t="str">
            <v>100-3005-10</v>
          </cell>
          <cell r="C271" t="str">
            <v>3005 Common Shares Issued</v>
          </cell>
          <cell r="D271">
            <v>-23063665</v>
          </cell>
          <cell r="E271">
            <v>0</v>
          </cell>
          <cell r="F271">
            <v>0</v>
          </cell>
          <cell r="G271">
            <v>0</v>
          </cell>
          <cell r="H271">
            <v>-23063665</v>
          </cell>
        </row>
        <row r="272">
          <cell r="B272" t="str">
            <v>100-3200-10</v>
          </cell>
          <cell r="C272" t="str">
            <v>3045 Operating Surplus - Current</v>
          </cell>
          <cell r="D272">
            <v>-9527181.0500000007</v>
          </cell>
          <cell r="E272">
            <v>9527181</v>
          </cell>
          <cell r="F272">
            <v>0</v>
          </cell>
          <cell r="G272">
            <v>9527181</v>
          </cell>
          <cell r="H272">
            <v>-0.05</v>
          </cell>
        </row>
        <row r="273">
          <cell r="B273" t="str">
            <v>100-3300-10</v>
          </cell>
          <cell r="C273" t="str">
            <v>3045 Operating Surplus - Prior Years</v>
          </cell>
          <cell r="D273">
            <v>-19262502.940000001</v>
          </cell>
          <cell r="E273">
            <v>2300000</v>
          </cell>
          <cell r="F273">
            <v>9527181</v>
          </cell>
          <cell r="G273">
            <v>-7227181</v>
          </cell>
          <cell r="H273">
            <v>-26489683.940000001</v>
          </cell>
        </row>
        <row r="274">
          <cell r="B274" t="str">
            <v>100-3850-10</v>
          </cell>
          <cell r="C274" t="str">
            <v>3049 Dividends Paid</v>
          </cell>
          <cell r="D274">
            <v>2300000</v>
          </cell>
          <cell r="E274">
            <v>2500000</v>
          </cell>
          <cell r="F274">
            <v>2300000</v>
          </cell>
          <cell r="G274">
            <v>200000</v>
          </cell>
          <cell r="H274">
            <v>2500000</v>
          </cell>
        </row>
        <row r="275">
          <cell r="B275" t="str">
            <v>210-4501-10</v>
          </cell>
          <cell r="C275" t="str">
            <v>4375 Dividend Income</v>
          </cell>
          <cell r="D275">
            <v>0</v>
          </cell>
          <cell r="E275">
            <v>0</v>
          </cell>
          <cell r="F275">
            <v>188.64</v>
          </cell>
          <cell r="G275">
            <v>-188.64</v>
          </cell>
          <cell r="H275">
            <v>-188.64</v>
          </cell>
        </row>
        <row r="276">
          <cell r="B276" t="str">
            <v>210-4505-10</v>
          </cell>
          <cell r="C276" t="str">
            <v>4235 Cash Discounts</v>
          </cell>
          <cell r="D276">
            <v>0</v>
          </cell>
          <cell r="E276">
            <v>0</v>
          </cell>
          <cell r="F276">
            <v>621.91999999999996</v>
          </cell>
          <cell r="G276">
            <v>-621.91999999999996</v>
          </cell>
          <cell r="H276">
            <v>-621.91999999999996</v>
          </cell>
        </row>
        <row r="277">
          <cell r="B277" t="str">
            <v>210-4511-10</v>
          </cell>
          <cell r="C277" t="str">
            <v>4405 Regulatory Interest Improvement</v>
          </cell>
          <cell r="D277">
            <v>0</v>
          </cell>
          <cell r="E277">
            <v>187861.22</v>
          </cell>
          <cell r="F277">
            <v>227292.12</v>
          </cell>
          <cell r="G277">
            <v>-39430.9</v>
          </cell>
          <cell r="H277">
            <v>-39430.9</v>
          </cell>
        </row>
        <row r="278">
          <cell r="B278" t="str">
            <v>210-4705-10</v>
          </cell>
          <cell r="C278" t="str">
            <v>6040 Allocated - Capitalized Interest</v>
          </cell>
          <cell r="D278">
            <v>0</v>
          </cell>
          <cell r="E278">
            <v>135831.10999999999</v>
          </cell>
          <cell r="F278">
            <v>492783.7</v>
          </cell>
          <cell r="G278">
            <v>-356952.59</v>
          </cell>
          <cell r="H278">
            <v>-356952.59</v>
          </cell>
        </row>
        <row r="279">
          <cell r="B279" t="str">
            <v>210-4810-10</v>
          </cell>
          <cell r="C279" t="str">
            <v>4330 Billed Jobs (Closed) Costs</v>
          </cell>
          <cell r="D279">
            <v>0</v>
          </cell>
          <cell r="E279">
            <v>6694.68</v>
          </cell>
          <cell r="F279">
            <v>6694.68</v>
          </cell>
          <cell r="G279">
            <v>0</v>
          </cell>
          <cell r="H279">
            <v>0</v>
          </cell>
        </row>
        <row r="280">
          <cell r="B280" t="str">
            <v>210-6010-10</v>
          </cell>
          <cell r="C280" t="str">
            <v>5605 Labour - Salaries</v>
          </cell>
          <cell r="D280">
            <v>0</v>
          </cell>
          <cell r="E280">
            <v>543249.92000000004</v>
          </cell>
          <cell r="F280">
            <v>85584.99</v>
          </cell>
          <cell r="G280">
            <v>457664.93</v>
          </cell>
          <cell r="H280">
            <v>457664.93</v>
          </cell>
        </row>
        <row r="281">
          <cell r="B281" t="str">
            <v>210-6040-10</v>
          </cell>
          <cell r="C281" t="str">
            <v>5605 Labour - Student Labour</v>
          </cell>
          <cell r="D281">
            <v>0</v>
          </cell>
          <cell r="E281">
            <v>10165.94</v>
          </cell>
          <cell r="F281">
            <v>1928.37</v>
          </cell>
          <cell r="G281">
            <v>8237.57</v>
          </cell>
          <cell r="H281">
            <v>8237.57</v>
          </cell>
        </row>
        <row r="282">
          <cell r="B282" t="str">
            <v>210-6050-10</v>
          </cell>
          <cell r="C282" t="str">
            <v>5605 Labour - Subcontract</v>
          </cell>
          <cell r="D282">
            <v>0</v>
          </cell>
          <cell r="E282">
            <v>1160</v>
          </cell>
          <cell r="F282">
            <v>0</v>
          </cell>
          <cell r="G282">
            <v>1160</v>
          </cell>
          <cell r="H282">
            <v>1160</v>
          </cell>
        </row>
        <row r="283">
          <cell r="B283" t="str">
            <v>210-6070-10</v>
          </cell>
          <cell r="C283" t="str">
            <v>5605 Labour - Vacation</v>
          </cell>
          <cell r="D283">
            <v>0</v>
          </cell>
          <cell r="E283">
            <v>117767.58</v>
          </cell>
          <cell r="F283">
            <v>61381.15</v>
          </cell>
          <cell r="G283">
            <v>56386.43</v>
          </cell>
          <cell r="H283">
            <v>56386.43</v>
          </cell>
        </row>
        <row r="284">
          <cell r="B284" t="str">
            <v>210-6125-10</v>
          </cell>
          <cell r="C284" t="str">
            <v>5645 Benefits - LTD</v>
          </cell>
          <cell r="D284">
            <v>0</v>
          </cell>
          <cell r="E284">
            <v>69450.039999999994</v>
          </cell>
          <cell r="F284">
            <v>0</v>
          </cell>
          <cell r="G284">
            <v>69450.039999999994</v>
          </cell>
          <cell r="H284">
            <v>69450.039999999994</v>
          </cell>
        </row>
        <row r="285">
          <cell r="B285" t="str">
            <v>210-6160-10</v>
          </cell>
          <cell r="C285" t="str">
            <v>5605 Labour - Other</v>
          </cell>
          <cell r="D285">
            <v>0</v>
          </cell>
          <cell r="E285">
            <v>324223</v>
          </cell>
          <cell r="F285">
            <v>0</v>
          </cell>
          <cell r="G285">
            <v>324223</v>
          </cell>
          <cell r="H285">
            <v>324223</v>
          </cell>
        </row>
        <row r="286">
          <cell r="B286" t="str">
            <v>210-6170-10</v>
          </cell>
          <cell r="C286" t="str">
            <v>5645 Benefits - Pension</v>
          </cell>
          <cell r="D286">
            <v>0</v>
          </cell>
          <cell r="E286">
            <v>92413.42</v>
          </cell>
          <cell r="F286">
            <v>14338.14</v>
          </cell>
          <cell r="G286">
            <v>78075.28</v>
          </cell>
          <cell r="H286">
            <v>78075.28</v>
          </cell>
        </row>
        <row r="287">
          <cell r="B287" t="str">
            <v>210-6180-10</v>
          </cell>
          <cell r="C287" t="str">
            <v>5645 Benefits - EHT</v>
          </cell>
          <cell r="D287">
            <v>0</v>
          </cell>
          <cell r="E287">
            <v>14425.29</v>
          </cell>
          <cell r="F287">
            <v>2238.02</v>
          </cell>
          <cell r="G287">
            <v>12187.27</v>
          </cell>
          <cell r="H287">
            <v>12187.27</v>
          </cell>
        </row>
        <row r="288">
          <cell r="B288" t="str">
            <v>210-6190-10</v>
          </cell>
          <cell r="C288" t="str">
            <v>5645 Benefits - WCB</v>
          </cell>
          <cell r="D288">
            <v>0</v>
          </cell>
          <cell r="E288">
            <v>4032.58</v>
          </cell>
          <cell r="F288">
            <v>6743.54</v>
          </cell>
          <cell r="G288">
            <v>-2710.96</v>
          </cell>
          <cell r="H288">
            <v>-2710.96</v>
          </cell>
        </row>
        <row r="289">
          <cell r="B289" t="str">
            <v>210-6200-10</v>
          </cell>
          <cell r="C289" t="str">
            <v>5645 Benefits - CPP</v>
          </cell>
          <cell r="D289">
            <v>0</v>
          </cell>
          <cell r="E289">
            <v>12062.46</v>
          </cell>
          <cell r="F289">
            <v>3188.54</v>
          </cell>
          <cell r="G289">
            <v>8873.92</v>
          </cell>
          <cell r="H289">
            <v>8873.92</v>
          </cell>
        </row>
        <row r="290">
          <cell r="B290" t="str">
            <v>210-6210-10</v>
          </cell>
          <cell r="C290" t="str">
            <v>5645 Benefits - UIC</v>
          </cell>
          <cell r="D290">
            <v>0</v>
          </cell>
          <cell r="E290">
            <v>4871.33</v>
          </cell>
          <cell r="F290">
            <v>1319.25</v>
          </cell>
          <cell r="G290">
            <v>3552.08</v>
          </cell>
          <cell r="H290">
            <v>3552.08</v>
          </cell>
        </row>
        <row r="291">
          <cell r="B291" t="str">
            <v>210-6220-10</v>
          </cell>
          <cell r="C291" t="str">
            <v>5645 Benefits - MEDICAL</v>
          </cell>
          <cell r="D291">
            <v>0</v>
          </cell>
          <cell r="E291">
            <v>391606.25</v>
          </cell>
          <cell r="F291">
            <v>378328</v>
          </cell>
          <cell r="G291">
            <v>13278.25</v>
          </cell>
          <cell r="H291">
            <v>13278.25</v>
          </cell>
        </row>
        <row r="292">
          <cell r="B292" t="str">
            <v>210-6230-10</v>
          </cell>
          <cell r="C292" t="str">
            <v>5645 Benefits - Other</v>
          </cell>
          <cell r="D292">
            <v>0</v>
          </cell>
          <cell r="E292">
            <v>217705</v>
          </cell>
          <cell r="F292">
            <v>54497</v>
          </cell>
          <cell r="G292">
            <v>163208</v>
          </cell>
          <cell r="H292">
            <v>163208</v>
          </cell>
        </row>
        <row r="293">
          <cell r="B293" t="str">
            <v>210-6250-10</v>
          </cell>
          <cell r="C293" t="str">
            <v>5620 Materials - Consumables</v>
          </cell>
          <cell r="D293">
            <v>0</v>
          </cell>
          <cell r="E293">
            <v>40745.040000000001</v>
          </cell>
          <cell r="F293">
            <v>22932.6</v>
          </cell>
          <cell r="G293">
            <v>17812.439999999999</v>
          </cell>
          <cell r="H293">
            <v>17812.439999999999</v>
          </cell>
        </row>
        <row r="294">
          <cell r="B294" t="str">
            <v>210-6260-10</v>
          </cell>
          <cell r="C294" t="str">
            <v>5620 Materials - Tools Less Than $500</v>
          </cell>
          <cell r="D294">
            <v>0</v>
          </cell>
          <cell r="E294">
            <v>315.14</v>
          </cell>
          <cell r="F294">
            <v>0</v>
          </cell>
          <cell r="G294">
            <v>315.14</v>
          </cell>
          <cell r="H294">
            <v>315.14</v>
          </cell>
        </row>
        <row r="295">
          <cell r="B295" t="str">
            <v>210-6310-10</v>
          </cell>
          <cell r="C295" t="str">
            <v>5620 Supplies - Office</v>
          </cell>
          <cell r="D295">
            <v>0</v>
          </cell>
          <cell r="E295">
            <v>39699.230000000003</v>
          </cell>
          <cell r="F295">
            <v>3547.05</v>
          </cell>
          <cell r="G295">
            <v>36152.18</v>
          </cell>
          <cell r="H295">
            <v>36152.18</v>
          </cell>
        </row>
        <row r="296">
          <cell r="B296" t="str">
            <v>210-6320-10</v>
          </cell>
          <cell r="C296" t="str">
            <v>5620 Supplies - Computer</v>
          </cell>
          <cell r="D296">
            <v>0</v>
          </cell>
          <cell r="E296">
            <v>208.93</v>
          </cell>
          <cell r="F296">
            <v>0</v>
          </cell>
          <cell r="G296">
            <v>208.93</v>
          </cell>
          <cell r="H296">
            <v>208.93</v>
          </cell>
        </row>
        <row r="297">
          <cell r="B297" t="str">
            <v>210-6330-10</v>
          </cell>
          <cell r="C297" t="str">
            <v>5620 Supplies - Safety</v>
          </cell>
          <cell r="D297">
            <v>0</v>
          </cell>
          <cell r="E297">
            <v>4869.72</v>
          </cell>
          <cell r="F297">
            <v>0</v>
          </cell>
          <cell r="G297">
            <v>4869.72</v>
          </cell>
          <cell r="H297">
            <v>4869.72</v>
          </cell>
        </row>
        <row r="298">
          <cell r="B298" t="str">
            <v>210-6340-10</v>
          </cell>
          <cell r="C298" t="str">
            <v>5620 Supplies - Stationary</v>
          </cell>
          <cell r="D298">
            <v>0</v>
          </cell>
          <cell r="E298">
            <v>2640.18</v>
          </cell>
          <cell r="F298">
            <v>0</v>
          </cell>
          <cell r="G298">
            <v>2640.18</v>
          </cell>
          <cell r="H298">
            <v>2640.18</v>
          </cell>
        </row>
        <row r="299">
          <cell r="B299" t="str">
            <v>210-6350-10</v>
          </cell>
          <cell r="C299" t="str">
            <v>6105 Municipal Taxes</v>
          </cell>
          <cell r="D299">
            <v>0</v>
          </cell>
          <cell r="E299">
            <v>135660</v>
          </cell>
          <cell r="F299">
            <v>0</v>
          </cell>
          <cell r="G299">
            <v>135660</v>
          </cell>
          <cell r="H299">
            <v>135660</v>
          </cell>
        </row>
        <row r="300">
          <cell r="B300" t="str">
            <v>210-6356-10</v>
          </cell>
          <cell r="C300" t="str">
            <v>6110 Corporate Taxes - Current</v>
          </cell>
          <cell r="D300">
            <v>0</v>
          </cell>
          <cell r="E300">
            <v>945325</v>
          </cell>
          <cell r="F300">
            <v>227245</v>
          </cell>
          <cell r="G300">
            <v>718080</v>
          </cell>
          <cell r="H300">
            <v>718080</v>
          </cell>
        </row>
        <row r="301">
          <cell r="B301" t="str">
            <v>210-6400-10</v>
          </cell>
          <cell r="C301" t="str">
            <v>5640 Insurance - General</v>
          </cell>
          <cell r="D301">
            <v>0</v>
          </cell>
          <cell r="E301">
            <v>200456.76</v>
          </cell>
          <cell r="F301">
            <v>0</v>
          </cell>
          <cell r="G301">
            <v>200456.76</v>
          </cell>
          <cell r="H301">
            <v>200456.76</v>
          </cell>
        </row>
        <row r="302">
          <cell r="B302" t="str">
            <v>210-6405-10</v>
          </cell>
          <cell r="C302" t="str">
            <v>5640 Insurance Claims</v>
          </cell>
          <cell r="D302">
            <v>0</v>
          </cell>
          <cell r="E302">
            <v>1023.95</v>
          </cell>
          <cell r="F302">
            <v>0</v>
          </cell>
          <cell r="G302">
            <v>1023.95</v>
          </cell>
          <cell r="H302">
            <v>1023.95</v>
          </cell>
        </row>
        <row r="303">
          <cell r="B303" t="str">
            <v>210-6410-10</v>
          </cell>
          <cell r="C303" t="str">
            <v>5635 Insurance - Property</v>
          </cell>
          <cell r="D303">
            <v>0</v>
          </cell>
          <cell r="E303">
            <v>101837.88</v>
          </cell>
          <cell r="F303">
            <v>800.64</v>
          </cell>
          <cell r="G303">
            <v>101037.24</v>
          </cell>
          <cell r="H303">
            <v>101037.24</v>
          </cell>
        </row>
        <row r="304">
          <cell r="B304" t="str">
            <v>210-6430-10</v>
          </cell>
          <cell r="C304" t="str">
            <v>5670 Rent - Property</v>
          </cell>
          <cell r="D304">
            <v>0</v>
          </cell>
          <cell r="E304">
            <v>329632.71000000002</v>
          </cell>
          <cell r="F304">
            <v>0</v>
          </cell>
          <cell r="G304">
            <v>329632.71000000002</v>
          </cell>
          <cell r="H304">
            <v>329632.71000000002</v>
          </cell>
        </row>
        <row r="305">
          <cell r="B305" t="str">
            <v>210-6440-10</v>
          </cell>
          <cell r="C305" t="str">
            <v>5620 Rent - Vehicles &amp; Mobile Equipment</v>
          </cell>
          <cell r="D305">
            <v>0</v>
          </cell>
          <cell r="E305">
            <v>5552.2</v>
          </cell>
          <cell r="F305">
            <v>0</v>
          </cell>
          <cell r="G305">
            <v>5552.2</v>
          </cell>
          <cell r="H305">
            <v>5552.2</v>
          </cell>
        </row>
        <row r="306">
          <cell r="B306" t="str">
            <v>210-6450-10</v>
          </cell>
          <cell r="C306" t="str">
            <v>5605 R &amp; M - Non - OPUC Equipment / Property</v>
          </cell>
          <cell r="D306">
            <v>0</v>
          </cell>
          <cell r="E306">
            <v>4389.91</v>
          </cell>
          <cell r="F306">
            <v>0</v>
          </cell>
          <cell r="G306">
            <v>4389.91</v>
          </cell>
          <cell r="H306">
            <v>4389.91</v>
          </cell>
        </row>
        <row r="307">
          <cell r="B307" t="str">
            <v>210-6500-10</v>
          </cell>
          <cell r="C307" t="str">
            <v>5605 Employee - Memberships</v>
          </cell>
          <cell r="D307">
            <v>0</v>
          </cell>
          <cell r="E307">
            <v>2036.71</v>
          </cell>
          <cell r="F307">
            <v>0</v>
          </cell>
          <cell r="G307">
            <v>2036.71</v>
          </cell>
          <cell r="H307">
            <v>2036.71</v>
          </cell>
        </row>
        <row r="308">
          <cell r="B308" t="str">
            <v>210-6540-10</v>
          </cell>
          <cell r="C308" t="str">
            <v>5605 Employee Training - Course Fees</v>
          </cell>
          <cell r="D308">
            <v>0</v>
          </cell>
          <cell r="E308">
            <v>9269.73</v>
          </cell>
          <cell r="F308">
            <v>0</v>
          </cell>
          <cell r="G308">
            <v>9269.73</v>
          </cell>
          <cell r="H308">
            <v>9269.73</v>
          </cell>
        </row>
        <row r="309">
          <cell r="B309" t="str">
            <v>210-6560-10</v>
          </cell>
          <cell r="C309" t="str">
            <v>5605 Employee Training - Accommodation &amp; Meals</v>
          </cell>
          <cell r="D309">
            <v>0</v>
          </cell>
          <cell r="E309">
            <v>145.31</v>
          </cell>
          <cell r="F309">
            <v>0</v>
          </cell>
          <cell r="G309">
            <v>145.31</v>
          </cell>
          <cell r="H309">
            <v>145.31</v>
          </cell>
        </row>
        <row r="310">
          <cell r="B310" t="str">
            <v>210-6570-10</v>
          </cell>
          <cell r="C310" t="str">
            <v>5605 Employee Training - Materials</v>
          </cell>
          <cell r="D310">
            <v>0</v>
          </cell>
          <cell r="E310">
            <v>154.26</v>
          </cell>
          <cell r="F310">
            <v>0</v>
          </cell>
          <cell r="G310">
            <v>154.26</v>
          </cell>
          <cell r="H310">
            <v>154.26</v>
          </cell>
        </row>
        <row r="311">
          <cell r="B311" t="str">
            <v>210-6590-10</v>
          </cell>
          <cell r="C311" t="str">
            <v>5605 Travel - Accommodation</v>
          </cell>
          <cell r="D311">
            <v>0</v>
          </cell>
          <cell r="E311">
            <v>304</v>
          </cell>
          <cell r="F311">
            <v>0</v>
          </cell>
          <cell r="G311">
            <v>304</v>
          </cell>
          <cell r="H311">
            <v>304</v>
          </cell>
        </row>
        <row r="312">
          <cell r="B312" t="str">
            <v>210-6600-10</v>
          </cell>
          <cell r="C312" t="str">
            <v>5605 Travel - Car Allowance &amp; Mileage</v>
          </cell>
          <cell r="D312">
            <v>0</v>
          </cell>
          <cell r="E312">
            <v>5787.32</v>
          </cell>
          <cell r="F312">
            <v>0</v>
          </cell>
          <cell r="G312">
            <v>5787.32</v>
          </cell>
          <cell r="H312">
            <v>5787.32</v>
          </cell>
        </row>
        <row r="313">
          <cell r="B313" t="str">
            <v>210-6610-10</v>
          </cell>
          <cell r="C313" t="str">
            <v>5605 Travel - Conference Fees</v>
          </cell>
          <cell r="D313">
            <v>0</v>
          </cell>
          <cell r="E313">
            <v>1351.02</v>
          </cell>
          <cell r="F313">
            <v>30</v>
          </cell>
          <cell r="G313">
            <v>1321.02</v>
          </cell>
          <cell r="H313">
            <v>1321.02</v>
          </cell>
        </row>
        <row r="314">
          <cell r="B314" t="str">
            <v>210-6615-10</v>
          </cell>
          <cell r="C314" t="str">
            <v>5605 Meals &amp; Entertainment (Restricted)</v>
          </cell>
          <cell r="D314">
            <v>0</v>
          </cell>
          <cell r="E314">
            <v>559.6</v>
          </cell>
          <cell r="F314">
            <v>0</v>
          </cell>
          <cell r="G314">
            <v>559.6</v>
          </cell>
          <cell r="H314">
            <v>559.6</v>
          </cell>
        </row>
        <row r="315">
          <cell r="B315" t="str">
            <v>210-6620-10</v>
          </cell>
          <cell r="C315" t="str">
            <v>5605 Travel - Meals (Subsistence)</v>
          </cell>
          <cell r="D315">
            <v>0</v>
          </cell>
          <cell r="E315">
            <v>30305.72</v>
          </cell>
          <cell r="F315">
            <v>619.48</v>
          </cell>
          <cell r="G315">
            <v>29686.240000000002</v>
          </cell>
          <cell r="H315">
            <v>29686.240000000002</v>
          </cell>
        </row>
        <row r="316">
          <cell r="B316" t="str">
            <v>210-6640-10</v>
          </cell>
          <cell r="C316" t="str">
            <v>5605 Travel - Public Transit &amp; Taxi</v>
          </cell>
          <cell r="D316">
            <v>0</v>
          </cell>
          <cell r="E316">
            <v>77.66</v>
          </cell>
          <cell r="F316">
            <v>0</v>
          </cell>
          <cell r="G316">
            <v>77.66</v>
          </cell>
          <cell r="H316">
            <v>77.66</v>
          </cell>
        </row>
        <row r="317">
          <cell r="B317" t="str">
            <v>210-6650-10</v>
          </cell>
          <cell r="C317" t="str">
            <v>5605 Communications - Courier \ Security PickUup</v>
          </cell>
          <cell r="D317">
            <v>0</v>
          </cell>
          <cell r="E317">
            <v>1081.5</v>
          </cell>
          <cell r="F317">
            <v>58.6</v>
          </cell>
          <cell r="G317">
            <v>1022.9</v>
          </cell>
          <cell r="H317">
            <v>1022.9</v>
          </cell>
        </row>
        <row r="318">
          <cell r="B318" t="str">
            <v>210-6660-10</v>
          </cell>
          <cell r="C318" t="str">
            <v>5605 Communications - Other</v>
          </cell>
          <cell r="D318">
            <v>0</v>
          </cell>
          <cell r="E318">
            <v>3386.12</v>
          </cell>
          <cell r="F318">
            <v>0</v>
          </cell>
          <cell r="G318">
            <v>3386.12</v>
          </cell>
          <cell r="H318">
            <v>3386.12</v>
          </cell>
        </row>
        <row r="319">
          <cell r="B319" t="str">
            <v>210-6665-10</v>
          </cell>
          <cell r="C319" t="str">
            <v>5605 Communications - Board meeting expenses</v>
          </cell>
          <cell r="D319">
            <v>0</v>
          </cell>
          <cell r="E319">
            <v>281.97000000000003</v>
          </cell>
          <cell r="F319">
            <v>0</v>
          </cell>
          <cell r="G319">
            <v>281.97000000000003</v>
          </cell>
          <cell r="H319">
            <v>281.97000000000003</v>
          </cell>
        </row>
        <row r="320">
          <cell r="B320" t="str">
            <v>210-6700-10</v>
          </cell>
          <cell r="C320" t="str">
            <v>5605 Communicatiions - Telephone, Fax &amp; Pagers</v>
          </cell>
          <cell r="D320">
            <v>0</v>
          </cell>
          <cell r="E320">
            <v>8559.43</v>
          </cell>
          <cell r="F320">
            <v>3.8</v>
          </cell>
          <cell r="G320">
            <v>8555.6299999999992</v>
          </cell>
          <cell r="H320">
            <v>8555.6299999999992</v>
          </cell>
        </row>
        <row r="321">
          <cell r="B321" t="str">
            <v>210-6705-10</v>
          </cell>
          <cell r="C321" t="str">
            <v>5620 Miscellaneous Expense</v>
          </cell>
          <cell r="D321">
            <v>0</v>
          </cell>
          <cell r="E321">
            <v>387.08</v>
          </cell>
          <cell r="F321">
            <v>0</v>
          </cell>
          <cell r="G321">
            <v>387.08</v>
          </cell>
          <cell r="H321">
            <v>387.08</v>
          </cell>
        </row>
        <row r="322">
          <cell r="B322" t="str">
            <v>210-6710-10</v>
          </cell>
          <cell r="C322" t="str">
            <v>5660 Advertising</v>
          </cell>
          <cell r="D322">
            <v>0</v>
          </cell>
          <cell r="E322">
            <v>382.4</v>
          </cell>
          <cell r="F322">
            <v>0</v>
          </cell>
          <cell r="G322">
            <v>382.4</v>
          </cell>
          <cell r="H322">
            <v>382.4</v>
          </cell>
        </row>
        <row r="323">
          <cell r="B323" t="str">
            <v>210-6720-10</v>
          </cell>
          <cell r="C323" t="str">
            <v>5410 Community Relations</v>
          </cell>
          <cell r="D323">
            <v>0</v>
          </cell>
          <cell r="E323">
            <v>5771</v>
          </cell>
          <cell r="F323">
            <v>3176</v>
          </cell>
          <cell r="G323">
            <v>2595</v>
          </cell>
          <cell r="H323">
            <v>2595</v>
          </cell>
        </row>
        <row r="324">
          <cell r="B324" t="str">
            <v>210-6730-10</v>
          </cell>
          <cell r="C324" t="str">
            <v>5665 Corporate Memberships, Licenses</v>
          </cell>
          <cell r="D324">
            <v>0</v>
          </cell>
          <cell r="E324">
            <v>89185</v>
          </cell>
          <cell r="F324">
            <v>0</v>
          </cell>
          <cell r="G324">
            <v>89185</v>
          </cell>
          <cell r="H324">
            <v>89185</v>
          </cell>
        </row>
        <row r="325">
          <cell r="B325" t="str">
            <v>210-6731-10</v>
          </cell>
          <cell r="C325" t="str">
            <v>5655 OEB Regulatory Fee</v>
          </cell>
          <cell r="D325">
            <v>0</v>
          </cell>
          <cell r="E325">
            <v>261894.01</v>
          </cell>
          <cell r="F325">
            <v>117133</v>
          </cell>
          <cell r="G325">
            <v>144761.01</v>
          </cell>
          <cell r="H325">
            <v>144761.01</v>
          </cell>
        </row>
        <row r="326">
          <cell r="B326" t="str">
            <v>210-6732-10</v>
          </cell>
          <cell r="C326" t="str">
            <v>5410 Donations</v>
          </cell>
          <cell r="D326">
            <v>0</v>
          </cell>
          <cell r="E326">
            <v>12056</v>
          </cell>
          <cell r="F326">
            <v>0</v>
          </cell>
          <cell r="G326">
            <v>12056</v>
          </cell>
          <cell r="H326">
            <v>12056</v>
          </cell>
        </row>
        <row r="327">
          <cell r="B327" t="str">
            <v>210-6733-10</v>
          </cell>
          <cell r="C327" t="str">
            <v>6205 Donations (LEAP Program)</v>
          </cell>
          <cell r="D327">
            <v>0</v>
          </cell>
          <cell r="E327">
            <v>32191.919999999998</v>
          </cell>
          <cell r="F327">
            <v>0</v>
          </cell>
          <cell r="G327">
            <v>32191.919999999998</v>
          </cell>
          <cell r="H327">
            <v>32191.919999999998</v>
          </cell>
        </row>
        <row r="328">
          <cell r="B328" t="str">
            <v>210-6740-10</v>
          </cell>
          <cell r="C328" t="str">
            <v>5630 Professional Fees-Consulting</v>
          </cell>
          <cell r="D328">
            <v>0</v>
          </cell>
          <cell r="E328">
            <v>80505.38</v>
          </cell>
          <cell r="F328">
            <v>0</v>
          </cell>
          <cell r="G328">
            <v>80505.38</v>
          </cell>
          <cell r="H328">
            <v>80505.38</v>
          </cell>
        </row>
        <row r="329">
          <cell r="B329" t="str">
            <v>210-6750-10</v>
          </cell>
          <cell r="C329" t="str">
            <v>5630 Professional Fees-Audit</v>
          </cell>
          <cell r="D329">
            <v>0</v>
          </cell>
          <cell r="E329">
            <v>131328</v>
          </cell>
          <cell r="F329">
            <v>0</v>
          </cell>
          <cell r="G329">
            <v>131328</v>
          </cell>
          <cell r="H329">
            <v>131328</v>
          </cell>
        </row>
        <row r="330">
          <cell r="B330" t="str">
            <v>210-6755-10</v>
          </cell>
          <cell r="C330" t="str">
            <v>5655 Regulatory Related Costs</v>
          </cell>
          <cell r="D330">
            <v>0</v>
          </cell>
          <cell r="E330">
            <v>258538.96</v>
          </cell>
          <cell r="F330">
            <v>0</v>
          </cell>
          <cell r="G330">
            <v>258538.96</v>
          </cell>
          <cell r="H330">
            <v>258538.96</v>
          </cell>
        </row>
        <row r="331">
          <cell r="B331" t="str">
            <v>210-6760-10</v>
          </cell>
          <cell r="C331" t="str">
            <v>5630 Professional - Legal</v>
          </cell>
          <cell r="D331">
            <v>0</v>
          </cell>
          <cell r="E331">
            <v>31208.02</v>
          </cell>
          <cell r="F331">
            <v>0</v>
          </cell>
          <cell r="G331">
            <v>31208.02</v>
          </cell>
          <cell r="H331">
            <v>31208.02</v>
          </cell>
        </row>
        <row r="332">
          <cell r="B332" t="str">
            <v>210-6765-10</v>
          </cell>
          <cell r="C332" t="str">
            <v>5615-Payroll Service Charges</v>
          </cell>
          <cell r="D332">
            <v>0</v>
          </cell>
          <cell r="E332">
            <v>10141.290000000001</v>
          </cell>
          <cell r="F332">
            <v>1342.78</v>
          </cell>
          <cell r="G332">
            <v>8798.51</v>
          </cell>
          <cell r="H332">
            <v>8798.51</v>
          </cell>
        </row>
        <row r="333">
          <cell r="B333" t="str">
            <v>210-6770-10</v>
          </cell>
          <cell r="C333" t="str">
            <v>5665 Finance Charges - Bank Charges</v>
          </cell>
          <cell r="D333">
            <v>0</v>
          </cell>
          <cell r="E333">
            <v>104077.63</v>
          </cell>
          <cell r="F333">
            <v>29522.61</v>
          </cell>
          <cell r="G333">
            <v>74555.02</v>
          </cell>
          <cell r="H333">
            <v>74555.02</v>
          </cell>
        </row>
        <row r="334">
          <cell r="B334" t="str">
            <v>210-6775-10</v>
          </cell>
          <cell r="C334" t="str">
            <v>5665 Foreign Exchange Expense/Gain</v>
          </cell>
          <cell r="D334">
            <v>0</v>
          </cell>
          <cell r="E334">
            <v>7972.4</v>
          </cell>
          <cell r="F334">
            <v>2551.56</v>
          </cell>
          <cell r="G334">
            <v>5420.84</v>
          </cell>
          <cell r="H334">
            <v>5420.84</v>
          </cell>
        </row>
        <row r="335">
          <cell r="B335" t="str">
            <v>210-6800-10</v>
          </cell>
          <cell r="C335" t="str">
            <v>6035 Finance Charges - Interest</v>
          </cell>
          <cell r="D335">
            <v>0</v>
          </cell>
          <cell r="E335">
            <v>58832.3</v>
          </cell>
          <cell r="F335">
            <v>111.48</v>
          </cell>
          <cell r="G335">
            <v>58720.82</v>
          </cell>
          <cell r="H335">
            <v>58720.82</v>
          </cell>
        </row>
        <row r="336">
          <cell r="B336" t="str">
            <v>210-6801-10</v>
          </cell>
          <cell r="C336" t="str">
            <v>6005 Interest - Note</v>
          </cell>
          <cell r="D336">
            <v>0</v>
          </cell>
          <cell r="E336">
            <v>2187540</v>
          </cell>
          <cell r="F336">
            <v>0</v>
          </cell>
          <cell r="G336">
            <v>2187540</v>
          </cell>
          <cell r="H336">
            <v>2187540</v>
          </cell>
        </row>
        <row r="337">
          <cell r="B337" t="str">
            <v>210-6802-10</v>
          </cell>
          <cell r="C337" t="str">
            <v>5605 Management Fees</v>
          </cell>
          <cell r="D337">
            <v>0</v>
          </cell>
          <cell r="E337">
            <v>492640</v>
          </cell>
          <cell r="F337">
            <v>132052</v>
          </cell>
          <cell r="G337">
            <v>360588</v>
          </cell>
          <cell r="H337">
            <v>360588</v>
          </cell>
        </row>
        <row r="338">
          <cell r="B338" t="str">
            <v>210-6805-10</v>
          </cell>
          <cell r="C338" t="str">
            <v>6035 Regulatory Interest Expense</v>
          </cell>
          <cell r="D338">
            <v>0</v>
          </cell>
          <cell r="E338">
            <v>249955.93</v>
          </cell>
          <cell r="F338">
            <v>51141.88</v>
          </cell>
          <cell r="G338">
            <v>198814.05</v>
          </cell>
          <cell r="H338">
            <v>198814.05</v>
          </cell>
        </row>
        <row r="339">
          <cell r="B339" t="str">
            <v>210-6807-10</v>
          </cell>
          <cell r="C339" t="str">
            <v>6035 Interest Expense - Short Term Debt</v>
          </cell>
          <cell r="D339">
            <v>0</v>
          </cell>
          <cell r="E339">
            <v>42893.72</v>
          </cell>
          <cell r="F339">
            <v>0</v>
          </cell>
          <cell r="G339">
            <v>42893.72</v>
          </cell>
          <cell r="H339">
            <v>42893.72</v>
          </cell>
        </row>
        <row r="340">
          <cell r="B340" t="str">
            <v>210-6810-10</v>
          </cell>
          <cell r="C340" t="str">
            <v>5335 Write Offs - Bad Debt</v>
          </cell>
          <cell r="D340">
            <v>0</v>
          </cell>
          <cell r="E340">
            <v>348241.63</v>
          </cell>
          <cell r="F340">
            <v>330617.83</v>
          </cell>
          <cell r="G340">
            <v>17623.8</v>
          </cell>
          <cell r="H340">
            <v>17623.8</v>
          </cell>
        </row>
        <row r="341">
          <cell r="B341" t="str">
            <v>210-6840-10</v>
          </cell>
          <cell r="C341" t="str">
            <v>4355 Proceeds/Costs-Fixed Asset Disposal</v>
          </cell>
          <cell r="D341">
            <v>0</v>
          </cell>
          <cell r="E341">
            <v>2512745.7599999998</v>
          </cell>
          <cell r="F341">
            <v>1865303.42</v>
          </cell>
          <cell r="G341">
            <v>647442.34</v>
          </cell>
          <cell r="H341">
            <v>647442.34</v>
          </cell>
        </row>
        <row r="342">
          <cell r="B342" t="str">
            <v>210-6842-10</v>
          </cell>
          <cell r="C342" t="str">
            <v>4360 Loss on Disposal - PP&amp;E &amp; Other Property</v>
          </cell>
          <cell r="D342">
            <v>0</v>
          </cell>
          <cell r="E342">
            <v>944091.96</v>
          </cell>
          <cell r="F342">
            <v>1791417.28</v>
          </cell>
          <cell r="G342">
            <v>-847325.32</v>
          </cell>
          <cell r="H342">
            <v>-847325.32</v>
          </cell>
        </row>
        <row r="343">
          <cell r="B343" t="str">
            <v>210-6890-10</v>
          </cell>
          <cell r="C343" t="str">
            <v>Realized Gain/Loss on Exchange</v>
          </cell>
          <cell r="D343">
            <v>0</v>
          </cell>
          <cell r="E343">
            <v>2332.65</v>
          </cell>
          <cell r="F343">
            <v>1498.69</v>
          </cell>
          <cell r="G343">
            <v>833.96</v>
          </cell>
          <cell r="H343">
            <v>833.96</v>
          </cell>
        </row>
        <row r="344">
          <cell r="B344" t="str">
            <v>210-6901-10</v>
          </cell>
          <cell r="C344" t="str">
            <v>5605 ALLOCATED PAYROLL MAINT JOB RECOVERY</v>
          </cell>
          <cell r="D344">
            <v>0</v>
          </cell>
          <cell r="E344">
            <v>14057485.23</v>
          </cell>
          <cell r="F344">
            <v>14109800.08</v>
          </cell>
          <cell r="G344">
            <v>-52314.85</v>
          </cell>
          <cell r="H344">
            <v>-52314.85</v>
          </cell>
        </row>
        <row r="345">
          <cell r="B345" t="str">
            <v>210-6902-10</v>
          </cell>
          <cell r="C345" t="str">
            <v>5605 ALLOCATED MAINTENANCE JOB OVERHEAD RECOVERY</v>
          </cell>
          <cell r="D345">
            <v>0</v>
          </cell>
          <cell r="E345">
            <v>6913232.46</v>
          </cell>
          <cell r="F345">
            <v>6913232.46</v>
          </cell>
          <cell r="G345">
            <v>0</v>
          </cell>
          <cell r="H345">
            <v>0</v>
          </cell>
        </row>
        <row r="346">
          <cell r="B346" t="str">
            <v>210-6903-10</v>
          </cell>
          <cell r="C346" t="str">
            <v>5605 ALLOCATED PAYROLL WIP JOB RECOVERY</v>
          </cell>
          <cell r="D346">
            <v>0</v>
          </cell>
          <cell r="E346">
            <v>11070700.949999999</v>
          </cell>
          <cell r="F346">
            <v>11070700.949999999</v>
          </cell>
          <cell r="G346">
            <v>0</v>
          </cell>
          <cell r="H346">
            <v>0</v>
          </cell>
        </row>
        <row r="347">
          <cell r="B347" t="str">
            <v>210-6904-10</v>
          </cell>
          <cell r="C347" t="str">
            <v>5605 ALLOCATED OVERHEAD WIP JOB RECOVERY</v>
          </cell>
          <cell r="D347">
            <v>0</v>
          </cell>
          <cell r="E347">
            <v>5276211.58</v>
          </cell>
          <cell r="F347">
            <v>5276211.58</v>
          </cell>
          <cell r="G347">
            <v>0</v>
          </cell>
          <cell r="H347">
            <v>0</v>
          </cell>
        </row>
        <row r="348">
          <cell r="B348" t="str">
            <v>210-6905-10</v>
          </cell>
          <cell r="C348" t="str">
            <v>5605 Allocations-Other</v>
          </cell>
          <cell r="D348">
            <v>0</v>
          </cell>
          <cell r="E348">
            <v>944883.64</v>
          </cell>
          <cell r="F348">
            <v>1023440.21</v>
          </cell>
          <cell r="G348">
            <v>-78556.570000000007</v>
          </cell>
          <cell r="H348">
            <v>-78556.570000000007</v>
          </cell>
        </row>
        <row r="349">
          <cell r="B349" t="str">
            <v>210-6907-10</v>
          </cell>
          <cell r="C349" t="str">
            <v>5605 Labour &amp; OH's Allocated TO Affiliates</v>
          </cell>
          <cell r="D349">
            <v>0</v>
          </cell>
          <cell r="E349">
            <v>0</v>
          </cell>
          <cell r="F349">
            <v>232805</v>
          </cell>
          <cell r="G349">
            <v>-232805</v>
          </cell>
          <cell r="H349">
            <v>-232805</v>
          </cell>
        </row>
        <row r="350">
          <cell r="B350" t="str">
            <v>210-8010-10</v>
          </cell>
          <cell r="C350" t="str">
            <v>5705 Dep'n Expense- Buildings-Other Const</v>
          </cell>
          <cell r="D350">
            <v>0</v>
          </cell>
          <cell r="E350">
            <v>94665.08</v>
          </cell>
          <cell r="F350">
            <v>0</v>
          </cell>
          <cell r="G350">
            <v>94665.08</v>
          </cell>
          <cell r="H350">
            <v>94665.08</v>
          </cell>
        </row>
        <row r="351">
          <cell r="B351" t="str">
            <v>210-8011-10</v>
          </cell>
          <cell r="C351" t="str">
            <v>5705 Depr'n Exp-Station Door-Oshawa PUC Netwo</v>
          </cell>
          <cell r="D351">
            <v>0</v>
          </cell>
          <cell r="E351">
            <v>3111</v>
          </cell>
          <cell r="F351">
            <v>3705.75</v>
          </cell>
          <cell r="G351">
            <v>-594.75</v>
          </cell>
          <cell r="H351">
            <v>-594.75</v>
          </cell>
        </row>
        <row r="352">
          <cell r="B352" t="str">
            <v>210-8012-10</v>
          </cell>
          <cell r="C352" t="str">
            <v>5705 Depr'n Exp-Stnbldgext-Oshawa PUC Network</v>
          </cell>
          <cell r="D352">
            <v>0</v>
          </cell>
          <cell r="E352">
            <v>49551.75</v>
          </cell>
          <cell r="F352">
            <v>55586.33</v>
          </cell>
          <cell r="G352">
            <v>-6034.58</v>
          </cell>
          <cell r="H352">
            <v>-6034.58</v>
          </cell>
        </row>
        <row r="353">
          <cell r="B353" t="str">
            <v>210-8013-10</v>
          </cell>
          <cell r="C353" t="str">
            <v>5705 Depr'n Exp-Stnbuilding-Oshawa PUC Networ</v>
          </cell>
          <cell r="D353">
            <v>0</v>
          </cell>
          <cell r="E353">
            <v>94835.32</v>
          </cell>
          <cell r="F353">
            <v>112965.78</v>
          </cell>
          <cell r="G353">
            <v>-18130.46</v>
          </cell>
          <cell r="H353">
            <v>-18130.46</v>
          </cell>
        </row>
        <row r="354">
          <cell r="B354" t="str">
            <v>210-8020-10</v>
          </cell>
          <cell r="C354" t="str">
            <v>5705 Dep'n Expense - MS Equipment</v>
          </cell>
          <cell r="D354">
            <v>0</v>
          </cell>
          <cell r="E354">
            <v>597174.31999999995</v>
          </cell>
          <cell r="F354">
            <v>0</v>
          </cell>
          <cell r="G354">
            <v>597174.31999999995</v>
          </cell>
          <cell r="H354">
            <v>597174.31999999995</v>
          </cell>
        </row>
        <row r="355">
          <cell r="B355" t="str">
            <v>210-8021-10</v>
          </cell>
          <cell r="C355" t="str">
            <v>5705 Depr'n Exp-Stnpwrtransf-Oshawa PUC Netwo</v>
          </cell>
          <cell r="D355">
            <v>0</v>
          </cell>
          <cell r="E355">
            <v>58072</v>
          </cell>
          <cell r="F355">
            <v>69301.31</v>
          </cell>
          <cell r="G355">
            <v>-11229.31</v>
          </cell>
          <cell r="H355">
            <v>-11229.31</v>
          </cell>
        </row>
        <row r="356">
          <cell r="B356" t="str">
            <v>210-8024-10</v>
          </cell>
          <cell r="C356" t="str">
            <v>5705 Depr'n Exp-Stnswitchgea-Oshawa PUC Netwo</v>
          </cell>
          <cell r="D356">
            <v>0</v>
          </cell>
          <cell r="E356">
            <v>62064.45</v>
          </cell>
          <cell r="F356">
            <v>73929.83</v>
          </cell>
          <cell r="G356">
            <v>-11865.38</v>
          </cell>
          <cell r="H356">
            <v>-11865.38</v>
          </cell>
        </row>
        <row r="357">
          <cell r="B357" t="str">
            <v>210-8027-10</v>
          </cell>
          <cell r="C357" t="str">
            <v>5705 Depr'n Exp-Stnbreakers-Oshawa PUC Networ</v>
          </cell>
          <cell r="D357">
            <v>0</v>
          </cell>
          <cell r="E357">
            <v>4576.0200000000004</v>
          </cell>
          <cell r="F357">
            <v>6021.08</v>
          </cell>
          <cell r="G357">
            <v>-1445.06</v>
          </cell>
          <cell r="H357">
            <v>-1445.06</v>
          </cell>
        </row>
        <row r="358">
          <cell r="B358" t="str">
            <v>210-8030-10</v>
          </cell>
          <cell r="C358" t="str">
            <v>5705 Dep'n Expense - Subtransmission Feeders</v>
          </cell>
          <cell r="D358">
            <v>0</v>
          </cell>
          <cell r="E358">
            <v>2855.3</v>
          </cell>
          <cell r="F358">
            <v>0</v>
          </cell>
          <cell r="G358">
            <v>2855.3</v>
          </cell>
          <cell r="H358">
            <v>2855.3</v>
          </cell>
        </row>
        <row r="359">
          <cell r="B359" t="str">
            <v>210-8040-10</v>
          </cell>
          <cell r="C359" t="str">
            <v>5705 Dep'n Expense - Overhead Distribution</v>
          </cell>
          <cell r="D359">
            <v>0</v>
          </cell>
          <cell r="E359">
            <v>388930.44</v>
          </cell>
          <cell r="F359">
            <v>19280.98</v>
          </cell>
          <cell r="G359">
            <v>369649.46</v>
          </cell>
          <cell r="H359">
            <v>369649.46</v>
          </cell>
        </row>
        <row r="360">
          <cell r="B360" t="str">
            <v>210-8041-10</v>
          </cell>
          <cell r="C360" t="str">
            <v>5705 Depr'n Exp - Poles, Towers, Fixtures</v>
          </cell>
          <cell r="D360">
            <v>0</v>
          </cell>
          <cell r="E360">
            <v>889463.82</v>
          </cell>
          <cell r="F360">
            <v>17187.91</v>
          </cell>
          <cell r="G360">
            <v>872275.91</v>
          </cell>
          <cell r="H360">
            <v>872275.91</v>
          </cell>
        </row>
        <row r="361">
          <cell r="B361" t="str">
            <v>210-8044-10</v>
          </cell>
          <cell r="C361" t="str">
            <v>5705 Depr'n Exp-Ohtransforem-Oshawa PUC Netwo</v>
          </cell>
          <cell r="D361">
            <v>0</v>
          </cell>
          <cell r="E361">
            <v>111.15</v>
          </cell>
          <cell r="F361">
            <v>0</v>
          </cell>
          <cell r="G361">
            <v>111.15</v>
          </cell>
          <cell r="H361">
            <v>111.15</v>
          </cell>
        </row>
        <row r="362">
          <cell r="B362" t="str">
            <v>210-8050-10</v>
          </cell>
          <cell r="C362" t="str">
            <v>5705 Dep'n Expense- Underground Dist'n</v>
          </cell>
          <cell r="D362">
            <v>0</v>
          </cell>
          <cell r="E362">
            <v>1589044.21</v>
          </cell>
          <cell r="F362">
            <v>104120.29</v>
          </cell>
          <cell r="G362">
            <v>1484923.92</v>
          </cell>
          <cell r="H362">
            <v>1484923.92</v>
          </cell>
        </row>
        <row r="363">
          <cell r="B363" t="str">
            <v>210-8054-10</v>
          </cell>
          <cell r="C363" t="str">
            <v>5705 Depr'n Exp-Ugcblsecindu-Oshawa PUC Netwo</v>
          </cell>
          <cell r="D363">
            <v>0</v>
          </cell>
          <cell r="E363">
            <v>4.7699999999999996</v>
          </cell>
          <cell r="F363">
            <v>0</v>
          </cell>
          <cell r="G363">
            <v>4.7699999999999996</v>
          </cell>
          <cell r="H363">
            <v>4.7699999999999996</v>
          </cell>
        </row>
        <row r="364">
          <cell r="B364" t="str">
            <v>210-8060-10</v>
          </cell>
          <cell r="C364" t="str">
            <v>5705 Dep'n Expense - Dist'n Transformers</v>
          </cell>
          <cell r="D364">
            <v>0</v>
          </cell>
          <cell r="E364">
            <v>1213875.06</v>
          </cell>
          <cell r="F364">
            <v>52677.47</v>
          </cell>
          <cell r="G364">
            <v>1161197.5900000001</v>
          </cell>
          <cell r="H364">
            <v>1161197.5900000001</v>
          </cell>
        </row>
        <row r="365">
          <cell r="B365" t="str">
            <v>210-8070-10</v>
          </cell>
          <cell r="C365" t="str">
            <v>5705 Dep'n Expense - Distribution Meters</v>
          </cell>
          <cell r="D365">
            <v>0</v>
          </cell>
          <cell r="E365">
            <v>1013005.24</v>
          </cell>
          <cell r="F365">
            <v>12401.36</v>
          </cell>
          <cell r="G365">
            <v>1000603.88</v>
          </cell>
          <cell r="H365">
            <v>1000603.88</v>
          </cell>
        </row>
        <row r="366">
          <cell r="B366" t="str">
            <v>210-8071-10</v>
          </cell>
          <cell r="C366" t="str">
            <v>5705 Expense Amortization</v>
          </cell>
          <cell r="D366">
            <v>0</v>
          </cell>
          <cell r="E366">
            <v>1269184.29</v>
          </cell>
          <cell r="F366">
            <v>2504240.87</v>
          </cell>
          <cell r="G366">
            <v>-1235056.58</v>
          </cell>
          <cell r="H366">
            <v>-1235056.58</v>
          </cell>
        </row>
        <row r="367">
          <cell r="B367" t="str">
            <v>210-8072-10</v>
          </cell>
          <cell r="C367" t="str">
            <v>5705 Depr'n Exp-Mtrscommerci-Oshawa PUC Netwo</v>
          </cell>
          <cell r="D367">
            <v>0</v>
          </cell>
          <cell r="E367">
            <v>1102.48</v>
          </cell>
          <cell r="F367">
            <v>0</v>
          </cell>
          <cell r="G367">
            <v>1102.48</v>
          </cell>
          <cell r="H367">
            <v>1102.48</v>
          </cell>
        </row>
        <row r="368">
          <cell r="B368" t="str">
            <v>210-8080-10</v>
          </cell>
          <cell r="C368" t="str">
            <v>5705 Dep'n Expense - Gen Office Equipment</v>
          </cell>
          <cell r="D368">
            <v>0</v>
          </cell>
          <cell r="E368">
            <v>58773.29</v>
          </cell>
          <cell r="F368">
            <v>1303.44</v>
          </cell>
          <cell r="G368">
            <v>57469.85</v>
          </cell>
          <cell r="H368">
            <v>57469.85</v>
          </cell>
        </row>
        <row r="369">
          <cell r="B369" t="str">
            <v>210-8090-10</v>
          </cell>
          <cell r="C369" t="str">
            <v>5705 Dep'n Expense - Computer Hardware Equip</v>
          </cell>
          <cell r="D369">
            <v>0</v>
          </cell>
          <cell r="E369">
            <v>192826.26</v>
          </cell>
          <cell r="F369">
            <v>0</v>
          </cell>
          <cell r="G369">
            <v>192826.26</v>
          </cell>
          <cell r="H369">
            <v>192826.26</v>
          </cell>
        </row>
        <row r="370">
          <cell r="B370" t="str">
            <v>210-8091-10</v>
          </cell>
          <cell r="C370" t="str">
            <v>5705 Dep'n Expense-Computer Software</v>
          </cell>
          <cell r="D370">
            <v>0</v>
          </cell>
          <cell r="E370">
            <v>300198.78999999998</v>
          </cell>
          <cell r="F370">
            <v>0</v>
          </cell>
          <cell r="G370">
            <v>300198.78999999998</v>
          </cell>
          <cell r="H370">
            <v>300198.78999999998</v>
          </cell>
        </row>
        <row r="371">
          <cell r="B371" t="str">
            <v>210-8100-10</v>
          </cell>
          <cell r="C371" t="str">
            <v>5705 Dep'n Expense - Stores Warehouse Equip.</v>
          </cell>
          <cell r="D371">
            <v>0</v>
          </cell>
          <cell r="E371">
            <v>446.48</v>
          </cell>
          <cell r="F371">
            <v>0</v>
          </cell>
          <cell r="G371">
            <v>446.48</v>
          </cell>
          <cell r="H371">
            <v>446.48</v>
          </cell>
        </row>
        <row r="372">
          <cell r="B372" t="str">
            <v>210-8110-10</v>
          </cell>
          <cell r="C372" t="str">
            <v>5705 Dep'n Expense - Rolling Stock &amp; Equip</v>
          </cell>
          <cell r="D372">
            <v>0</v>
          </cell>
          <cell r="E372">
            <v>382527.07</v>
          </cell>
          <cell r="F372">
            <v>0</v>
          </cell>
          <cell r="G372">
            <v>382527.07</v>
          </cell>
          <cell r="H372">
            <v>382527.07</v>
          </cell>
        </row>
        <row r="373">
          <cell r="B373" t="str">
            <v>210-8120-10</v>
          </cell>
          <cell r="C373" t="str">
            <v>5705 Dep'n Expense - Misc. Equipment-Tools</v>
          </cell>
          <cell r="D373">
            <v>0</v>
          </cell>
          <cell r="E373">
            <v>247610.53</v>
          </cell>
          <cell r="F373">
            <v>23363.96</v>
          </cell>
          <cell r="G373">
            <v>224246.57</v>
          </cell>
          <cell r="H373">
            <v>224246.57</v>
          </cell>
        </row>
        <row r="374">
          <cell r="B374" t="str">
            <v>210-8140-10</v>
          </cell>
          <cell r="C374" t="str">
            <v>5705 Dep'n Expense - Load Mgt. Controls</v>
          </cell>
          <cell r="D374">
            <v>0</v>
          </cell>
          <cell r="E374">
            <v>82349.52</v>
          </cell>
          <cell r="F374">
            <v>0</v>
          </cell>
          <cell r="G374">
            <v>82349.52</v>
          </cell>
          <cell r="H374">
            <v>82349.52</v>
          </cell>
        </row>
        <row r="375">
          <cell r="B375" t="str">
            <v>210-8141-10</v>
          </cell>
          <cell r="C375" t="str">
            <v>5705 Depr'n Exp-Scada-Oshawa PUC Networks Inc</v>
          </cell>
          <cell r="D375">
            <v>0</v>
          </cell>
          <cell r="E375">
            <v>839.91</v>
          </cell>
          <cell r="F375">
            <v>0</v>
          </cell>
          <cell r="G375">
            <v>839.91</v>
          </cell>
          <cell r="H375">
            <v>839.91</v>
          </cell>
        </row>
        <row r="376">
          <cell r="B376" t="str">
            <v>210-8150-10</v>
          </cell>
          <cell r="C376" t="str">
            <v>5705 Amort. Expense - Leasehold Improvements</v>
          </cell>
          <cell r="D376">
            <v>0</v>
          </cell>
          <cell r="E376">
            <v>37631.230000000003</v>
          </cell>
          <cell r="F376">
            <v>0</v>
          </cell>
          <cell r="G376">
            <v>37631.230000000003</v>
          </cell>
          <cell r="H376">
            <v>37631.230000000003</v>
          </cell>
        </row>
        <row r="377">
          <cell r="B377" t="str">
            <v>210-8180-10</v>
          </cell>
          <cell r="C377" t="str">
            <v>5715 AMORTIZATION EXPENSE-INTANGIBLES &amp; OTHER</v>
          </cell>
          <cell r="D377">
            <v>0</v>
          </cell>
          <cell r="E377">
            <v>82734.09</v>
          </cell>
          <cell r="F377">
            <v>0</v>
          </cell>
          <cell r="G377">
            <v>82734.09</v>
          </cell>
          <cell r="H377">
            <v>82734.09</v>
          </cell>
        </row>
        <row r="378">
          <cell r="B378" t="str">
            <v>210-8190-10</v>
          </cell>
          <cell r="C378" t="str">
            <v>5705 AMORTIZATION EXPENSE-MISCELLANEOUS</v>
          </cell>
          <cell r="D378">
            <v>0</v>
          </cell>
          <cell r="E378">
            <v>5127210</v>
          </cell>
          <cell r="F378">
            <v>5127210</v>
          </cell>
          <cell r="G378">
            <v>0</v>
          </cell>
          <cell r="H378">
            <v>0</v>
          </cell>
        </row>
        <row r="379">
          <cell r="B379" t="str">
            <v>212-4000-10</v>
          </cell>
          <cell r="C379" t="str">
            <v>4080 Dist Usage - Residential</v>
          </cell>
          <cell r="D379">
            <v>0</v>
          </cell>
          <cell r="E379">
            <v>0</v>
          </cell>
          <cell r="F379">
            <v>232908</v>
          </cell>
          <cell r="G379">
            <v>-232908</v>
          </cell>
          <cell r="H379">
            <v>-232908</v>
          </cell>
        </row>
        <row r="380">
          <cell r="B380" t="str">
            <v>212-4010-10</v>
          </cell>
          <cell r="C380" t="str">
            <v>4080 Dist Usage - Comm &lt;5</v>
          </cell>
          <cell r="D380">
            <v>0</v>
          </cell>
          <cell r="E380">
            <v>0</v>
          </cell>
          <cell r="F380">
            <v>39168</v>
          </cell>
          <cell r="G380">
            <v>-39168</v>
          </cell>
          <cell r="H380">
            <v>-39168</v>
          </cell>
        </row>
        <row r="381">
          <cell r="B381" t="str">
            <v>212-4100-10</v>
          </cell>
          <cell r="C381" t="str">
            <v>4080 Dist Usage - Ind &gt;50 &lt;1,000</v>
          </cell>
          <cell r="D381">
            <v>0</v>
          </cell>
          <cell r="E381">
            <v>0</v>
          </cell>
          <cell r="F381">
            <v>55533</v>
          </cell>
          <cell r="G381">
            <v>-55533</v>
          </cell>
          <cell r="H381">
            <v>-55533</v>
          </cell>
        </row>
        <row r="382">
          <cell r="B382" t="str">
            <v>212-4300-10</v>
          </cell>
          <cell r="C382" t="str">
            <v>4080 Dist Usage Street Lights</v>
          </cell>
          <cell r="D382">
            <v>0</v>
          </cell>
          <cell r="E382">
            <v>40</v>
          </cell>
          <cell r="F382">
            <v>0</v>
          </cell>
          <cell r="G382">
            <v>40</v>
          </cell>
          <cell r="H382">
            <v>40</v>
          </cell>
        </row>
        <row r="383">
          <cell r="B383" t="str">
            <v>212-4400-10</v>
          </cell>
          <cell r="C383" t="str">
            <v>4080 DIST USAGE - Unmetered</v>
          </cell>
          <cell r="D383">
            <v>0</v>
          </cell>
          <cell r="E383">
            <v>2631</v>
          </cell>
          <cell r="F383">
            <v>0</v>
          </cell>
          <cell r="G383">
            <v>2631</v>
          </cell>
          <cell r="H383">
            <v>2631</v>
          </cell>
        </row>
        <row r="384">
          <cell r="B384" t="str">
            <v>220-6310-10</v>
          </cell>
          <cell r="C384" t="str">
            <v>5605 Supplies - Office</v>
          </cell>
          <cell r="D384">
            <v>0</v>
          </cell>
          <cell r="E384">
            <v>417.15</v>
          </cell>
          <cell r="F384">
            <v>0</v>
          </cell>
          <cell r="G384">
            <v>417.15</v>
          </cell>
          <cell r="H384">
            <v>417.15</v>
          </cell>
        </row>
        <row r="385">
          <cell r="B385" t="str">
            <v>220-6620-10</v>
          </cell>
          <cell r="C385" t="str">
            <v>5605 Travel - Meals (Subsistence)</v>
          </cell>
          <cell r="D385">
            <v>0</v>
          </cell>
          <cell r="E385">
            <v>938.38</v>
          </cell>
          <cell r="F385">
            <v>0</v>
          </cell>
          <cell r="G385">
            <v>938.38</v>
          </cell>
          <cell r="H385">
            <v>938.38</v>
          </cell>
        </row>
        <row r="386">
          <cell r="B386" t="str">
            <v>220-6665-10</v>
          </cell>
          <cell r="C386" t="str">
            <v>5605 Communications Board Meeting Expenses.</v>
          </cell>
          <cell r="D386">
            <v>0</v>
          </cell>
          <cell r="E386">
            <v>505.9</v>
          </cell>
          <cell r="F386">
            <v>0</v>
          </cell>
          <cell r="G386">
            <v>505.9</v>
          </cell>
          <cell r="H386">
            <v>505.9</v>
          </cell>
        </row>
        <row r="387">
          <cell r="B387" t="str">
            <v>230-4000-10</v>
          </cell>
          <cell r="C387" t="str">
            <v>4080 Smart Meter Rate Adder Residential</v>
          </cell>
          <cell r="D387">
            <v>0</v>
          </cell>
          <cell r="E387">
            <v>27.05</v>
          </cell>
          <cell r="F387">
            <v>27.08</v>
          </cell>
          <cell r="G387">
            <v>-0.03</v>
          </cell>
          <cell r="H387">
            <v>-0.03</v>
          </cell>
        </row>
        <row r="388">
          <cell r="B388" t="str">
            <v>230-4001-10</v>
          </cell>
          <cell r="C388" t="str">
            <v>4076 Billed SME Charge Residential</v>
          </cell>
          <cell r="D388">
            <v>0</v>
          </cell>
          <cell r="E388">
            <v>382.71</v>
          </cell>
          <cell r="F388">
            <v>377307.37</v>
          </cell>
          <cell r="G388">
            <v>-376924.66</v>
          </cell>
          <cell r="H388">
            <v>-376924.66</v>
          </cell>
        </row>
        <row r="389">
          <cell r="B389" t="str">
            <v>230-4002-10</v>
          </cell>
          <cell r="C389" t="str">
            <v>4076 SME Unbilled: Residential</v>
          </cell>
          <cell r="D389">
            <v>0</v>
          </cell>
          <cell r="E389">
            <v>539086.97</v>
          </cell>
          <cell r="F389">
            <v>539692.31999999995</v>
          </cell>
          <cell r="G389">
            <v>-605.35</v>
          </cell>
          <cell r="H389">
            <v>-605.35</v>
          </cell>
        </row>
        <row r="390">
          <cell r="B390" t="str">
            <v>230-4003-10</v>
          </cell>
          <cell r="C390" t="str">
            <v>4076 SME Unbilled: GS&lt;50</v>
          </cell>
          <cell r="D390">
            <v>0</v>
          </cell>
          <cell r="E390">
            <v>40988.46</v>
          </cell>
          <cell r="F390">
            <v>41011.629999999997</v>
          </cell>
          <cell r="G390">
            <v>-23.17</v>
          </cell>
          <cell r="H390">
            <v>-23.17</v>
          </cell>
        </row>
        <row r="391">
          <cell r="B391" t="str">
            <v>230-4011-10</v>
          </cell>
          <cell r="C391" t="str">
            <v>4076 Billed SME Charge GS&lt;50</v>
          </cell>
          <cell r="D391">
            <v>0</v>
          </cell>
          <cell r="E391">
            <v>33.29</v>
          </cell>
          <cell r="F391">
            <v>27981.32</v>
          </cell>
          <cell r="G391">
            <v>-27948.03</v>
          </cell>
          <cell r="H391">
            <v>-27948.03</v>
          </cell>
        </row>
        <row r="392">
          <cell r="B392" t="str">
            <v>230-4401-10</v>
          </cell>
          <cell r="C392" t="str">
            <v>4080 Smart Meter Rate Adder to BS</v>
          </cell>
          <cell r="D392">
            <v>0</v>
          </cell>
          <cell r="E392">
            <v>24.33</v>
          </cell>
          <cell r="F392">
            <v>24.3</v>
          </cell>
          <cell r="G392">
            <v>0.03</v>
          </cell>
          <cell r="H392">
            <v>0.03</v>
          </cell>
        </row>
        <row r="393">
          <cell r="B393" t="str">
            <v>230-4499-10</v>
          </cell>
          <cell r="C393" t="str">
            <v>4076 Billed SME Charge (TrueUp Revenue/Cost)</v>
          </cell>
          <cell r="D393">
            <v>0</v>
          </cell>
          <cell r="E393">
            <v>61207.37</v>
          </cell>
          <cell r="F393">
            <v>6321.18</v>
          </cell>
          <cell r="G393">
            <v>54886.19</v>
          </cell>
          <cell r="H393">
            <v>54886.19</v>
          </cell>
        </row>
        <row r="394">
          <cell r="B394" t="str">
            <v>230-5000-10</v>
          </cell>
          <cell r="C394" t="str">
            <v>4751 Charges - SME</v>
          </cell>
          <cell r="D394">
            <v>0</v>
          </cell>
          <cell r="E394">
            <v>450903.54</v>
          </cell>
          <cell r="F394">
            <v>65038.14</v>
          </cell>
          <cell r="G394">
            <v>385865.4</v>
          </cell>
          <cell r="H394">
            <v>385865.4</v>
          </cell>
        </row>
        <row r="395">
          <cell r="B395" t="str">
            <v>230-5001-10</v>
          </cell>
          <cell r="C395" t="str">
            <v>4751Charges SME (TrueUp Revenue/Cost)</v>
          </cell>
          <cell r="D395">
            <v>0</v>
          </cell>
          <cell r="E395">
            <v>31320.81</v>
          </cell>
          <cell r="F395">
            <v>66571.210000000006</v>
          </cell>
          <cell r="G395">
            <v>-35250.400000000001</v>
          </cell>
          <cell r="H395">
            <v>-35250.400000000001</v>
          </cell>
        </row>
        <row r="396">
          <cell r="B396" t="str">
            <v>231-4000-10</v>
          </cell>
          <cell r="C396" t="str">
            <v>4080 Pils Fixed Residential</v>
          </cell>
          <cell r="D396">
            <v>0</v>
          </cell>
          <cell r="E396">
            <v>18.649999999999999</v>
          </cell>
          <cell r="F396">
            <v>18.690000000000001</v>
          </cell>
          <cell r="G396">
            <v>-0.04</v>
          </cell>
          <cell r="H396">
            <v>-0.04</v>
          </cell>
        </row>
        <row r="397">
          <cell r="B397" t="str">
            <v>233-4400-10</v>
          </cell>
          <cell r="C397" t="str">
            <v>4080 Fixed Unmetered Adj</v>
          </cell>
          <cell r="D397">
            <v>0</v>
          </cell>
          <cell r="E397">
            <v>46868</v>
          </cell>
          <cell r="F397">
            <v>47203</v>
          </cell>
          <cell r="G397">
            <v>-335</v>
          </cell>
          <cell r="H397">
            <v>-335</v>
          </cell>
        </row>
        <row r="398">
          <cell r="B398" t="str">
            <v>234-4000-10</v>
          </cell>
          <cell r="C398" t="str">
            <v>4080 Volumetric Residential Adj</v>
          </cell>
          <cell r="D398">
            <v>0</v>
          </cell>
          <cell r="E398">
            <v>22679320</v>
          </cell>
          <cell r="F398">
            <v>22764604</v>
          </cell>
          <cell r="G398">
            <v>-85284</v>
          </cell>
          <cell r="H398">
            <v>-85284</v>
          </cell>
        </row>
        <row r="399">
          <cell r="B399" t="str">
            <v>234-4010-10</v>
          </cell>
          <cell r="C399" t="str">
            <v>4080 Volumetric Commercial&lt;50kw Adj</v>
          </cell>
          <cell r="D399">
            <v>0</v>
          </cell>
          <cell r="E399">
            <v>4067411</v>
          </cell>
          <cell r="F399">
            <v>4075412</v>
          </cell>
          <cell r="G399">
            <v>-8001</v>
          </cell>
          <cell r="H399">
            <v>-8001</v>
          </cell>
        </row>
        <row r="400">
          <cell r="B400" t="str">
            <v>234-4015-10</v>
          </cell>
          <cell r="C400" t="str">
            <v>4080 Volumetric Industrial &gt;50kw Adj</v>
          </cell>
          <cell r="D400">
            <v>0</v>
          </cell>
          <cell r="E400">
            <v>3401931</v>
          </cell>
          <cell r="F400">
            <v>3404169</v>
          </cell>
          <cell r="G400">
            <v>-2238</v>
          </cell>
          <cell r="H400">
            <v>-2238</v>
          </cell>
        </row>
        <row r="401">
          <cell r="B401" t="str">
            <v>234-4020-10</v>
          </cell>
          <cell r="C401" t="str">
            <v>4080 Volumetric Industrial &gt;50kw Adj</v>
          </cell>
          <cell r="D401">
            <v>0</v>
          </cell>
          <cell r="E401">
            <v>2227030</v>
          </cell>
          <cell r="F401">
            <v>2241538</v>
          </cell>
          <cell r="G401">
            <v>-14508</v>
          </cell>
          <cell r="H401">
            <v>-14508</v>
          </cell>
        </row>
        <row r="402">
          <cell r="B402" t="str">
            <v>234-4100-10</v>
          </cell>
          <cell r="C402" t="str">
            <v>4080 Volumetric Industrial &gt;1000&lt;5000kw Adj</v>
          </cell>
          <cell r="D402">
            <v>0</v>
          </cell>
          <cell r="E402">
            <v>355731</v>
          </cell>
          <cell r="F402">
            <v>358059</v>
          </cell>
          <cell r="G402">
            <v>-2328</v>
          </cell>
          <cell r="H402">
            <v>-2328</v>
          </cell>
        </row>
        <row r="403">
          <cell r="B403" t="str">
            <v>234-4200-10</v>
          </cell>
          <cell r="C403" t="str">
            <v>4080 Volumetric Large User Adj</v>
          </cell>
          <cell r="D403">
            <v>0</v>
          </cell>
          <cell r="E403">
            <v>294097</v>
          </cell>
          <cell r="F403">
            <v>294496</v>
          </cell>
          <cell r="G403">
            <v>-399</v>
          </cell>
          <cell r="H403">
            <v>-399</v>
          </cell>
        </row>
        <row r="404">
          <cell r="B404" t="str">
            <v>234-4300-10</v>
          </cell>
          <cell r="C404" t="str">
            <v>4080 Volumetric Street Lighting Adj</v>
          </cell>
          <cell r="D404">
            <v>0</v>
          </cell>
          <cell r="E404">
            <v>940860</v>
          </cell>
          <cell r="F404">
            <v>943381</v>
          </cell>
          <cell r="G404">
            <v>-2521</v>
          </cell>
          <cell r="H404">
            <v>-2521</v>
          </cell>
        </row>
        <row r="405">
          <cell r="B405" t="str">
            <v>235-4000-10</v>
          </cell>
          <cell r="C405" t="str">
            <v>4006 Commodity Sales Residential</v>
          </cell>
          <cell r="D405">
            <v>0</v>
          </cell>
          <cell r="E405">
            <v>10246.32</v>
          </cell>
          <cell r="F405">
            <v>9780537.8599999994</v>
          </cell>
          <cell r="G405">
            <v>-9770291.5399999991</v>
          </cell>
          <cell r="H405">
            <v>-9770291.5399999991</v>
          </cell>
        </row>
        <row r="406">
          <cell r="B406" t="str">
            <v>235-4001-10</v>
          </cell>
          <cell r="C406" t="str">
            <v>4006 Commodity Sales (Diff RPP Price vs HOEP)</v>
          </cell>
          <cell r="D406">
            <v>0</v>
          </cell>
          <cell r="E406">
            <v>29844.84</v>
          </cell>
          <cell r="F406">
            <v>32086737.780000001</v>
          </cell>
          <cell r="G406">
            <v>-32056892.940000001</v>
          </cell>
          <cell r="H406">
            <v>-32056892.940000001</v>
          </cell>
        </row>
        <row r="407">
          <cell r="B407" t="str">
            <v>235-4002-10</v>
          </cell>
          <cell r="C407" t="str">
            <v>4006 Commodity Sales : Unbilled Power</v>
          </cell>
          <cell r="D407">
            <v>0</v>
          </cell>
          <cell r="E407">
            <v>66593937</v>
          </cell>
          <cell r="F407">
            <v>69573989.969999999</v>
          </cell>
          <cell r="G407">
            <v>-2980052.97</v>
          </cell>
          <cell r="H407">
            <v>-2980052.97</v>
          </cell>
        </row>
        <row r="408">
          <cell r="B408" t="str">
            <v>235-4010-10</v>
          </cell>
          <cell r="C408" t="str">
            <v>4010 Commodity Sales Commercial &lt;50kw</v>
          </cell>
          <cell r="D408">
            <v>0</v>
          </cell>
          <cell r="E408">
            <v>2959.45</v>
          </cell>
          <cell r="F408">
            <v>2171814.7799999998</v>
          </cell>
          <cell r="G408">
            <v>-2168855.33</v>
          </cell>
          <cell r="H408">
            <v>-2168855.33</v>
          </cell>
        </row>
        <row r="409">
          <cell r="B409" t="str">
            <v>235-4011-10</v>
          </cell>
          <cell r="C409" t="str">
            <v>4006 Commodity Sales (Diff RPP Price vs HOEP)</v>
          </cell>
          <cell r="D409">
            <v>0</v>
          </cell>
          <cell r="E409">
            <v>11375.27</v>
          </cell>
          <cell r="F409">
            <v>7722613.1900000004</v>
          </cell>
          <cell r="G409">
            <v>-7711237.9199999999</v>
          </cell>
          <cell r="H409">
            <v>-7711237.9199999999</v>
          </cell>
        </row>
        <row r="410">
          <cell r="B410" t="str">
            <v>235-4015-10</v>
          </cell>
          <cell r="C410" t="str">
            <v>4015 Commodity Sales Industrial &gt; 50 - 200 KW</v>
          </cell>
          <cell r="D410">
            <v>0</v>
          </cell>
          <cell r="E410">
            <v>15016.15</v>
          </cell>
          <cell r="F410">
            <v>2668350.86</v>
          </cell>
          <cell r="G410">
            <v>-2653334.71</v>
          </cell>
          <cell r="H410">
            <v>-2653334.71</v>
          </cell>
        </row>
        <row r="411">
          <cell r="B411" t="str">
            <v>235-4016-10</v>
          </cell>
          <cell r="C411" t="str">
            <v>4015 Commodity Sales Industrial :Unbilled Power</v>
          </cell>
          <cell r="D411">
            <v>0</v>
          </cell>
          <cell r="E411">
            <v>19450084.75</v>
          </cell>
          <cell r="F411">
            <v>20531964.050000001</v>
          </cell>
          <cell r="G411">
            <v>-1081879.3</v>
          </cell>
          <cell r="H411">
            <v>-1081879.3</v>
          </cell>
        </row>
        <row r="412">
          <cell r="B412" t="str">
            <v>235-4018-10</v>
          </cell>
          <cell r="C412" t="str">
            <v>4015 Commodity Sales:Global Adjustment Variance</v>
          </cell>
          <cell r="D412">
            <v>0</v>
          </cell>
          <cell r="E412">
            <v>7366811.6100000003</v>
          </cell>
          <cell r="F412">
            <v>2635263.9</v>
          </cell>
          <cell r="G412">
            <v>4731547.71</v>
          </cell>
          <cell r="H412">
            <v>4731547.71</v>
          </cell>
        </row>
        <row r="413">
          <cell r="B413" t="str">
            <v>235-4019-10</v>
          </cell>
          <cell r="C413" t="str">
            <v>4015 Commodity Sales : Global Adj Unbilled</v>
          </cell>
          <cell r="D413">
            <v>0</v>
          </cell>
          <cell r="E413">
            <v>43491943.189999998</v>
          </cell>
          <cell r="F413">
            <v>43722991.75</v>
          </cell>
          <cell r="G413">
            <v>-231048.56</v>
          </cell>
          <cell r="H413">
            <v>-231048.56</v>
          </cell>
        </row>
        <row r="414">
          <cell r="B414" t="str">
            <v>235-4020-10</v>
          </cell>
          <cell r="C414" t="str">
            <v>4015 Commodity Sales Industrial &gt; 200 - 1000 KW</v>
          </cell>
          <cell r="D414">
            <v>0</v>
          </cell>
          <cell r="E414">
            <v>13354.84</v>
          </cell>
          <cell r="F414">
            <v>3176996.71</v>
          </cell>
          <cell r="G414">
            <v>-3163641.87</v>
          </cell>
          <cell r="H414">
            <v>-3163641.87</v>
          </cell>
        </row>
        <row r="415">
          <cell r="B415" t="str">
            <v>235-4021-10</v>
          </cell>
          <cell r="C415" t="str">
            <v>4015 Commodity Sales Industrial (Diff RPP vs HOEP)</v>
          </cell>
          <cell r="D415">
            <v>0</v>
          </cell>
          <cell r="E415">
            <v>38143.230000000003</v>
          </cell>
          <cell r="F415">
            <v>7130706.1299999999</v>
          </cell>
          <cell r="G415">
            <v>-7092562.9000000004</v>
          </cell>
          <cell r="H415">
            <v>-7092562.9000000004</v>
          </cell>
        </row>
        <row r="416">
          <cell r="B416" t="str">
            <v>235-4100-10</v>
          </cell>
          <cell r="C416" t="str">
            <v>4015 Commodity Sales Industrial &gt;1000&lt;5000kw</v>
          </cell>
          <cell r="D416">
            <v>0</v>
          </cell>
          <cell r="E416">
            <v>0</v>
          </cell>
          <cell r="F416">
            <v>1455979.38</v>
          </cell>
          <cell r="G416">
            <v>-1455979.38</v>
          </cell>
          <cell r="H416">
            <v>-1455979.38</v>
          </cell>
        </row>
        <row r="417">
          <cell r="B417" t="str">
            <v>235-4200-10</v>
          </cell>
          <cell r="C417" t="str">
            <v>4020 Commodity Sales Large User</v>
          </cell>
          <cell r="D417">
            <v>0</v>
          </cell>
          <cell r="E417">
            <v>0</v>
          </cell>
          <cell r="F417">
            <v>702900.18</v>
          </cell>
          <cell r="G417">
            <v>-702900.18</v>
          </cell>
          <cell r="H417">
            <v>-702900.18</v>
          </cell>
        </row>
        <row r="418">
          <cell r="B418" t="str">
            <v>235-4300-10</v>
          </cell>
          <cell r="C418" t="str">
            <v>4025 Commodity Sales-Street Lighting</v>
          </cell>
          <cell r="D418">
            <v>0</v>
          </cell>
          <cell r="E418">
            <v>100.7</v>
          </cell>
          <cell r="F418">
            <v>70500.33</v>
          </cell>
          <cell r="G418">
            <v>-70399.63</v>
          </cell>
          <cell r="H418">
            <v>-70399.63</v>
          </cell>
        </row>
        <row r="419">
          <cell r="B419" t="str">
            <v>235-4301-10</v>
          </cell>
          <cell r="C419" t="str">
            <v>4025 Commodity Sales-StreetLight (Diff RPP v HOEP)</v>
          </cell>
          <cell r="D419">
            <v>0</v>
          </cell>
          <cell r="E419">
            <v>0</v>
          </cell>
          <cell r="F419">
            <v>5941.17</v>
          </cell>
          <cell r="G419">
            <v>-5941.17</v>
          </cell>
          <cell r="H419">
            <v>-5941.17</v>
          </cell>
        </row>
        <row r="420">
          <cell r="B420" t="str">
            <v>235-4320-10</v>
          </cell>
          <cell r="C420" t="str">
            <v>4235 Water Heaters</v>
          </cell>
          <cell r="D420">
            <v>0</v>
          </cell>
          <cell r="E420">
            <v>0</v>
          </cell>
          <cell r="F420">
            <v>451.16</v>
          </cell>
          <cell r="G420">
            <v>-451.16</v>
          </cell>
          <cell r="H420">
            <v>-451.16</v>
          </cell>
        </row>
        <row r="421">
          <cell r="B421" t="str">
            <v>235-4400-10</v>
          </cell>
          <cell r="C421" t="str">
            <v>4006 Commodity Sales Unmetered</v>
          </cell>
          <cell r="D421">
            <v>0</v>
          </cell>
          <cell r="E421">
            <v>55.03</v>
          </cell>
          <cell r="F421">
            <v>50080.36</v>
          </cell>
          <cell r="G421">
            <v>-50025.33</v>
          </cell>
          <cell r="H421">
            <v>-50025.33</v>
          </cell>
        </row>
        <row r="422">
          <cell r="B422" t="str">
            <v>235-4401-10</v>
          </cell>
          <cell r="C422" t="str">
            <v>4006 Commodity Sales Unmetered (Diff RPP vs HOEP)</v>
          </cell>
          <cell r="D422">
            <v>0</v>
          </cell>
          <cell r="E422">
            <v>148.91</v>
          </cell>
          <cell r="F422">
            <v>166121.74</v>
          </cell>
          <cell r="G422">
            <v>-165972.82999999999</v>
          </cell>
          <cell r="H422">
            <v>-165972.82999999999</v>
          </cell>
        </row>
        <row r="423">
          <cell r="B423" t="str">
            <v>235-4500-10</v>
          </cell>
          <cell r="C423" t="str">
            <v>4390 Serv. Misc.  Revenues</v>
          </cell>
          <cell r="D423">
            <v>0</v>
          </cell>
          <cell r="E423">
            <v>235081.82</v>
          </cell>
          <cell r="F423">
            <v>336003.87</v>
          </cell>
          <cell r="G423">
            <v>-100922.05</v>
          </cell>
          <cell r="H423">
            <v>-100922.05</v>
          </cell>
        </row>
        <row r="424">
          <cell r="B424" t="str">
            <v>235-4501-10</v>
          </cell>
          <cell r="C424" t="str">
            <v>4235 Enhancement Revenue</v>
          </cell>
          <cell r="D424">
            <v>0</v>
          </cell>
          <cell r="E424">
            <v>180081.03</v>
          </cell>
          <cell r="F424">
            <v>244664.6</v>
          </cell>
          <cell r="G424">
            <v>-64583.57</v>
          </cell>
          <cell r="H424">
            <v>-64583.57</v>
          </cell>
        </row>
        <row r="425">
          <cell r="B425" t="str">
            <v>235-4502-10</v>
          </cell>
          <cell r="C425" t="str">
            <v>4375 Misc. Revenue</v>
          </cell>
          <cell r="D425">
            <v>0</v>
          </cell>
          <cell r="E425">
            <v>12502</v>
          </cell>
          <cell r="F425">
            <v>15395</v>
          </cell>
          <cell r="G425">
            <v>-2893</v>
          </cell>
          <cell r="H425">
            <v>-2893</v>
          </cell>
        </row>
        <row r="426">
          <cell r="B426" t="str">
            <v>235-4504-10</v>
          </cell>
          <cell r="C426" t="str">
            <v>4210 Pole &amp; Duct Rental Revenue</v>
          </cell>
          <cell r="D426">
            <v>0</v>
          </cell>
          <cell r="E426">
            <v>290587.8</v>
          </cell>
          <cell r="F426">
            <v>584207.39</v>
          </cell>
          <cell r="G426">
            <v>-293619.59000000003</v>
          </cell>
          <cell r="H426">
            <v>-293619.59000000003</v>
          </cell>
        </row>
        <row r="427">
          <cell r="B427" t="str">
            <v>235-4530-10</v>
          </cell>
          <cell r="C427" t="str">
            <v>4405 Interest Earned</v>
          </cell>
          <cell r="D427">
            <v>0</v>
          </cell>
          <cell r="E427">
            <v>0</v>
          </cell>
          <cell r="F427">
            <v>92121.75</v>
          </cell>
          <cell r="G427">
            <v>-92121.75</v>
          </cell>
          <cell r="H427">
            <v>-92121.75</v>
          </cell>
        </row>
        <row r="428">
          <cell r="B428" t="str">
            <v>235-4540-10</v>
          </cell>
          <cell r="C428" t="str">
            <v>4235 Legal Letter Charges</v>
          </cell>
          <cell r="D428">
            <v>0</v>
          </cell>
          <cell r="E428">
            <v>0</v>
          </cell>
          <cell r="F428">
            <v>645</v>
          </cell>
          <cell r="G428">
            <v>-645</v>
          </cell>
          <cell r="H428">
            <v>-645</v>
          </cell>
        </row>
        <row r="429">
          <cell r="B429" t="str">
            <v>235-4610-10</v>
          </cell>
          <cell r="C429" t="str">
            <v>4390 Sale of Scrap Material</v>
          </cell>
          <cell r="D429">
            <v>0</v>
          </cell>
          <cell r="E429">
            <v>0</v>
          </cell>
          <cell r="F429">
            <v>44882.43</v>
          </cell>
          <cell r="G429">
            <v>-44882.43</v>
          </cell>
          <cell r="H429">
            <v>-44882.43</v>
          </cell>
        </row>
        <row r="430">
          <cell r="B430" t="str">
            <v>235-4615-10</v>
          </cell>
          <cell r="C430" t="str">
            <v>4375 IESO/OEB RPP Pilot Project</v>
          </cell>
          <cell r="D430">
            <v>0</v>
          </cell>
          <cell r="E430">
            <v>0</v>
          </cell>
          <cell r="F430">
            <v>2757500</v>
          </cell>
          <cell r="G430">
            <v>-2757500</v>
          </cell>
          <cell r="H430">
            <v>-2757500</v>
          </cell>
        </row>
        <row r="431">
          <cell r="B431" t="str">
            <v>235-4616-10</v>
          </cell>
          <cell r="C431" t="str">
            <v>4380 RPP Pilot Project Costs - Internal</v>
          </cell>
          <cell r="D431">
            <v>0</v>
          </cell>
          <cell r="E431">
            <v>178587.47</v>
          </cell>
          <cell r="F431">
            <v>0</v>
          </cell>
          <cell r="G431">
            <v>178587.47</v>
          </cell>
          <cell r="H431">
            <v>178587.47</v>
          </cell>
        </row>
        <row r="432">
          <cell r="B432" t="str">
            <v>235-4617-10</v>
          </cell>
          <cell r="C432" t="str">
            <v>4380 RPP Pilot Project Costs - External</v>
          </cell>
          <cell r="D432">
            <v>0</v>
          </cell>
          <cell r="E432">
            <v>166981.04</v>
          </cell>
          <cell r="F432">
            <v>10.89</v>
          </cell>
          <cell r="G432">
            <v>166970.15</v>
          </cell>
          <cell r="H432">
            <v>166970.15</v>
          </cell>
        </row>
        <row r="433">
          <cell r="B433" t="str">
            <v>235-4620-10</v>
          </cell>
          <cell r="C433" t="str">
            <v>4380 RPP Pilot Project Costs - Trueup</v>
          </cell>
          <cell r="D433">
            <v>0</v>
          </cell>
          <cell r="E433">
            <v>10598306.67</v>
          </cell>
          <cell r="F433">
            <v>8186676.2999999998</v>
          </cell>
          <cell r="G433">
            <v>2411630.37</v>
          </cell>
          <cell r="H433">
            <v>2411630.37</v>
          </cell>
        </row>
        <row r="434">
          <cell r="B434" t="str">
            <v>235-4701-10</v>
          </cell>
          <cell r="C434" t="str">
            <v>4015 Commodity Sales : Global Adj Residential</v>
          </cell>
          <cell r="D434">
            <v>0</v>
          </cell>
          <cell r="E434">
            <v>0</v>
          </cell>
          <cell r="F434">
            <v>1010155.31</v>
          </cell>
          <cell r="G434">
            <v>-1010155.31</v>
          </cell>
          <cell r="H434">
            <v>-1010155.31</v>
          </cell>
        </row>
        <row r="435">
          <cell r="B435" t="str">
            <v>235-4702-10</v>
          </cell>
          <cell r="C435" t="str">
            <v>4015 Commodity Sales : Global Adj Commercial &lt;50</v>
          </cell>
          <cell r="D435">
            <v>0</v>
          </cell>
          <cell r="E435">
            <v>2355.02</v>
          </cell>
          <cell r="F435">
            <v>1444393.85</v>
          </cell>
          <cell r="G435">
            <v>-1442038.83</v>
          </cell>
          <cell r="H435">
            <v>-1442038.83</v>
          </cell>
        </row>
        <row r="436">
          <cell r="B436" t="str">
            <v>235-4703-10</v>
          </cell>
          <cell r="C436" t="str">
            <v>4015 Commodity Sales : Global Adj Ind &gt;50 &lt;200</v>
          </cell>
          <cell r="D436">
            <v>0</v>
          </cell>
          <cell r="E436">
            <v>1404861.92</v>
          </cell>
          <cell r="F436">
            <v>13722132.51</v>
          </cell>
          <cell r="G436">
            <v>-12317270.59</v>
          </cell>
          <cell r="H436">
            <v>-12317270.59</v>
          </cell>
        </row>
        <row r="437">
          <cell r="B437" t="str">
            <v>235-4704-10</v>
          </cell>
          <cell r="C437" t="str">
            <v>4015 Commodity Sales : Global Adj Ind &gt;200 &lt;1000</v>
          </cell>
          <cell r="D437">
            <v>0</v>
          </cell>
          <cell r="E437">
            <v>57301.14</v>
          </cell>
          <cell r="F437">
            <v>12319362.449999999</v>
          </cell>
          <cell r="G437">
            <v>-12262061.310000001</v>
          </cell>
          <cell r="H437">
            <v>-12262061.310000001</v>
          </cell>
        </row>
        <row r="438">
          <cell r="B438" t="str">
            <v>235-4706-10</v>
          </cell>
          <cell r="C438" t="str">
            <v>4020 Commodity Sales : Global Adj Lrg User &gt; 5000</v>
          </cell>
          <cell r="D438">
            <v>0</v>
          </cell>
          <cell r="E438">
            <v>0</v>
          </cell>
          <cell r="F438">
            <v>5476047.6399999997</v>
          </cell>
          <cell r="G438">
            <v>-5476047.6399999997</v>
          </cell>
          <cell r="H438">
            <v>-5476047.6399999997</v>
          </cell>
        </row>
        <row r="439">
          <cell r="B439" t="str">
            <v>235-4707-10</v>
          </cell>
          <cell r="C439" t="str">
            <v>4025 Commodity Sales : Global Adj  Street Lights</v>
          </cell>
          <cell r="D439">
            <v>0</v>
          </cell>
          <cell r="E439">
            <v>0</v>
          </cell>
          <cell r="F439">
            <v>481577.66</v>
          </cell>
          <cell r="G439">
            <v>-481577.66</v>
          </cell>
          <cell r="H439">
            <v>-481577.66</v>
          </cell>
        </row>
        <row r="440">
          <cell r="B440" t="str">
            <v>235-5000-10</v>
          </cell>
          <cell r="C440" t="str">
            <v>4705 Power Purchased</v>
          </cell>
          <cell r="D440">
            <v>0</v>
          </cell>
          <cell r="E440">
            <v>357374071.93000001</v>
          </cell>
          <cell r="F440">
            <v>286537293.92000002</v>
          </cell>
          <cell r="G440">
            <v>70836778.010000005</v>
          </cell>
          <cell r="H440">
            <v>70836778.010000005</v>
          </cell>
        </row>
        <row r="441">
          <cell r="B441" t="str">
            <v>235-5001-10</v>
          </cell>
          <cell r="C441" t="str">
            <v>4705 Generator Kwh</v>
          </cell>
          <cell r="D441">
            <v>0</v>
          </cell>
          <cell r="E441">
            <v>50709.99</v>
          </cell>
          <cell r="F441">
            <v>0</v>
          </cell>
          <cell r="G441">
            <v>50709.99</v>
          </cell>
          <cell r="H441">
            <v>50709.99</v>
          </cell>
        </row>
        <row r="442">
          <cell r="B442" t="str">
            <v>235-5002-10</v>
          </cell>
          <cell r="C442" t="str">
            <v>4705 Power Purchased Adjustment</v>
          </cell>
          <cell r="D442">
            <v>0</v>
          </cell>
          <cell r="E442">
            <v>3190910.32</v>
          </cell>
          <cell r="F442">
            <v>5474492.0199999996</v>
          </cell>
          <cell r="G442">
            <v>-2283581.7000000002</v>
          </cell>
          <cell r="H442">
            <v>-2283581.7000000002</v>
          </cell>
        </row>
        <row r="443">
          <cell r="B443" t="str">
            <v>235-5003-10</v>
          </cell>
          <cell r="C443" t="str">
            <v>4707 Charges-Global Adjustment</v>
          </cell>
          <cell r="D443">
            <v>0</v>
          </cell>
          <cell r="E443">
            <v>86426847.829999998</v>
          </cell>
          <cell r="F443">
            <v>48109059.030000001</v>
          </cell>
          <cell r="G443">
            <v>38317788.799999997</v>
          </cell>
          <cell r="H443">
            <v>38317788.799999997</v>
          </cell>
        </row>
        <row r="444">
          <cell r="B444" t="str">
            <v>235-5004-10</v>
          </cell>
          <cell r="C444" t="str">
            <v>4705 Power Purchased:Global Adjustment Variance</v>
          </cell>
          <cell r="D444">
            <v>0</v>
          </cell>
          <cell r="E444">
            <v>996499.83</v>
          </cell>
          <cell r="F444">
            <v>10662603.630000001</v>
          </cell>
          <cell r="G444">
            <v>-9666103.8000000007</v>
          </cell>
          <cell r="H444">
            <v>-9666103.8000000007</v>
          </cell>
        </row>
        <row r="445">
          <cell r="B445" t="str">
            <v>235-5006-10</v>
          </cell>
          <cell r="C445" t="str">
            <v>4705 Cost of Power - MicroFit</v>
          </cell>
          <cell r="D445">
            <v>0</v>
          </cell>
          <cell r="E445">
            <v>1147269.79</v>
          </cell>
          <cell r="F445">
            <v>671.27</v>
          </cell>
          <cell r="G445">
            <v>1146598.52</v>
          </cell>
          <cell r="H445">
            <v>1146598.52</v>
          </cell>
        </row>
        <row r="446">
          <cell r="B446" t="str">
            <v>235-5007-10</v>
          </cell>
          <cell r="C446" t="str">
            <v>4705 Cost of Power - MicroFit WAP</v>
          </cell>
          <cell r="D446">
            <v>0</v>
          </cell>
          <cell r="E446">
            <v>4.78</v>
          </cell>
          <cell r="F446">
            <v>46118.38</v>
          </cell>
          <cell r="G446">
            <v>-46113.599999999999</v>
          </cell>
          <cell r="H446">
            <v>-46113.599999999999</v>
          </cell>
        </row>
        <row r="447">
          <cell r="B447" t="str">
            <v>235-5008-10</v>
          </cell>
          <cell r="C447" t="str">
            <v>4705 Cost of Power - MicroFit Diff WAP v OPA</v>
          </cell>
          <cell r="D447">
            <v>0</v>
          </cell>
          <cell r="E447">
            <v>46148.160000000003</v>
          </cell>
          <cell r="F447">
            <v>5.03</v>
          </cell>
          <cell r="G447">
            <v>46143.13</v>
          </cell>
          <cell r="H447">
            <v>46143.13</v>
          </cell>
        </row>
        <row r="448">
          <cell r="B448" t="str">
            <v>235-5009-10</v>
          </cell>
          <cell r="C448" t="str">
            <v>4705 Cost of Power - FIT</v>
          </cell>
          <cell r="D448">
            <v>0</v>
          </cell>
          <cell r="E448">
            <v>904651.57</v>
          </cell>
          <cell r="F448">
            <v>0</v>
          </cell>
          <cell r="G448">
            <v>904651.57</v>
          </cell>
          <cell r="H448">
            <v>904651.57</v>
          </cell>
        </row>
        <row r="449">
          <cell r="B449" t="str">
            <v>235-5010-10</v>
          </cell>
          <cell r="C449" t="str">
            <v>4705 Cost of Power - FIT WAP</v>
          </cell>
          <cell r="D449">
            <v>0</v>
          </cell>
          <cell r="E449">
            <v>0</v>
          </cell>
          <cell r="F449">
            <v>22056.33</v>
          </cell>
          <cell r="G449">
            <v>-22056.33</v>
          </cell>
          <cell r="H449">
            <v>-22056.33</v>
          </cell>
        </row>
        <row r="450">
          <cell r="B450" t="str">
            <v>235-5011-10</v>
          </cell>
          <cell r="C450" t="str">
            <v>4705 Cost of Power - FIT Diff WAP v OPA</v>
          </cell>
          <cell r="D450">
            <v>0</v>
          </cell>
          <cell r="E450">
            <v>22056.33</v>
          </cell>
          <cell r="F450">
            <v>0</v>
          </cell>
          <cell r="G450">
            <v>22056.33</v>
          </cell>
          <cell r="H450">
            <v>22056.33</v>
          </cell>
        </row>
        <row r="451">
          <cell r="B451" t="str">
            <v>235-5012-10</v>
          </cell>
          <cell r="C451" t="str">
            <v>4705 Feed-In Tariff Program Recovery</v>
          </cell>
          <cell r="D451">
            <v>0</v>
          </cell>
          <cell r="E451">
            <v>2251084.27</v>
          </cell>
          <cell r="F451">
            <v>4237323.83</v>
          </cell>
          <cell r="G451">
            <v>-1986239.56</v>
          </cell>
          <cell r="H451">
            <v>-1986239.56</v>
          </cell>
        </row>
        <row r="452">
          <cell r="B452" t="str">
            <v>236-4000-10</v>
          </cell>
          <cell r="C452" t="str">
            <v>4080 Dist S/C Residential</v>
          </cell>
          <cell r="D452">
            <v>0</v>
          </cell>
          <cell r="E452">
            <v>10155.959999999999</v>
          </cell>
          <cell r="F452">
            <v>13760713.789999999</v>
          </cell>
          <cell r="G452">
            <v>-13750557.83</v>
          </cell>
          <cell r="H452">
            <v>-13750557.83</v>
          </cell>
        </row>
        <row r="453">
          <cell r="B453" t="str">
            <v>236-4010-10</v>
          </cell>
          <cell r="C453" t="str">
            <v>4080 Dist S/C Commercial &lt;50kw</v>
          </cell>
          <cell r="D453">
            <v>0</v>
          </cell>
          <cell r="E453">
            <v>956.4</v>
          </cell>
          <cell r="F453">
            <v>836180.14</v>
          </cell>
          <cell r="G453">
            <v>-835223.74</v>
          </cell>
          <cell r="H453">
            <v>-835223.74</v>
          </cell>
        </row>
        <row r="454">
          <cell r="B454" t="str">
            <v>236-4015-10</v>
          </cell>
          <cell r="C454" t="str">
            <v>4080 Dist S/C  Ind &gt; 50 - 200 KW</v>
          </cell>
          <cell r="D454">
            <v>0</v>
          </cell>
          <cell r="E454">
            <v>1262.52</v>
          </cell>
          <cell r="F454">
            <v>280529.15000000002</v>
          </cell>
          <cell r="G454">
            <v>-279266.63</v>
          </cell>
          <cell r="H454">
            <v>-279266.63</v>
          </cell>
        </row>
        <row r="455">
          <cell r="B455" t="str">
            <v>236-4020-10</v>
          </cell>
          <cell r="C455" t="str">
            <v>4080 Dist S/C Ind &gt; 200 - 1000 KW</v>
          </cell>
          <cell r="D455">
            <v>0</v>
          </cell>
          <cell r="E455">
            <v>372.22</v>
          </cell>
          <cell r="F455">
            <v>89423.32</v>
          </cell>
          <cell r="G455">
            <v>-89051.1</v>
          </cell>
          <cell r="H455">
            <v>-89051.1</v>
          </cell>
        </row>
        <row r="456">
          <cell r="B456" t="str">
            <v>236-4100-10</v>
          </cell>
          <cell r="C456" t="str">
            <v>4080 Dist S/C Ind &gt;50 &lt;1,000</v>
          </cell>
          <cell r="D456">
            <v>0</v>
          </cell>
          <cell r="E456">
            <v>0</v>
          </cell>
          <cell r="F456">
            <v>160818.23999999999</v>
          </cell>
          <cell r="G456">
            <v>-160818.23999999999</v>
          </cell>
          <cell r="H456">
            <v>-160818.23999999999</v>
          </cell>
        </row>
        <row r="457">
          <cell r="B457" t="str">
            <v>236-4200-10</v>
          </cell>
          <cell r="C457" t="str">
            <v>4080 Dist S/C Lrg User &gt;5,000</v>
          </cell>
          <cell r="D457">
            <v>0</v>
          </cell>
          <cell r="E457">
            <v>0</v>
          </cell>
          <cell r="F457">
            <v>111245.26</v>
          </cell>
          <cell r="G457">
            <v>-111245.26</v>
          </cell>
          <cell r="H457">
            <v>-111245.26</v>
          </cell>
        </row>
        <row r="458">
          <cell r="B458" t="str">
            <v>236-4300-10</v>
          </cell>
          <cell r="C458" t="str">
            <v>4080 Dist S/C Street Lights</v>
          </cell>
          <cell r="D458">
            <v>0</v>
          </cell>
          <cell r="E458">
            <v>0</v>
          </cell>
          <cell r="F458">
            <v>351882.1</v>
          </cell>
          <cell r="G458">
            <v>-351882.1</v>
          </cell>
          <cell r="H458">
            <v>-351882.1</v>
          </cell>
        </row>
        <row r="459">
          <cell r="B459" t="str">
            <v>236-4400-10</v>
          </cell>
          <cell r="C459" t="str">
            <v>4080 Dist S/C Unmetered</v>
          </cell>
          <cell r="D459">
            <v>0</v>
          </cell>
          <cell r="E459">
            <v>280.51</v>
          </cell>
          <cell r="F459">
            <v>30751.29</v>
          </cell>
          <cell r="G459">
            <v>-30470.78</v>
          </cell>
          <cell r="H459">
            <v>-30470.78</v>
          </cell>
        </row>
        <row r="460">
          <cell r="B460" t="str">
            <v>237-4000-10</v>
          </cell>
          <cell r="C460" t="str">
            <v>4080 Dist Usage - Residential</v>
          </cell>
          <cell r="D460">
            <v>0</v>
          </cell>
          <cell r="E460">
            <v>3365.68</v>
          </cell>
          <cell r="F460">
            <v>2135178.86</v>
          </cell>
          <cell r="G460">
            <v>-2131813.1800000002</v>
          </cell>
          <cell r="H460">
            <v>-2131813.1800000002</v>
          </cell>
        </row>
        <row r="461">
          <cell r="B461" t="str">
            <v>237-4010-10</v>
          </cell>
          <cell r="C461" t="str">
            <v>4080 Dist Usage - Comm &lt;5</v>
          </cell>
          <cell r="D461">
            <v>0</v>
          </cell>
          <cell r="E461">
            <v>3444.87</v>
          </cell>
          <cell r="F461">
            <v>2170497.19</v>
          </cell>
          <cell r="G461">
            <v>-2167052.3199999998</v>
          </cell>
          <cell r="H461">
            <v>-2167052.3199999998</v>
          </cell>
        </row>
        <row r="462">
          <cell r="B462" t="str">
            <v>237-4015-10</v>
          </cell>
          <cell r="C462" t="str">
            <v>4080 Dist Usage Ind &gt; 50 - 200 KW</v>
          </cell>
          <cell r="D462">
            <v>0</v>
          </cell>
          <cell r="E462">
            <v>123753</v>
          </cell>
          <cell r="F462">
            <v>0</v>
          </cell>
          <cell r="G462">
            <v>123753</v>
          </cell>
          <cell r="H462">
            <v>123753</v>
          </cell>
        </row>
        <row r="463">
          <cell r="B463" t="str">
            <v>237-4200-10</v>
          </cell>
          <cell r="C463" t="str">
            <v>4080 Dist Usage Lrg User &gt;5,000kw</v>
          </cell>
          <cell r="D463">
            <v>0</v>
          </cell>
          <cell r="E463">
            <v>10673</v>
          </cell>
          <cell r="F463">
            <v>0</v>
          </cell>
          <cell r="G463">
            <v>10673</v>
          </cell>
          <cell r="H463">
            <v>10673</v>
          </cell>
        </row>
        <row r="464">
          <cell r="B464" t="str">
            <v>237-4300-10</v>
          </cell>
          <cell r="C464" t="str">
            <v>4080 Dist Usage Street Lights</v>
          </cell>
          <cell r="D464">
            <v>0</v>
          </cell>
          <cell r="E464">
            <v>0</v>
          </cell>
          <cell r="F464">
            <v>508.79</v>
          </cell>
          <cell r="G464">
            <v>-508.79</v>
          </cell>
          <cell r="H464">
            <v>-508.79</v>
          </cell>
        </row>
        <row r="465">
          <cell r="B465" t="str">
            <v>237-4400-10</v>
          </cell>
          <cell r="C465" t="str">
            <v>4080 Dist Usage - Unmetered</v>
          </cell>
          <cell r="D465">
            <v>0</v>
          </cell>
          <cell r="E465">
            <v>41.91</v>
          </cell>
          <cell r="F465">
            <v>49855.32</v>
          </cell>
          <cell r="G465">
            <v>-49813.41</v>
          </cell>
          <cell r="H465">
            <v>-49813.41</v>
          </cell>
        </row>
        <row r="466">
          <cell r="B466" t="str">
            <v>238-4000-10</v>
          </cell>
          <cell r="C466" t="str">
            <v>4055 Commodity Sales-Retail Residential</v>
          </cell>
          <cell r="D466">
            <v>0</v>
          </cell>
          <cell r="E466">
            <v>0</v>
          </cell>
          <cell r="F466">
            <v>300480.46000000002</v>
          </cell>
          <cell r="G466">
            <v>-300480.46000000002</v>
          </cell>
          <cell r="H466">
            <v>-300480.46000000002</v>
          </cell>
        </row>
        <row r="467">
          <cell r="B467" t="str">
            <v>238-4002-10</v>
          </cell>
          <cell r="C467" t="str">
            <v>4055 Commodity Sales-Retail : Unbilled Power</v>
          </cell>
          <cell r="D467">
            <v>0</v>
          </cell>
          <cell r="E467">
            <v>2258821.31</v>
          </cell>
          <cell r="F467">
            <v>2463976.09</v>
          </cell>
          <cell r="G467">
            <v>-205154.78</v>
          </cell>
          <cell r="H467">
            <v>-205154.78</v>
          </cell>
        </row>
        <row r="468">
          <cell r="B468" t="str">
            <v>238-4010-10</v>
          </cell>
          <cell r="C468" t="str">
            <v>4055 Commodity Sales-Retail Comm &lt;50</v>
          </cell>
          <cell r="D468">
            <v>0</v>
          </cell>
          <cell r="E468">
            <v>1132.95</v>
          </cell>
          <cell r="F468">
            <v>385195.95</v>
          </cell>
          <cell r="G468">
            <v>-384063</v>
          </cell>
          <cell r="H468">
            <v>-384063</v>
          </cell>
        </row>
        <row r="469">
          <cell r="B469" t="str">
            <v>238-4015-10</v>
          </cell>
          <cell r="C469" t="str">
            <v>4055 Commodity Sales-Retail Ind &gt;50kw</v>
          </cell>
          <cell r="D469">
            <v>0</v>
          </cell>
          <cell r="E469">
            <v>2740.97</v>
          </cell>
          <cell r="F469">
            <v>472006.64</v>
          </cell>
          <cell r="G469">
            <v>-469265.67</v>
          </cell>
          <cell r="H469">
            <v>-469265.67</v>
          </cell>
        </row>
        <row r="470">
          <cell r="B470" t="str">
            <v>238-4016-10</v>
          </cell>
          <cell r="C470" t="str">
            <v>4055 Commodity Sales-Retail Ind :Unbilled Power</v>
          </cell>
          <cell r="D470">
            <v>0</v>
          </cell>
          <cell r="E470">
            <v>1525454.93</v>
          </cell>
          <cell r="F470">
            <v>1581487.68</v>
          </cell>
          <cell r="G470">
            <v>-56032.75</v>
          </cell>
          <cell r="H470">
            <v>-56032.75</v>
          </cell>
        </row>
        <row r="471">
          <cell r="B471" t="str">
            <v>238-4019-10</v>
          </cell>
          <cell r="C471" t="str">
            <v>4055 Commodity Sales Retail : Global Adj Unbilled</v>
          </cell>
          <cell r="D471">
            <v>0</v>
          </cell>
          <cell r="E471">
            <v>5907903.3300000001</v>
          </cell>
          <cell r="F471">
            <v>6070936.1299999999</v>
          </cell>
          <cell r="G471">
            <v>-163032.79999999999</v>
          </cell>
          <cell r="H471">
            <v>-163032.79999999999</v>
          </cell>
        </row>
        <row r="472">
          <cell r="B472" t="str">
            <v>238-4020-10</v>
          </cell>
          <cell r="C472" t="str">
            <v>4055 Commodity Sales-Retail Ind&gt;200-1000kw</v>
          </cell>
          <cell r="D472">
            <v>0</v>
          </cell>
          <cell r="E472">
            <v>0</v>
          </cell>
          <cell r="F472">
            <v>336620.08</v>
          </cell>
          <cell r="G472">
            <v>-336620.08</v>
          </cell>
          <cell r="H472">
            <v>-336620.08</v>
          </cell>
        </row>
        <row r="473">
          <cell r="B473" t="str">
            <v>240-4000-10</v>
          </cell>
          <cell r="C473" t="str">
            <v>4225 Int Chg Residential</v>
          </cell>
          <cell r="D473">
            <v>0</v>
          </cell>
          <cell r="E473">
            <v>1128.3399999999999</v>
          </cell>
          <cell r="F473">
            <v>202006.5</v>
          </cell>
          <cell r="G473">
            <v>-200878.16</v>
          </cell>
          <cell r="H473">
            <v>-200878.16</v>
          </cell>
        </row>
        <row r="474">
          <cell r="B474" t="str">
            <v>240-4010-10</v>
          </cell>
          <cell r="C474" t="str">
            <v>4225 Int Charge Comm &lt; 50 kw</v>
          </cell>
          <cell r="D474">
            <v>0</v>
          </cell>
          <cell r="E474">
            <v>996.64</v>
          </cell>
          <cell r="F474">
            <v>21060.880000000001</v>
          </cell>
          <cell r="G474">
            <v>-20064.240000000002</v>
          </cell>
          <cell r="H474">
            <v>-20064.240000000002</v>
          </cell>
        </row>
        <row r="475">
          <cell r="B475" t="str">
            <v>240-4015-10</v>
          </cell>
          <cell r="C475" t="str">
            <v>4225 Int Chg Ind &gt; 50 - 200 KW</v>
          </cell>
          <cell r="D475">
            <v>0</v>
          </cell>
          <cell r="E475">
            <v>577.45000000000005</v>
          </cell>
          <cell r="F475">
            <v>10753.56</v>
          </cell>
          <cell r="G475">
            <v>-10176.11</v>
          </cell>
          <cell r="H475">
            <v>-10176.11</v>
          </cell>
        </row>
        <row r="476">
          <cell r="B476" t="str">
            <v>240-4020-10</v>
          </cell>
          <cell r="C476" t="str">
            <v>4225 Int Charge Ind &gt; 200 - 1000 KW</v>
          </cell>
          <cell r="D476">
            <v>0</v>
          </cell>
          <cell r="E476">
            <v>5149.96</v>
          </cell>
          <cell r="F476">
            <v>19281</v>
          </cell>
          <cell r="G476">
            <v>-14131.04</v>
          </cell>
          <cell r="H476">
            <v>-14131.04</v>
          </cell>
        </row>
        <row r="477">
          <cell r="B477" t="str">
            <v>240-4100-10</v>
          </cell>
          <cell r="C477" t="str">
            <v>4225 Int Charge Ind &gt; 50 kw &lt; 1,000 kw</v>
          </cell>
          <cell r="D477">
            <v>0</v>
          </cell>
          <cell r="E477">
            <v>5106.3</v>
          </cell>
          <cell r="F477">
            <v>6185.6</v>
          </cell>
          <cell r="G477">
            <v>-1079.3</v>
          </cell>
          <cell r="H477">
            <v>-1079.3</v>
          </cell>
        </row>
        <row r="478">
          <cell r="B478" t="str">
            <v>240-4300-10</v>
          </cell>
          <cell r="C478" t="str">
            <v>4225 Int Charge Street Lights</v>
          </cell>
          <cell r="D478">
            <v>0</v>
          </cell>
          <cell r="E478">
            <v>992.72</v>
          </cell>
          <cell r="F478">
            <v>1352.11</v>
          </cell>
          <cell r="G478">
            <v>-359.39</v>
          </cell>
          <cell r="H478">
            <v>-359.39</v>
          </cell>
        </row>
        <row r="479">
          <cell r="B479" t="str">
            <v>240-4400-10</v>
          </cell>
          <cell r="C479" t="str">
            <v>4225 Int Chg Unmetered</v>
          </cell>
          <cell r="D479">
            <v>0</v>
          </cell>
          <cell r="E479">
            <v>144.36000000000001</v>
          </cell>
          <cell r="F479">
            <v>925.65</v>
          </cell>
          <cell r="G479">
            <v>-781.29</v>
          </cell>
          <cell r="H479">
            <v>-781.29</v>
          </cell>
        </row>
        <row r="480">
          <cell r="B480" t="str">
            <v>241-4000-10</v>
          </cell>
          <cell r="C480" t="str">
            <v>4375 LRAM/SSM Recovery  Res</v>
          </cell>
          <cell r="D480">
            <v>0</v>
          </cell>
          <cell r="E480">
            <v>240737</v>
          </cell>
          <cell r="F480">
            <v>240737</v>
          </cell>
          <cell r="G480">
            <v>0</v>
          </cell>
          <cell r="H480">
            <v>0</v>
          </cell>
        </row>
        <row r="481">
          <cell r="B481" t="str">
            <v>242-4000-10</v>
          </cell>
          <cell r="C481" t="str">
            <v>4235 Credit Check Charge-R1 Residential</v>
          </cell>
          <cell r="D481">
            <v>0</v>
          </cell>
          <cell r="E481">
            <v>0</v>
          </cell>
          <cell r="F481">
            <v>49.95</v>
          </cell>
          <cell r="G481">
            <v>-49.95</v>
          </cell>
          <cell r="H481">
            <v>-49.95</v>
          </cell>
        </row>
        <row r="482">
          <cell r="B482" t="str">
            <v>244-4000-10</v>
          </cell>
          <cell r="C482" t="str">
            <v>4235 Set-up Charge Residential</v>
          </cell>
          <cell r="D482">
            <v>0</v>
          </cell>
          <cell r="E482">
            <v>3045.6</v>
          </cell>
          <cell r="F482">
            <v>243540</v>
          </cell>
          <cell r="G482">
            <v>-240494.4</v>
          </cell>
          <cell r="H482">
            <v>-240494.4</v>
          </cell>
        </row>
        <row r="483">
          <cell r="B483" t="str">
            <v>244-4010-10</v>
          </cell>
          <cell r="C483" t="str">
            <v>4235 Set-up Charge Comm &lt;50 kw</v>
          </cell>
          <cell r="D483">
            <v>0</v>
          </cell>
          <cell r="E483">
            <v>270</v>
          </cell>
          <cell r="F483">
            <v>16710</v>
          </cell>
          <cell r="G483">
            <v>-16440</v>
          </cell>
          <cell r="H483">
            <v>-16440</v>
          </cell>
        </row>
        <row r="484">
          <cell r="B484" t="str">
            <v>244-4015-10</v>
          </cell>
          <cell r="C484" t="str">
            <v>4235 Set-up Charge Ind &gt; 50 - 200 KW</v>
          </cell>
          <cell r="D484">
            <v>0</v>
          </cell>
          <cell r="E484">
            <v>0</v>
          </cell>
          <cell r="F484">
            <v>750</v>
          </cell>
          <cell r="G484">
            <v>-750</v>
          </cell>
          <cell r="H484">
            <v>-750</v>
          </cell>
        </row>
        <row r="485">
          <cell r="B485" t="str">
            <v>244-4020-10</v>
          </cell>
          <cell r="C485" t="str">
            <v>4235 Set up Charge Ind &gt; 200 - 1000 KW</v>
          </cell>
          <cell r="D485">
            <v>0</v>
          </cell>
          <cell r="E485">
            <v>30</v>
          </cell>
          <cell r="F485">
            <v>630</v>
          </cell>
          <cell r="G485">
            <v>-600</v>
          </cell>
          <cell r="H485">
            <v>-600</v>
          </cell>
        </row>
        <row r="486">
          <cell r="B486" t="str">
            <v>244-4400-10</v>
          </cell>
          <cell r="C486" t="str">
            <v>4235 Setup Charge Unmetered</v>
          </cell>
          <cell r="D486">
            <v>0</v>
          </cell>
          <cell r="E486">
            <v>60</v>
          </cell>
          <cell r="F486">
            <v>120</v>
          </cell>
          <cell r="G486">
            <v>-60</v>
          </cell>
          <cell r="H486">
            <v>-60</v>
          </cell>
        </row>
        <row r="487">
          <cell r="B487" t="str">
            <v>245-4000-10</v>
          </cell>
          <cell r="C487" t="str">
            <v>4235 Collection Charge Residential</v>
          </cell>
          <cell r="D487">
            <v>0</v>
          </cell>
          <cell r="E487">
            <v>150</v>
          </cell>
          <cell r="F487">
            <v>810</v>
          </cell>
          <cell r="G487">
            <v>-660</v>
          </cell>
          <cell r="H487">
            <v>-660</v>
          </cell>
        </row>
        <row r="488">
          <cell r="B488" t="str">
            <v>245-4010-10</v>
          </cell>
          <cell r="C488" t="str">
            <v>4235 Collection Charge Comm &lt;50 kw</v>
          </cell>
          <cell r="D488">
            <v>0</v>
          </cell>
          <cell r="E488">
            <v>8223.9</v>
          </cell>
          <cell r="F488">
            <v>33630</v>
          </cell>
          <cell r="G488">
            <v>-25406.1</v>
          </cell>
          <cell r="H488">
            <v>-25406.1</v>
          </cell>
        </row>
        <row r="489">
          <cell r="B489" t="str">
            <v>245-4015-10</v>
          </cell>
          <cell r="C489" t="str">
            <v>4235 Collection Charge Ind &gt; 50 - 200 KW</v>
          </cell>
          <cell r="D489">
            <v>0</v>
          </cell>
          <cell r="E489">
            <v>210</v>
          </cell>
          <cell r="F489">
            <v>1410</v>
          </cell>
          <cell r="G489">
            <v>-1200</v>
          </cell>
          <cell r="H489">
            <v>-1200</v>
          </cell>
        </row>
        <row r="490">
          <cell r="B490" t="str">
            <v>245-4020-10</v>
          </cell>
          <cell r="C490" t="str">
            <v>4235 Collection Charge Ind &gt; 200 - 1000 KW</v>
          </cell>
          <cell r="D490">
            <v>0</v>
          </cell>
          <cell r="E490">
            <v>270</v>
          </cell>
          <cell r="F490">
            <v>570</v>
          </cell>
          <cell r="G490">
            <v>-300</v>
          </cell>
          <cell r="H490">
            <v>-300</v>
          </cell>
        </row>
        <row r="491">
          <cell r="B491" t="str">
            <v>245-4400-10</v>
          </cell>
          <cell r="C491" t="str">
            <v>4235 Collection Charge - Unmetered</v>
          </cell>
          <cell r="D491">
            <v>0</v>
          </cell>
          <cell r="E491">
            <v>60</v>
          </cell>
          <cell r="F491">
            <v>90</v>
          </cell>
          <cell r="G491">
            <v>-30</v>
          </cell>
          <cell r="H491">
            <v>-30</v>
          </cell>
        </row>
        <row r="492">
          <cell r="B492" t="str">
            <v>247-4000-10</v>
          </cell>
          <cell r="C492" t="str">
            <v>4235 Reconnect Charge Residential</v>
          </cell>
          <cell r="D492">
            <v>0</v>
          </cell>
          <cell r="E492">
            <v>620</v>
          </cell>
          <cell r="F492">
            <v>66465</v>
          </cell>
          <cell r="G492">
            <v>-65845</v>
          </cell>
          <cell r="H492">
            <v>-65845</v>
          </cell>
        </row>
        <row r="493">
          <cell r="B493" t="str">
            <v>247-4010-10</v>
          </cell>
          <cell r="C493" t="str">
            <v>4235 Reconnect Charge Comm &lt; 50 kw</v>
          </cell>
          <cell r="D493">
            <v>0</v>
          </cell>
          <cell r="E493">
            <v>0</v>
          </cell>
          <cell r="F493">
            <v>2615</v>
          </cell>
          <cell r="G493">
            <v>-2615</v>
          </cell>
          <cell r="H493">
            <v>-2615</v>
          </cell>
        </row>
        <row r="494">
          <cell r="B494" t="str">
            <v>250-4000-10</v>
          </cell>
          <cell r="C494" t="str">
            <v>4080 Tax Chg Fixed Residential</v>
          </cell>
          <cell r="D494">
            <v>0</v>
          </cell>
          <cell r="E494">
            <v>0.05</v>
          </cell>
          <cell r="F494">
            <v>0.05</v>
          </cell>
          <cell r="G494">
            <v>0</v>
          </cell>
          <cell r="H494">
            <v>0</v>
          </cell>
        </row>
        <row r="495">
          <cell r="B495" t="str">
            <v>252-4000-10</v>
          </cell>
          <cell r="C495" t="str">
            <v>4235 NSF Charge Residential</v>
          </cell>
          <cell r="D495">
            <v>0</v>
          </cell>
          <cell r="E495">
            <v>670.5</v>
          </cell>
          <cell r="F495">
            <v>10937.5</v>
          </cell>
          <cell r="G495">
            <v>-10267</v>
          </cell>
          <cell r="H495">
            <v>-10267</v>
          </cell>
        </row>
        <row r="496">
          <cell r="B496" t="str">
            <v>252-4010-10</v>
          </cell>
          <cell r="C496" t="str">
            <v>4235 NSF Charge Comm &lt; 50 kw</v>
          </cell>
          <cell r="D496">
            <v>0</v>
          </cell>
          <cell r="E496">
            <v>1125.3800000000001</v>
          </cell>
          <cell r="F496">
            <v>1218.94</v>
          </cell>
          <cell r="G496">
            <v>-93.56</v>
          </cell>
          <cell r="H496">
            <v>-93.56</v>
          </cell>
        </row>
        <row r="497">
          <cell r="B497" t="str">
            <v>252-4015-10</v>
          </cell>
          <cell r="C497" t="str">
            <v>4235 NSF Charge Ind &gt; 50 - 200 KW</v>
          </cell>
          <cell r="D497">
            <v>0</v>
          </cell>
          <cell r="E497">
            <v>0</v>
          </cell>
          <cell r="F497">
            <v>17.5</v>
          </cell>
          <cell r="G497">
            <v>-17.5</v>
          </cell>
          <cell r="H497">
            <v>-17.5</v>
          </cell>
        </row>
        <row r="498">
          <cell r="B498" t="str">
            <v>252-4020-10</v>
          </cell>
          <cell r="C498" t="str">
            <v>4235 NSF Charge Ind &gt; 200 - 1000 KW</v>
          </cell>
          <cell r="D498">
            <v>0</v>
          </cell>
          <cell r="E498">
            <v>0</v>
          </cell>
          <cell r="F498">
            <v>35</v>
          </cell>
          <cell r="G498">
            <v>-35</v>
          </cell>
          <cell r="H498">
            <v>-35</v>
          </cell>
        </row>
        <row r="499">
          <cell r="B499" t="str">
            <v>258-4000-10</v>
          </cell>
          <cell r="C499" t="str">
            <v>4080 Dist Service Charge - MicroFit</v>
          </cell>
          <cell r="D499">
            <v>0</v>
          </cell>
          <cell r="E499">
            <v>5.4</v>
          </cell>
          <cell r="F499">
            <v>21775.14</v>
          </cell>
          <cell r="G499">
            <v>-21769.74</v>
          </cell>
          <cell r="H499">
            <v>-21769.74</v>
          </cell>
        </row>
        <row r="500">
          <cell r="B500" t="str">
            <v>258-4020-10</v>
          </cell>
          <cell r="C500" t="str">
            <v>4080 Dist Service Charge - FIT</v>
          </cell>
          <cell r="D500">
            <v>0</v>
          </cell>
          <cell r="E500">
            <v>0</v>
          </cell>
          <cell r="F500">
            <v>1243.26</v>
          </cell>
          <cell r="G500">
            <v>-1243.26</v>
          </cell>
          <cell r="H500">
            <v>-1243.26</v>
          </cell>
        </row>
        <row r="501">
          <cell r="B501" t="str">
            <v>260-4000-10</v>
          </cell>
          <cell r="C501" t="str">
            <v>4062 OESP billed Residential</v>
          </cell>
          <cell r="D501">
            <v>0</v>
          </cell>
          <cell r="E501">
            <v>63.05</v>
          </cell>
          <cell r="F501">
            <v>58.13</v>
          </cell>
          <cell r="G501">
            <v>4.92</v>
          </cell>
          <cell r="H501">
            <v>4.92</v>
          </cell>
        </row>
        <row r="502">
          <cell r="B502" t="str">
            <v>260-4320-10</v>
          </cell>
          <cell r="C502" t="str">
            <v>4062 OESP billed Unmetered</v>
          </cell>
          <cell r="D502">
            <v>0</v>
          </cell>
          <cell r="E502">
            <v>0.48</v>
          </cell>
          <cell r="F502">
            <v>0</v>
          </cell>
          <cell r="G502">
            <v>0.48</v>
          </cell>
          <cell r="H502">
            <v>0.48</v>
          </cell>
        </row>
        <row r="503">
          <cell r="B503" t="str">
            <v>264-4000-10</v>
          </cell>
          <cell r="C503" t="str">
            <v>4062 WMS Residential</v>
          </cell>
          <cell r="D503">
            <v>0</v>
          </cell>
          <cell r="E503">
            <v>1798.83</v>
          </cell>
          <cell r="F503">
            <v>1780270.02</v>
          </cell>
          <cell r="G503">
            <v>-1778471.19</v>
          </cell>
          <cell r="H503">
            <v>-1778471.19</v>
          </cell>
        </row>
        <row r="504">
          <cell r="B504" t="str">
            <v>264-4001-10</v>
          </cell>
          <cell r="C504" t="str">
            <v>4062 WMS Unbilled Adj</v>
          </cell>
          <cell r="D504">
            <v>0</v>
          </cell>
          <cell r="E504">
            <v>5084215.04</v>
          </cell>
          <cell r="F504">
            <v>5086356.3099999996</v>
          </cell>
          <cell r="G504">
            <v>-2141.27</v>
          </cell>
          <cell r="H504">
            <v>-2141.27</v>
          </cell>
        </row>
        <row r="505">
          <cell r="B505" t="str">
            <v>264-4010-10</v>
          </cell>
          <cell r="C505" t="str">
            <v>4062 WMS comm &lt; 50 kw</v>
          </cell>
          <cell r="D505">
            <v>0</v>
          </cell>
          <cell r="E505">
            <v>742.3</v>
          </cell>
          <cell r="F505">
            <v>459503.69</v>
          </cell>
          <cell r="G505">
            <v>-458761.39</v>
          </cell>
          <cell r="H505">
            <v>-458761.39</v>
          </cell>
        </row>
        <row r="506">
          <cell r="B506" t="str">
            <v>264-4015-10</v>
          </cell>
          <cell r="C506" t="str">
            <v>4062 WMS Ind &gt; 50 - 200 KW</v>
          </cell>
          <cell r="D506">
            <v>0</v>
          </cell>
          <cell r="E506">
            <v>2543.29</v>
          </cell>
          <cell r="F506">
            <v>550134.64</v>
          </cell>
          <cell r="G506">
            <v>-547591.35</v>
          </cell>
          <cell r="H506">
            <v>-547591.35</v>
          </cell>
        </row>
        <row r="507">
          <cell r="B507" t="str">
            <v>264-4020-10</v>
          </cell>
          <cell r="C507" t="str">
            <v>4062 WMS Ind &gt; 200 - 1000 KW</v>
          </cell>
          <cell r="D507">
            <v>0</v>
          </cell>
          <cell r="E507">
            <v>2264.6</v>
          </cell>
          <cell r="F507">
            <v>641394.61</v>
          </cell>
          <cell r="G507">
            <v>-639130.01</v>
          </cell>
          <cell r="H507">
            <v>-639130.01</v>
          </cell>
        </row>
        <row r="508">
          <cell r="B508" t="str">
            <v>264-4100-10</v>
          </cell>
          <cell r="C508" t="str">
            <v>4062 WMS Ind &gt; 50 kw &lt; 1,000 kw</v>
          </cell>
          <cell r="D508">
            <v>0</v>
          </cell>
          <cell r="E508">
            <v>0</v>
          </cell>
          <cell r="F508">
            <v>277828.56</v>
          </cell>
          <cell r="G508">
            <v>-277828.56</v>
          </cell>
          <cell r="H508">
            <v>-277828.56</v>
          </cell>
        </row>
        <row r="509">
          <cell r="B509" t="str">
            <v>264-4200-10</v>
          </cell>
          <cell r="C509" t="str">
            <v>4062 WMS Lrg User &gt; 5,000 kw</v>
          </cell>
          <cell r="D509">
            <v>0</v>
          </cell>
          <cell r="E509">
            <v>0</v>
          </cell>
          <cell r="F509">
            <v>138049.35999999999</v>
          </cell>
          <cell r="G509">
            <v>-138049.35999999999</v>
          </cell>
          <cell r="H509">
            <v>-138049.35999999999</v>
          </cell>
        </row>
        <row r="510">
          <cell r="B510" t="str">
            <v>264-4202-10</v>
          </cell>
          <cell r="C510" t="str">
            <v>4062 WMS CBDR-CLS A Lrg User &gt; 5,000 kw</v>
          </cell>
          <cell r="D510">
            <v>0</v>
          </cell>
          <cell r="E510">
            <v>0</v>
          </cell>
          <cell r="F510">
            <v>20447.12</v>
          </cell>
          <cell r="G510">
            <v>-20447.12</v>
          </cell>
          <cell r="H510">
            <v>-20447.12</v>
          </cell>
        </row>
        <row r="511">
          <cell r="B511" t="str">
            <v>264-4300-10</v>
          </cell>
          <cell r="C511" t="str">
            <v>4062 WMS Street Lights</v>
          </cell>
          <cell r="D511">
            <v>0</v>
          </cell>
          <cell r="E511">
            <v>0</v>
          </cell>
          <cell r="F511">
            <v>16188.12</v>
          </cell>
          <cell r="G511">
            <v>-16188.12</v>
          </cell>
          <cell r="H511">
            <v>-16188.12</v>
          </cell>
        </row>
        <row r="512">
          <cell r="B512" t="str">
            <v>264-4400-10</v>
          </cell>
          <cell r="C512" t="str">
            <v>4062 WMS Unmetered</v>
          </cell>
          <cell r="D512">
            <v>0</v>
          </cell>
          <cell r="E512">
            <v>9.93</v>
          </cell>
          <cell r="F512">
            <v>9367.61</v>
          </cell>
          <cell r="G512">
            <v>-9357.68</v>
          </cell>
          <cell r="H512">
            <v>-9357.68</v>
          </cell>
        </row>
        <row r="513">
          <cell r="B513" t="str">
            <v>264-4402-10</v>
          </cell>
          <cell r="C513" t="str">
            <v>4062 WMS CBDR-CLS B Residential</v>
          </cell>
          <cell r="D513">
            <v>0</v>
          </cell>
          <cell r="E513">
            <v>174.83</v>
          </cell>
          <cell r="F513">
            <v>203290.66</v>
          </cell>
          <cell r="G513">
            <v>-203115.83</v>
          </cell>
          <cell r="H513">
            <v>-203115.83</v>
          </cell>
        </row>
        <row r="514">
          <cell r="B514" t="str">
            <v>264-4404-10</v>
          </cell>
          <cell r="C514" t="str">
            <v>4062 WMS CBDR-CLS B comm &lt; 50 kw</v>
          </cell>
          <cell r="D514">
            <v>0</v>
          </cell>
          <cell r="E514">
            <v>84.78</v>
          </cell>
          <cell r="F514">
            <v>52506.49</v>
          </cell>
          <cell r="G514">
            <v>-52421.71</v>
          </cell>
          <cell r="H514">
            <v>-52421.71</v>
          </cell>
        </row>
        <row r="515">
          <cell r="B515" t="str">
            <v>264-4405-10</v>
          </cell>
          <cell r="C515" t="str">
            <v>4062 WMS CBDR-CLS B Ind&gt;50-200KW</v>
          </cell>
          <cell r="D515">
            <v>0</v>
          </cell>
          <cell r="E515">
            <v>290.64</v>
          </cell>
          <cell r="F515">
            <v>62872.04</v>
          </cell>
          <cell r="G515">
            <v>-62581.4</v>
          </cell>
          <cell r="H515">
            <v>-62581.4</v>
          </cell>
        </row>
        <row r="516">
          <cell r="B516" t="str">
            <v>264-4406-10</v>
          </cell>
          <cell r="C516" t="str">
            <v>4062 WMS CBDR-CLS B Ind&gt;200-1000KW</v>
          </cell>
          <cell r="D516">
            <v>0</v>
          </cell>
          <cell r="E516">
            <v>258.83</v>
          </cell>
          <cell r="F516">
            <v>69936.73</v>
          </cell>
          <cell r="G516">
            <v>-69677.899999999994</v>
          </cell>
          <cell r="H516">
            <v>-69677.899999999994</v>
          </cell>
        </row>
        <row r="517">
          <cell r="B517" t="str">
            <v>264-4407-10</v>
          </cell>
          <cell r="C517" t="str">
            <v>4062 WMS CBDR-CLS B Ind&gt;1000kw&lt;4999kw</v>
          </cell>
          <cell r="D517">
            <v>0</v>
          </cell>
          <cell r="E517">
            <v>0</v>
          </cell>
          <cell r="F517">
            <v>15162.85</v>
          </cell>
          <cell r="G517">
            <v>-15162.85</v>
          </cell>
          <cell r="H517">
            <v>-15162.85</v>
          </cell>
        </row>
        <row r="518">
          <cell r="B518" t="str">
            <v>264-4409-10</v>
          </cell>
          <cell r="C518" t="str">
            <v>4062 WMS CBDR-CLS B Street Lights</v>
          </cell>
          <cell r="D518">
            <v>0</v>
          </cell>
          <cell r="E518">
            <v>0</v>
          </cell>
          <cell r="F518">
            <v>1849.65</v>
          </cell>
          <cell r="G518">
            <v>-1849.65</v>
          </cell>
          <cell r="H518">
            <v>-1849.65</v>
          </cell>
        </row>
        <row r="519">
          <cell r="B519" t="str">
            <v>264-4411-10</v>
          </cell>
          <cell r="C519" t="str">
            <v>4062 WMS CBDR-CLS B Unmetered</v>
          </cell>
          <cell r="D519">
            <v>0</v>
          </cell>
          <cell r="E519">
            <v>0.79</v>
          </cell>
          <cell r="F519">
            <v>1069.6099999999999</v>
          </cell>
          <cell r="G519">
            <v>-1068.82</v>
          </cell>
          <cell r="H519">
            <v>-1068.82</v>
          </cell>
        </row>
        <row r="520">
          <cell r="B520" t="str">
            <v>264-4499-10</v>
          </cell>
          <cell r="C520" t="str">
            <v>4062 WMS Billed Variance</v>
          </cell>
          <cell r="D520">
            <v>0</v>
          </cell>
          <cell r="E520">
            <v>1746394.96</v>
          </cell>
          <cell r="F520">
            <v>888565.82</v>
          </cell>
          <cell r="G520">
            <v>857829.14</v>
          </cell>
          <cell r="H520">
            <v>857829.14</v>
          </cell>
        </row>
        <row r="521">
          <cell r="B521" t="str">
            <v>264-5000-10</v>
          </cell>
          <cell r="C521" t="str">
            <v>4708 Wholesale Market Service Expense</v>
          </cell>
          <cell r="D521">
            <v>0</v>
          </cell>
          <cell r="E521">
            <v>10962991.68</v>
          </cell>
          <cell r="F521">
            <v>7336650.5800000001</v>
          </cell>
          <cell r="G521">
            <v>3626341.1</v>
          </cell>
          <cell r="H521">
            <v>3626341.1</v>
          </cell>
        </row>
        <row r="522">
          <cell r="B522" t="str">
            <v>264-5001-10</v>
          </cell>
          <cell r="C522" t="str">
            <v>4708 WMS Expense Variance</v>
          </cell>
          <cell r="D522">
            <v>0</v>
          </cell>
          <cell r="E522">
            <v>7.0000000000000007E-2</v>
          </cell>
          <cell r="F522">
            <v>533522.06999999995</v>
          </cell>
          <cell r="G522">
            <v>-533522</v>
          </cell>
          <cell r="H522">
            <v>-533522</v>
          </cell>
        </row>
        <row r="523">
          <cell r="B523" t="str">
            <v>264-5002-10</v>
          </cell>
          <cell r="C523" t="str">
            <v>4708 WMS CBDR-CLS A Expense</v>
          </cell>
          <cell r="D523">
            <v>0</v>
          </cell>
          <cell r="E523">
            <v>24380.18</v>
          </cell>
          <cell r="F523">
            <v>3897.49</v>
          </cell>
          <cell r="G523">
            <v>20482.689999999999</v>
          </cell>
          <cell r="H523">
            <v>20482.689999999999</v>
          </cell>
        </row>
        <row r="524">
          <cell r="B524" t="str">
            <v>264-5004-10</v>
          </cell>
          <cell r="C524" t="str">
            <v>4708 WMS CBDR-CLS B Expense</v>
          </cell>
          <cell r="D524">
            <v>0</v>
          </cell>
          <cell r="E524">
            <v>380454.7</v>
          </cell>
          <cell r="F524">
            <v>57746.83</v>
          </cell>
          <cell r="G524">
            <v>322707.87</v>
          </cell>
          <cell r="H524">
            <v>322707.87</v>
          </cell>
        </row>
        <row r="525">
          <cell r="B525" t="str">
            <v>265-4001-10</v>
          </cell>
          <cell r="C525" t="str">
            <v>4324 MEI SPC Revenue Variance</v>
          </cell>
          <cell r="D525">
            <v>0</v>
          </cell>
          <cell r="E525">
            <v>0.14000000000000001</v>
          </cell>
          <cell r="F525">
            <v>0.03</v>
          </cell>
          <cell r="G525">
            <v>0.11</v>
          </cell>
          <cell r="H525">
            <v>0.11</v>
          </cell>
        </row>
        <row r="526">
          <cell r="B526" t="str">
            <v>265-5001-10</v>
          </cell>
          <cell r="C526" t="str">
            <v>5681 MEI SPC Expense variance</v>
          </cell>
          <cell r="D526">
            <v>0</v>
          </cell>
          <cell r="E526">
            <v>0.03</v>
          </cell>
          <cell r="F526">
            <v>0.14000000000000001</v>
          </cell>
          <cell r="G526">
            <v>-0.11</v>
          </cell>
          <cell r="H526">
            <v>-0.11</v>
          </cell>
        </row>
        <row r="527">
          <cell r="B527" t="str">
            <v>266-4499-10</v>
          </cell>
          <cell r="C527" t="str">
            <v>4066 TNS Billed Variance</v>
          </cell>
          <cell r="D527">
            <v>0</v>
          </cell>
          <cell r="E527">
            <v>0.15</v>
          </cell>
          <cell r="F527">
            <v>0.03</v>
          </cell>
          <cell r="G527">
            <v>0.12</v>
          </cell>
          <cell r="H527">
            <v>0.12</v>
          </cell>
        </row>
        <row r="528">
          <cell r="B528" t="str">
            <v>266-5000-10</v>
          </cell>
          <cell r="C528" t="str">
            <v>4714 Transmission Network Services Expense</v>
          </cell>
          <cell r="D528">
            <v>0</v>
          </cell>
          <cell r="E528">
            <v>16930648.690000001</v>
          </cell>
          <cell r="F528">
            <v>8942934.9499999993</v>
          </cell>
          <cell r="G528">
            <v>7987713.7400000002</v>
          </cell>
          <cell r="H528">
            <v>7987713.7400000002</v>
          </cell>
        </row>
        <row r="529">
          <cell r="B529" t="str">
            <v>266-5001-10</v>
          </cell>
          <cell r="C529" t="str">
            <v>4714 TNS Expense Variance</v>
          </cell>
          <cell r="D529">
            <v>0</v>
          </cell>
          <cell r="E529">
            <v>335868.57</v>
          </cell>
          <cell r="F529">
            <v>1693049.13</v>
          </cell>
          <cell r="G529">
            <v>-1357180.56</v>
          </cell>
          <cell r="H529">
            <v>-1357180.56</v>
          </cell>
        </row>
        <row r="530">
          <cell r="B530" t="str">
            <v>267-4000-10</v>
          </cell>
          <cell r="C530" t="str">
            <v>4066 RTNS Residential</v>
          </cell>
          <cell r="D530">
            <v>0</v>
          </cell>
          <cell r="E530">
            <v>3418.34</v>
          </cell>
          <cell r="F530">
            <v>3661816.48</v>
          </cell>
          <cell r="G530">
            <v>-3658398.14</v>
          </cell>
          <cell r="H530">
            <v>-3658398.14</v>
          </cell>
        </row>
        <row r="531">
          <cell r="B531" t="str">
            <v>267-4001-10</v>
          </cell>
          <cell r="C531" t="str">
            <v>4066 RTNS Residential Unbilled Adj</v>
          </cell>
          <cell r="D531">
            <v>0</v>
          </cell>
          <cell r="E531">
            <v>5170714.4800000004</v>
          </cell>
          <cell r="F531">
            <v>5182418.78</v>
          </cell>
          <cell r="G531">
            <v>-11704.3</v>
          </cell>
          <cell r="H531">
            <v>-11704.3</v>
          </cell>
        </row>
        <row r="532">
          <cell r="B532" t="str">
            <v>267-4010-10</v>
          </cell>
          <cell r="C532" t="str">
            <v>4066 RTNS Comm &lt; 50 kw</v>
          </cell>
          <cell r="D532">
            <v>0</v>
          </cell>
          <cell r="E532">
            <v>1420.29</v>
          </cell>
          <cell r="F532">
            <v>879617.8</v>
          </cell>
          <cell r="G532">
            <v>-878197.51</v>
          </cell>
          <cell r="H532">
            <v>-878197.51</v>
          </cell>
        </row>
        <row r="533">
          <cell r="B533" t="str">
            <v>267-4015-10</v>
          </cell>
          <cell r="C533" t="str">
            <v>4066 RTNS Ind &gt; 50 - 200 KW</v>
          </cell>
          <cell r="D533">
            <v>0</v>
          </cell>
          <cell r="E533">
            <v>948.8</v>
          </cell>
          <cell r="F533">
            <v>157741.74</v>
          </cell>
          <cell r="G533">
            <v>-156792.94</v>
          </cell>
          <cell r="H533">
            <v>-156792.94</v>
          </cell>
        </row>
        <row r="534">
          <cell r="B534" t="str">
            <v>267-4020-10</v>
          </cell>
          <cell r="C534" t="str">
            <v>4066 RTNS Ind &gt; 200 - 1000 KW</v>
          </cell>
          <cell r="D534">
            <v>0</v>
          </cell>
          <cell r="E534">
            <v>2868.66</v>
          </cell>
          <cell r="F534">
            <v>1052509.78</v>
          </cell>
          <cell r="G534">
            <v>-1049641.1200000001</v>
          </cell>
          <cell r="H534">
            <v>-1049641.1200000001</v>
          </cell>
        </row>
        <row r="535">
          <cell r="B535" t="str">
            <v>267-4021-10</v>
          </cell>
          <cell r="C535" t="str">
            <v>4066 RTNS Ind Unbilled Adj</v>
          </cell>
          <cell r="D535">
            <v>0</v>
          </cell>
          <cell r="E535">
            <v>4266619.76</v>
          </cell>
          <cell r="F535">
            <v>4260036.8899999997</v>
          </cell>
          <cell r="G535">
            <v>6582.87</v>
          </cell>
          <cell r="H535">
            <v>6582.87</v>
          </cell>
        </row>
        <row r="536">
          <cell r="B536" t="str">
            <v>267-4100-10</v>
          </cell>
          <cell r="C536" t="str">
            <v>4066 RTNS Ind &gt; 50 kw &lt; 1,000 kw</v>
          </cell>
          <cell r="D536">
            <v>0</v>
          </cell>
          <cell r="E536">
            <v>0</v>
          </cell>
          <cell r="F536">
            <v>564975.68999999994</v>
          </cell>
          <cell r="G536">
            <v>-564975.68999999994</v>
          </cell>
          <cell r="H536">
            <v>-564975.68999999994</v>
          </cell>
        </row>
        <row r="537">
          <cell r="B537" t="str">
            <v>267-4200-10</v>
          </cell>
          <cell r="C537" t="str">
            <v>4066 RTNS Lrg User &gt; 5,000 kw</v>
          </cell>
          <cell r="D537">
            <v>0</v>
          </cell>
          <cell r="E537">
            <v>0</v>
          </cell>
          <cell r="F537">
            <v>290907.09999999998</v>
          </cell>
          <cell r="G537">
            <v>-290907.09999999998</v>
          </cell>
          <cell r="H537">
            <v>-290907.09999999998</v>
          </cell>
        </row>
        <row r="538">
          <cell r="B538" t="str">
            <v>267-4300-10</v>
          </cell>
          <cell r="C538" t="str">
            <v>4066 RTNS Street Lights</v>
          </cell>
          <cell r="D538">
            <v>0</v>
          </cell>
          <cell r="E538">
            <v>0</v>
          </cell>
          <cell r="F538">
            <v>8460.1</v>
          </cell>
          <cell r="G538">
            <v>-8460.1</v>
          </cell>
          <cell r="H538">
            <v>-8460.1</v>
          </cell>
        </row>
        <row r="539">
          <cell r="B539" t="str">
            <v>267-4310-10</v>
          </cell>
          <cell r="C539" t="str">
            <v>4066 RTNS Sent. Lights</v>
          </cell>
          <cell r="D539">
            <v>0</v>
          </cell>
          <cell r="E539">
            <v>0</v>
          </cell>
          <cell r="F539">
            <v>125.59</v>
          </cell>
          <cell r="G539">
            <v>-125.59</v>
          </cell>
          <cell r="H539">
            <v>-125.59</v>
          </cell>
        </row>
        <row r="540">
          <cell r="B540" t="str">
            <v>267-4400-10</v>
          </cell>
          <cell r="C540" t="str">
            <v>4066 RTNS Unmetered</v>
          </cell>
          <cell r="D540">
            <v>0</v>
          </cell>
          <cell r="E540">
            <v>16.78</v>
          </cell>
          <cell r="F540">
            <v>17930.45</v>
          </cell>
          <cell r="G540">
            <v>-17913.669999999998</v>
          </cell>
          <cell r="H540">
            <v>-17913.669999999998</v>
          </cell>
        </row>
        <row r="541">
          <cell r="B541" t="str">
            <v>268-4000-10</v>
          </cell>
          <cell r="C541" t="str">
            <v>4068 TCS Residential</v>
          </cell>
          <cell r="D541">
            <v>0</v>
          </cell>
          <cell r="E541">
            <v>3024.26</v>
          </cell>
          <cell r="F541">
            <v>3395140.46</v>
          </cell>
          <cell r="G541">
            <v>-3392116.2</v>
          </cell>
          <cell r="H541">
            <v>-3392116.2</v>
          </cell>
        </row>
        <row r="542">
          <cell r="B542" t="str">
            <v>268-4001-10</v>
          </cell>
          <cell r="C542" t="str">
            <v>4068 TCS Residential Unbilled Adj</v>
          </cell>
          <cell r="D542">
            <v>0</v>
          </cell>
          <cell r="E542">
            <v>3723553.37</v>
          </cell>
          <cell r="F542">
            <v>3741139.59</v>
          </cell>
          <cell r="G542">
            <v>-17586.22</v>
          </cell>
          <cell r="H542">
            <v>-17586.22</v>
          </cell>
        </row>
        <row r="543">
          <cell r="B543" t="str">
            <v>268-4010-10</v>
          </cell>
          <cell r="C543" t="str">
            <v>4068 TCS Comm &lt; 50 kw</v>
          </cell>
          <cell r="D543">
            <v>0</v>
          </cell>
          <cell r="E543">
            <v>1313.79</v>
          </cell>
          <cell r="F543">
            <v>813808.61</v>
          </cell>
          <cell r="G543">
            <v>-812494.82</v>
          </cell>
          <cell r="H543">
            <v>-812494.82</v>
          </cell>
        </row>
        <row r="544">
          <cell r="B544" t="str">
            <v>268-4015-10</v>
          </cell>
          <cell r="C544" t="str">
            <v>4068 TCS Ind &gt; 50 - 200 KW</v>
          </cell>
          <cell r="D544">
            <v>0</v>
          </cell>
          <cell r="E544">
            <v>1644.16</v>
          </cell>
          <cell r="F544">
            <v>857253.91</v>
          </cell>
          <cell r="G544">
            <v>-855609.75</v>
          </cell>
          <cell r="H544">
            <v>-855609.75</v>
          </cell>
        </row>
        <row r="545">
          <cell r="B545" t="str">
            <v>268-4016-10</v>
          </cell>
          <cell r="C545" t="str">
            <v>4068 TCS Ind Unbilled Adj</v>
          </cell>
          <cell r="D545">
            <v>0</v>
          </cell>
          <cell r="E545">
            <v>5317119.05</v>
          </cell>
          <cell r="F545">
            <v>5304953.0999999996</v>
          </cell>
          <cell r="G545">
            <v>12165.95</v>
          </cell>
          <cell r="H545">
            <v>12165.95</v>
          </cell>
        </row>
        <row r="546">
          <cell r="B546" t="str">
            <v>268-4020-10</v>
          </cell>
          <cell r="C546" t="str">
            <v>4068 TCS Ind &gt; 200 - 1000 KW</v>
          </cell>
          <cell r="D546">
            <v>0</v>
          </cell>
          <cell r="E546">
            <v>1011.64</v>
          </cell>
          <cell r="F546">
            <v>209527.55</v>
          </cell>
          <cell r="G546">
            <v>-208515.91</v>
          </cell>
          <cell r="H546">
            <v>-208515.91</v>
          </cell>
        </row>
        <row r="547">
          <cell r="B547" t="str">
            <v>268-4300-10</v>
          </cell>
          <cell r="C547" t="str">
            <v>4068 TCS Street Lights</v>
          </cell>
          <cell r="D547">
            <v>0</v>
          </cell>
          <cell r="E547">
            <v>0</v>
          </cell>
          <cell r="F547">
            <v>442.63</v>
          </cell>
          <cell r="G547">
            <v>-442.63</v>
          </cell>
          <cell r="H547">
            <v>-442.63</v>
          </cell>
        </row>
        <row r="548">
          <cell r="B548" t="str">
            <v>268-4400-10</v>
          </cell>
          <cell r="C548" t="str">
            <v>4068 TCS Unmetered</v>
          </cell>
          <cell r="D548">
            <v>0</v>
          </cell>
          <cell r="E548">
            <v>14.21</v>
          </cell>
          <cell r="F548">
            <v>16590.95</v>
          </cell>
          <cell r="G548">
            <v>-16576.740000000002</v>
          </cell>
          <cell r="H548">
            <v>-16576.740000000002</v>
          </cell>
        </row>
        <row r="549">
          <cell r="B549" t="str">
            <v>268-4499-10</v>
          </cell>
          <cell r="C549" t="str">
            <v>4068 TCS Billed Variance</v>
          </cell>
          <cell r="D549">
            <v>0</v>
          </cell>
          <cell r="E549">
            <v>1747772.28</v>
          </cell>
          <cell r="F549">
            <v>370882.83</v>
          </cell>
          <cell r="G549">
            <v>1376889.45</v>
          </cell>
          <cell r="H549">
            <v>1376889.45</v>
          </cell>
        </row>
        <row r="550">
          <cell r="B550" t="str">
            <v>268-5000-10</v>
          </cell>
          <cell r="C550" t="str">
            <v>4716 Transmission Connection Services Expense</v>
          </cell>
          <cell r="D550">
            <v>0</v>
          </cell>
          <cell r="E550">
            <v>15243335.380000001</v>
          </cell>
          <cell r="F550">
            <v>8108283.96</v>
          </cell>
          <cell r="G550">
            <v>7135051.4199999999</v>
          </cell>
          <cell r="H550">
            <v>7135051.4199999999</v>
          </cell>
        </row>
        <row r="551">
          <cell r="B551" t="str">
            <v>268-5001-10</v>
          </cell>
          <cell r="C551" t="str">
            <v>4716 TCS Expense Variance</v>
          </cell>
          <cell r="D551">
            <v>0</v>
          </cell>
          <cell r="E551">
            <v>0.03</v>
          </cell>
          <cell r="F551">
            <v>31093.53</v>
          </cell>
          <cell r="G551">
            <v>-31093.5</v>
          </cell>
          <cell r="H551">
            <v>-31093.5</v>
          </cell>
        </row>
        <row r="552">
          <cell r="B552" t="str">
            <v>269-4000-10</v>
          </cell>
          <cell r="C552" t="str">
            <v>4068 RTCS Residential</v>
          </cell>
          <cell r="D552">
            <v>0</v>
          </cell>
          <cell r="E552">
            <v>145.9</v>
          </cell>
          <cell r="F552">
            <v>165032.39000000001</v>
          </cell>
          <cell r="G552">
            <v>-164886.49</v>
          </cell>
          <cell r="H552">
            <v>-164886.49</v>
          </cell>
        </row>
        <row r="553">
          <cell r="B553" t="str">
            <v>269-4010-10</v>
          </cell>
          <cell r="C553" t="str">
            <v>4068 RTCS Comm &lt; 50 kw</v>
          </cell>
          <cell r="D553">
            <v>0</v>
          </cell>
          <cell r="E553">
            <v>63.84</v>
          </cell>
          <cell r="F553">
            <v>39551.879999999997</v>
          </cell>
          <cell r="G553">
            <v>-39488.04</v>
          </cell>
          <cell r="H553">
            <v>-39488.04</v>
          </cell>
        </row>
        <row r="554">
          <cell r="B554" t="str">
            <v>269-4015-10</v>
          </cell>
          <cell r="C554" t="str">
            <v>4068 RTCS Ind &gt; 50 - 200 KW</v>
          </cell>
          <cell r="D554">
            <v>0</v>
          </cell>
          <cell r="E554">
            <v>3348.85</v>
          </cell>
          <cell r="F554">
            <v>958700.73</v>
          </cell>
          <cell r="G554">
            <v>-955351.88</v>
          </cell>
          <cell r="H554">
            <v>-955351.88</v>
          </cell>
        </row>
        <row r="555">
          <cell r="B555" t="str">
            <v>269-4020-10</v>
          </cell>
          <cell r="C555" t="str">
            <v>4068 RTCS Ind &gt; 200 - 1000 KW</v>
          </cell>
          <cell r="D555">
            <v>0</v>
          </cell>
          <cell r="E555">
            <v>3608.98</v>
          </cell>
          <cell r="F555">
            <v>1193598.8400000001</v>
          </cell>
          <cell r="G555">
            <v>-1189989.8600000001</v>
          </cell>
          <cell r="H555">
            <v>-1189989.8600000001</v>
          </cell>
        </row>
        <row r="556">
          <cell r="B556" t="str">
            <v>269-4100-10</v>
          </cell>
          <cell r="C556" t="str">
            <v>4068 RTCS Ind &gt; 50 kw &lt; 1,000 kw</v>
          </cell>
          <cell r="D556">
            <v>0</v>
          </cell>
          <cell r="E556">
            <v>0</v>
          </cell>
          <cell r="F556">
            <v>531297.98</v>
          </cell>
          <cell r="G556">
            <v>-531297.98</v>
          </cell>
          <cell r="H556">
            <v>-531297.98</v>
          </cell>
        </row>
        <row r="557">
          <cell r="B557" t="str">
            <v>269-4200-10</v>
          </cell>
          <cell r="C557" t="str">
            <v>4068 RTCS Lrg User &gt; 5,000 kw</v>
          </cell>
          <cell r="D557">
            <v>0</v>
          </cell>
          <cell r="E557">
            <v>0</v>
          </cell>
          <cell r="F557">
            <v>276189.90999999997</v>
          </cell>
          <cell r="G557">
            <v>-276189.90999999997</v>
          </cell>
          <cell r="H557">
            <v>-276189.90999999997</v>
          </cell>
        </row>
        <row r="558">
          <cell r="B558" t="str">
            <v>269-4300-10</v>
          </cell>
          <cell r="C558" t="str">
            <v>4068 RTCS Street Lights</v>
          </cell>
          <cell r="D558">
            <v>0</v>
          </cell>
          <cell r="E558">
            <v>0</v>
          </cell>
          <cell r="F558">
            <v>31462.83</v>
          </cell>
          <cell r="G558">
            <v>-31462.83</v>
          </cell>
          <cell r="H558">
            <v>-31462.83</v>
          </cell>
        </row>
        <row r="559">
          <cell r="B559" t="str">
            <v>269-4310-10</v>
          </cell>
          <cell r="C559" t="str">
            <v>4068 RTCS Sent. Lights</v>
          </cell>
          <cell r="D559">
            <v>0</v>
          </cell>
          <cell r="E559">
            <v>0</v>
          </cell>
          <cell r="F559">
            <v>199.8</v>
          </cell>
          <cell r="G559">
            <v>-199.8</v>
          </cell>
          <cell r="H559">
            <v>-199.8</v>
          </cell>
        </row>
        <row r="560">
          <cell r="B560" t="str">
            <v>269-4400-10</v>
          </cell>
          <cell r="C560" t="str">
            <v>4068 RTCS Unmetered</v>
          </cell>
          <cell r="D560">
            <v>0</v>
          </cell>
          <cell r="E560">
            <v>0.86</v>
          </cell>
          <cell r="F560">
            <v>805.11</v>
          </cell>
          <cell r="G560">
            <v>-804.25</v>
          </cell>
          <cell r="H560">
            <v>-804.25</v>
          </cell>
        </row>
        <row r="561">
          <cell r="B561" t="str">
            <v>272-4015-10</v>
          </cell>
          <cell r="C561" t="str">
            <v>4080 Transformer Allowance Ind &gt; 50 - 200 KW</v>
          </cell>
          <cell r="D561">
            <v>0</v>
          </cell>
          <cell r="E561">
            <v>113193.29</v>
          </cell>
          <cell r="F561">
            <v>0</v>
          </cell>
          <cell r="G561">
            <v>113193.29</v>
          </cell>
          <cell r="H561">
            <v>113193.29</v>
          </cell>
        </row>
        <row r="562">
          <cell r="B562" t="str">
            <v>272-4100-10</v>
          </cell>
          <cell r="C562" t="str">
            <v>4080 Transformer Allowance Ind &gt; 50 kw &lt; 1,000 kw</v>
          </cell>
          <cell r="D562">
            <v>0</v>
          </cell>
          <cell r="E562">
            <v>52200.3</v>
          </cell>
          <cell r="F562">
            <v>0</v>
          </cell>
          <cell r="G562">
            <v>52200.3</v>
          </cell>
          <cell r="H562">
            <v>52200.3</v>
          </cell>
        </row>
        <row r="563">
          <cell r="B563" t="str">
            <v>272-4200-10</v>
          </cell>
          <cell r="C563" t="str">
            <v>4080 Transformer Allowance Lrg User &gt; 5,000 kw</v>
          </cell>
          <cell r="D563">
            <v>0</v>
          </cell>
          <cell r="E563">
            <v>52520.91</v>
          </cell>
          <cell r="F563">
            <v>0</v>
          </cell>
          <cell r="G563">
            <v>52520.91</v>
          </cell>
          <cell r="H563">
            <v>52520.91</v>
          </cell>
        </row>
        <row r="564">
          <cell r="B564" t="str">
            <v>281-4000-10</v>
          </cell>
          <cell r="C564" t="str">
            <v>4086 SSS Admin Charge Residential</v>
          </cell>
          <cell r="D564">
            <v>0</v>
          </cell>
          <cell r="E564">
            <v>153.05000000000001</v>
          </cell>
          <cell r="F564">
            <v>160469.66</v>
          </cell>
          <cell r="G564">
            <v>-160316.60999999999</v>
          </cell>
          <cell r="H564">
            <v>-160316.60999999999</v>
          </cell>
        </row>
        <row r="565">
          <cell r="B565" t="str">
            <v>281-4010-10</v>
          </cell>
          <cell r="C565" t="str">
            <v>4086 SSS Admin Charge Comm &lt; 50 kw</v>
          </cell>
          <cell r="D565">
            <v>0</v>
          </cell>
          <cell r="E565">
            <v>12.23</v>
          </cell>
          <cell r="F565">
            <v>11316.52</v>
          </cell>
          <cell r="G565">
            <v>-11304.29</v>
          </cell>
          <cell r="H565">
            <v>-11304.29</v>
          </cell>
        </row>
        <row r="566">
          <cell r="B566" t="str">
            <v>281-4015-10</v>
          </cell>
          <cell r="C566" t="str">
            <v>4086 SSS Ind &gt; 50 - 200 KW</v>
          </cell>
          <cell r="D566">
            <v>0</v>
          </cell>
          <cell r="E566">
            <v>4.55</v>
          </cell>
          <cell r="F566">
            <v>1005.62</v>
          </cell>
          <cell r="G566">
            <v>-1001.07</v>
          </cell>
          <cell r="H566">
            <v>-1001.07</v>
          </cell>
        </row>
        <row r="567">
          <cell r="B567" t="str">
            <v>281-4020-10</v>
          </cell>
          <cell r="C567" t="str">
            <v>4086 SSS Admin Charge Ind &gt; 200 - 1000 KW</v>
          </cell>
          <cell r="D567">
            <v>0</v>
          </cell>
          <cell r="E567">
            <v>1.65</v>
          </cell>
          <cell r="F567">
            <v>355.74</v>
          </cell>
          <cell r="G567">
            <v>-354.09</v>
          </cell>
          <cell r="H567">
            <v>-354.09</v>
          </cell>
        </row>
        <row r="568">
          <cell r="B568" t="str">
            <v>281-4100-10</v>
          </cell>
          <cell r="C568" t="str">
            <v>4086 SSS Admin Charge Ind &gt; 50 kw &lt; 1,000 kw</v>
          </cell>
          <cell r="D568">
            <v>0</v>
          </cell>
          <cell r="E568">
            <v>0</v>
          </cell>
          <cell r="F568">
            <v>33.549999999999997</v>
          </cell>
          <cell r="G568">
            <v>-33.549999999999997</v>
          </cell>
          <cell r="H568">
            <v>-33.549999999999997</v>
          </cell>
        </row>
        <row r="569">
          <cell r="B569" t="str">
            <v>281-4200-10</v>
          </cell>
          <cell r="C569" t="str">
            <v>4086 SSS Admin Charge Lrg User &gt; 5,000 kw</v>
          </cell>
          <cell r="D569">
            <v>0</v>
          </cell>
          <cell r="E569">
            <v>0</v>
          </cell>
          <cell r="F569">
            <v>3.05</v>
          </cell>
          <cell r="G569">
            <v>-3.05</v>
          </cell>
          <cell r="H569">
            <v>-3.05</v>
          </cell>
        </row>
        <row r="570">
          <cell r="B570" t="str">
            <v>281-4300-10</v>
          </cell>
          <cell r="C570" t="str">
            <v>4086 SSS Admin Charge Street Lights</v>
          </cell>
          <cell r="D570">
            <v>0</v>
          </cell>
          <cell r="E570">
            <v>0</v>
          </cell>
          <cell r="F570">
            <v>32.53</v>
          </cell>
          <cell r="G570">
            <v>-32.53</v>
          </cell>
          <cell r="H570">
            <v>-32.53</v>
          </cell>
        </row>
        <row r="571">
          <cell r="B571" t="str">
            <v>281-4310-10</v>
          </cell>
          <cell r="C571" t="str">
            <v>4086 SSS Admin Charge Sent. Lights</v>
          </cell>
          <cell r="D571">
            <v>0</v>
          </cell>
          <cell r="E571">
            <v>0</v>
          </cell>
          <cell r="F571">
            <v>57.87</v>
          </cell>
          <cell r="G571">
            <v>-57.87</v>
          </cell>
          <cell r="H571">
            <v>-57.87</v>
          </cell>
        </row>
        <row r="572">
          <cell r="B572" t="str">
            <v>281-4400-10</v>
          </cell>
          <cell r="C572" t="str">
            <v>4086 SSS Admin - Unmetered</v>
          </cell>
          <cell r="D572">
            <v>0</v>
          </cell>
          <cell r="E572">
            <v>16.34</v>
          </cell>
          <cell r="F572">
            <v>761.1</v>
          </cell>
          <cell r="G572">
            <v>-744.76</v>
          </cell>
          <cell r="H572">
            <v>-744.76</v>
          </cell>
        </row>
        <row r="573">
          <cell r="B573" t="str">
            <v>282-4000-10</v>
          </cell>
          <cell r="C573" t="str">
            <v>4050 Commodity Revenue Adj</v>
          </cell>
          <cell r="D573">
            <v>0</v>
          </cell>
          <cell r="E573">
            <v>4480409.8899999997</v>
          </cell>
          <cell r="F573">
            <v>267830.15000000002</v>
          </cell>
          <cell r="G573">
            <v>4212579.74</v>
          </cell>
          <cell r="H573">
            <v>4212579.74</v>
          </cell>
        </row>
        <row r="574">
          <cell r="B574" t="str">
            <v>284-4000-10</v>
          </cell>
          <cell r="C574" t="str">
            <v>4084 STR-Req Fee Residential</v>
          </cell>
          <cell r="D574">
            <v>0</v>
          </cell>
          <cell r="E574">
            <v>0</v>
          </cell>
          <cell r="F574">
            <v>199</v>
          </cell>
          <cell r="G574">
            <v>-199</v>
          </cell>
          <cell r="H574">
            <v>-199</v>
          </cell>
        </row>
        <row r="575">
          <cell r="B575" t="str">
            <v>285-4000-10</v>
          </cell>
          <cell r="C575" t="str">
            <v>4084 STR-Proc Fee Residential</v>
          </cell>
          <cell r="D575">
            <v>0</v>
          </cell>
          <cell r="E575">
            <v>0</v>
          </cell>
          <cell r="F575">
            <v>294.5</v>
          </cell>
          <cell r="G575">
            <v>-294.5</v>
          </cell>
          <cell r="H575">
            <v>-294.5</v>
          </cell>
        </row>
        <row r="576">
          <cell r="B576" t="str">
            <v>286-4000-10</v>
          </cell>
          <cell r="C576" t="str">
            <v>4006 TLF - Resident</v>
          </cell>
          <cell r="D576">
            <v>0</v>
          </cell>
          <cell r="E576">
            <v>89.44</v>
          </cell>
          <cell r="F576">
            <v>30.82</v>
          </cell>
          <cell r="G576">
            <v>58.62</v>
          </cell>
          <cell r="H576">
            <v>58.62</v>
          </cell>
        </row>
        <row r="577">
          <cell r="B577" t="str">
            <v>287-4000-10</v>
          </cell>
          <cell r="C577" t="str">
            <v>4235 Ret F/C Monthly Resident</v>
          </cell>
          <cell r="D577">
            <v>0</v>
          </cell>
          <cell r="E577">
            <v>0</v>
          </cell>
          <cell r="F577">
            <v>6876.95</v>
          </cell>
          <cell r="G577">
            <v>-6876.95</v>
          </cell>
          <cell r="H577">
            <v>-6876.95</v>
          </cell>
        </row>
        <row r="578">
          <cell r="B578" t="str">
            <v>288-4000-10</v>
          </cell>
          <cell r="C578" t="str">
            <v>4235 Ret Var Charge Residential</v>
          </cell>
          <cell r="D578">
            <v>0</v>
          </cell>
          <cell r="E578">
            <v>0</v>
          </cell>
          <cell r="F578">
            <v>31401.3</v>
          </cell>
          <cell r="G578">
            <v>-31401.3</v>
          </cell>
          <cell r="H578">
            <v>-31401.3</v>
          </cell>
        </row>
        <row r="579">
          <cell r="B579" t="str">
            <v>289-4015-10</v>
          </cell>
          <cell r="C579" t="str">
            <v>4080 Dist Demand Ind &gt; 50 - 200 KW</v>
          </cell>
          <cell r="D579">
            <v>0</v>
          </cell>
          <cell r="E579">
            <v>6206.73</v>
          </cell>
          <cell r="F579">
            <v>1980142.64</v>
          </cell>
          <cell r="G579">
            <v>-1973935.91</v>
          </cell>
          <cell r="H579">
            <v>-1973935.91</v>
          </cell>
        </row>
        <row r="580">
          <cell r="B580" t="str">
            <v>289-4020-10</v>
          </cell>
          <cell r="C580" t="str">
            <v>4080 Dist Demand Ind &gt; 200 - 1000 KW</v>
          </cell>
          <cell r="D580">
            <v>0</v>
          </cell>
          <cell r="E580">
            <v>6483.57</v>
          </cell>
          <cell r="F580">
            <v>2110500.91</v>
          </cell>
          <cell r="G580">
            <v>-2104017.34</v>
          </cell>
          <cell r="H580">
            <v>-2104017.34</v>
          </cell>
        </row>
        <row r="581">
          <cell r="B581" t="str">
            <v>289-4100-10</v>
          </cell>
          <cell r="C581" t="str">
            <v>4080 Dist Demand Ind &gt; 50 kw &lt; 1,000 kw</v>
          </cell>
          <cell r="D581">
            <v>0</v>
          </cell>
          <cell r="E581">
            <v>0</v>
          </cell>
          <cell r="F581">
            <v>470333.04</v>
          </cell>
          <cell r="G581">
            <v>-470333.04</v>
          </cell>
          <cell r="H581">
            <v>-470333.04</v>
          </cell>
        </row>
        <row r="582">
          <cell r="B582" t="str">
            <v>289-4200-10</v>
          </cell>
          <cell r="C582" t="str">
            <v>4080 Dist Demand Lrg User &gt; 5,000 kw</v>
          </cell>
          <cell r="D582">
            <v>0</v>
          </cell>
          <cell r="E582">
            <v>0</v>
          </cell>
          <cell r="F582">
            <v>193187.65</v>
          </cell>
          <cell r="G582">
            <v>-193187.65</v>
          </cell>
          <cell r="H582">
            <v>-193187.65</v>
          </cell>
        </row>
        <row r="583">
          <cell r="B583" t="str">
            <v>289-4300-10</v>
          </cell>
          <cell r="C583" t="str">
            <v>4080 Dist Demand Street Lights</v>
          </cell>
          <cell r="D583">
            <v>0</v>
          </cell>
          <cell r="E583">
            <v>0</v>
          </cell>
          <cell r="F583">
            <v>381302.5</v>
          </cell>
          <cell r="G583">
            <v>-381302.5</v>
          </cell>
          <cell r="H583">
            <v>-381302.5</v>
          </cell>
        </row>
        <row r="584">
          <cell r="B584" t="str">
            <v>300-6010-10</v>
          </cell>
          <cell r="C584" t="str">
            <v>5615 Labour - Salaries</v>
          </cell>
          <cell r="D584">
            <v>0</v>
          </cell>
          <cell r="E584">
            <v>105535.31</v>
          </cell>
          <cell r="F584">
            <v>17639.240000000002</v>
          </cell>
          <cell r="G584">
            <v>87896.07</v>
          </cell>
          <cell r="H584">
            <v>87896.07</v>
          </cell>
        </row>
        <row r="585">
          <cell r="B585" t="str">
            <v>300-6070-10</v>
          </cell>
          <cell r="C585" t="str">
            <v>5615 Labour Vacation</v>
          </cell>
          <cell r="D585">
            <v>0</v>
          </cell>
          <cell r="E585">
            <v>8780.8700000000008</v>
          </cell>
          <cell r="F585">
            <v>1475.69</v>
          </cell>
          <cell r="G585">
            <v>7305.18</v>
          </cell>
          <cell r="H585">
            <v>7305.18</v>
          </cell>
        </row>
        <row r="586">
          <cell r="B586" t="str">
            <v>300-6120-10</v>
          </cell>
          <cell r="C586" t="str">
            <v>5615 Labour - Sick Leave</v>
          </cell>
          <cell r="D586">
            <v>0</v>
          </cell>
          <cell r="E586">
            <v>668.86</v>
          </cell>
          <cell r="F586">
            <v>316.83</v>
          </cell>
          <cell r="G586">
            <v>352.03</v>
          </cell>
          <cell r="H586">
            <v>352.03</v>
          </cell>
        </row>
        <row r="587">
          <cell r="B587" t="str">
            <v>300-6170-10</v>
          </cell>
          <cell r="C587" t="str">
            <v>5615 Benefits - Pension</v>
          </cell>
          <cell r="D587">
            <v>0</v>
          </cell>
          <cell r="E587">
            <v>14551.44</v>
          </cell>
          <cell r="F587">
            <v>2951.61</v>
          </cell>
          <cell r="G587">
            <v>11599.83</v>
          </cell>
          <cell r="H587">
            <v>11599.83</v>
          </cell>
        </row>
        <row r="588">
          <cell r="B588" t="str">
            <v>300-6180-10</v>
          </cell>
          <cell r="C588" t="str">
            <v>5615 Benefits - EHT</v>
          </cell>
          <cell r="D588">
            <v>0</v>
          </cell>
          <cell r="E588">
            <v>2467.85</v>
          </cell>
          <cell r="F588">
            <v>483.14</v>
          </cell>
          <cell r="G588">
            <v>1984.71</v>
          </cell>
          <cell r="H588">
            <v>1984.71</v>
          </cell>
        </row>
        <row r="589">
          <cell r="B589" t="str">
            <v>300-6190-10</v>
          </cell>
          <cell r="C589" t="str">
            <v>5615 Benefits -WCB</v>
          </cell>
          <cell r="D589">
            <v>0</v>
          </cell>
          <cell r="E589">
            <v>1271.24</v>
          </cell>
          <cell r="F589">
            <v>262.56</v>
          </cell>
          <cell r="G589">
            <v>1008.68</v>
          </cell>
          <cell r="H589">
            <v>1008.68</v>
          </cell>
        </row>
        <row r="590">
          <cell r="B590" t="str">
            <v>300-6200-10</v>
          </cell>
          <cell r="C590" t="str">
            <v>5615 Benefits - CPP</v>
          </cell>
          <cell r="D590">
            <v>0</v>
          </cell>
          <cell r="E590">
            <v>3676.28</v>
          </cell>
          <cell r="F590">
            <v>901.38</v>
          </cell>
          <cell r="G590">
            <v>2774.9</v>
          </cell>
          <cell r="H590">
            <v>2774.9</v>
          </cell>
        </row>
        <row r="591">
          <cell r="B591" t="str">
            <v>300-6210-10</v>
          </cell>
          <cell r="C591" t="str">
            <v>5615 Benefits - UIC</v>
          </cell>
          <cell r="D591">
            <v>0</v>
          </cell>
          <cell r="E591">
            <v>1468.78</v>
          </cell>
          <cell r="F591">
            <v>369.65</v>
          </cell>
          <cell r="G591">
            <v>1099.1300000000001</v>
          </cell>
          <cell r="H591">
            <v>1099.1300000000001</v>
          </cell>
        </row>
        <row r="592">
          <cell r="B592" t="str">
            <v>300-6220-10</v>
          </cell>
          <cell r="C592" t="str">
            <v>5615 Benefits - MEDICAL</v>
          </cell>
          <cell r="D592">
            <v>0</v>
          </cell>
          <cell r="E592">
            <v>4875</v>
          </cell>
          <cell r="F592">
            <v>448</v>
          </cell>
          <cell r="G592">
            <v>4427</v>
          </cell>
          <cell r="H592">
            <v>4427</v>
          </cell>
        </row>
        <row r="593">
          <cell r="B593" t="str">
            <v>300-6310-10</v>
          </cell>
          <cell r="C593" t="str">
            <v>5615 Supplies - Office</v>
          </cell>
          <cell r="D593">
            <v>0</v>
          </cell>
          <cell r="E593">
            <v>926.16</v>
          </cell>
          <cell r="F593">
            <v>0</v>
          </cell>
          <cell r="G593">
            <v>926.16</v>
          </cell>
          <cell r="H593">
            <v>926.16</v>
          </cell>
        </row>
        <row r="594">
          <cell r="B594" t="str">
            <v>300-6500-10</v>
          </cell>
          <cell r="C594" t="str">
            <v>5085 Employee memberships</v>
          </cell>
          <cell r="D594">
            <v>0</v>
          </cell>
          <cell r="E594">
            <v>980</v>
          </cell>
          <cell r="F594">
            <v>0</v>
          </cell>
          <cell r="G594">
            <v>980</v>
          </cell>
          <cell r="H594">
            <v>980</v>
          </cell>
        </row>
        <row r="595">
          <cell r="B595" t="str">
            <v>300-6600-10</v>
          </cell>
          <cell r="C595" t="str">
            <v>5620 Travel - Car Allowance &amp; Mileage</v>
          </cell>
          <cell r="D595">
            <v>0</v>
          </cell>
          <cell r="E595">
            <v>1547.81</v>
          </cell>
          <cell r="F595">
            <v>0</v>
          </cell>
          <cell r="G595">
            <v>1547.81</v>
          </cell>
          <cell r="H595">
            <v>1547.81</v>
          </cell>
        </row>
        <row r="596">
          <cell r="B596" t="str">
            <v>300-6610-10</v>
          </cell>
          <cell r="C596" t="str">
            <v>5620 Travel - Conference Fees</v>
          </cell>
          <cell r="D596">
            <v>0</v>
          </cell>
          <cell r="E596">
            <v>299</v>
          </cell>
          <cell r="F596">
            <v>0</v>
          </cell>
          <cell r="G596">
            <v>299</v>
          </cell>
          <cell r="H596">
            <v>299</v>
          </cell>
        </row>
        <row r="597">
          <cell r="B597" t="str">
            <v>300-6650-10</v>
          </cell>
          <cell r="C597" t="str">
            <v>5605 Communications - Courier \ Security PickUup</v>
          </cell>
          <cell r="D597">
            <v>0</v>
          </cell>
          <cell r="E597">
            <v>4.01</v>
          </cell>
          <cell r="F597">
            <v>0</v>
          </cell>
          <cell r="G597">
            <v>4.01</v>
          </cell>
          <cell r="H597">
            <v>4.01</v>
          </cell>
        </row>
        <row r="598">
          <cell r="B598" t="str">
            <v>300-6901-10</v>
          </cell>
          <cell r="C598" t="str">
            <v>5615 ALLOCATED PAYROLL MAINT JOB RECOVERY</v>
          </cell>
          <cell r="D598">
            <v>0</v>
          </cell>
          <cell r="E598">
            <v>0</v>
          </cell>
          <cell r="F598">
            <v>2952.26</v>
          </cell>
          <cell r="G598">
            <v>-2952.26</v>
          </cell>
          <cell r="H598">
            <v>-2952.26</v>
          </cell>
        </row>
        <row r="599">
          <cell r="B599" t="str">
            <v>300-6905-10</v>
          </cell>
          <cell r="C599" t="str">
            <v>5620 Allocated Recovery - Services</v>
          </cell>
          <cell r="D599">
            <v>0</v>
          </cell>
          <cell r="E599">
            <v>6240</v>
          </cell>
          <cell r="F599">
            <v>6240</v>
          </cell>
          <cell r="G599">
            <v>0</v>
          </cell>
          <cell r="H599">
            <v>0</v>
          </cell>
        </row>
        <row r="600">
          <cell r="B600" t="str">
            <v>300-6907-10</v>
          </cell>
          <cell r="C600" t="str">
            <v>5615 Labour &amp; OH's Allocated TO Affiliates</v>
          </cell>
          <cell r="D600">
            <v>0</v>
          </cell>
          <cell r="E600">
            <v>0</v>
          </cell>
          <cell r="F600">
            <v>36329</v>
          </cell>
          <cell r="G600">
            <v>-36329</v>
          </cell>
          <cell r="H600">
            <v>-36329</v>
          </cell>
        </row>
        <row r="601">
          <cell r="B601" t="str">
            <v>310-6020-10</v>
          </cell>
          <cell r="C601" t="str">
            <v>5615 Labour - Hourly</v>
          </cell>
          <cell r="D601">
            <v>0</v>
          </cell>
          <cell r="E601">
            <v>239926.93</v>
          </cell>
          <cell r="F601">
            <v>40830.07</v>
          </cell>
          <cell r="G601">
            <v>199096.86</v>
          </cell>
          <cell r="H601">
            <v>199096.86</v>
          </cell>
        </row>
        <row r="602">
          <cell r="B602" t="str">
            <v>310-6030-10</v>
          </cell>
          <cell r="C602" t="str">
            <v>5615 Labour - Overtime</v>
          </cell>
          <cell r="D602">
            <v>0</v>
          </cell>
          <cell r="E602">
            <v>179.52</v>
          </cell>
          <cell r="F602">
            <v>29.92</v>
          </cell>
          <cell r="G602">
            <v>149.6</v>
          </cell>
          <cell r="H602">
            <v>149.6</v>
          </cell>
        </row>
        <row r="603">
          <cell r="B603" t="str">
            <v>310-6040-10</v>
          </cell>
          <cell r="C603" t="str">
            <v>5615 Labour - Student Labour</v>
          </cell>
          <cell r="D603">
            <v>0</v>
          </cell>
          <cell r="E603">
            <v>9011.01</v>
          </cell>
          <cell r="F603">
            <v>1403.74</v>
          </cell>
          <cell r="G603">
            <v>7607.27</v>
          </cell>
          <cell r="H603">
            <v>7607.27</v>
          </cell>
        </row>
        <row r="604">
          <cell r="B604" t="str">
            <v>310-6050-10</v>
          </cell>
          <cell r="C604" t="str">
            <v>5615 Labour - Subcontract</v>
          </cell>
          <cell r="D604">
            <v>0</v>
          </cell>
          <cell r="E604">
            <v>60509</v>
          </cell>
          <cell r="F604">
            <v>41000</v>
          </cell>
          <cell r="G604">
            <v>19509</v>
          </cell>
          <cell r="H604">
            <v>19509</v>
          </cell>
        </row>
        <row r="605">
          <cell r="B605" t="str">
            <v>310-6070-10</v>
          </cell>
          <cell r="C605" t="str">
            <v>5615 Labour - Vacation</v>
          </cell>
          <cell r="D605">
            <v>0</v>
          </cell>
          <cell r="E605">
            <v>21437</v>
          </cell>
          <cell r="F605">
            <v>3475.13</v>
          </cell>
          <cell r="G605">
            <v>17961.87</v>
          </cell>
          <cell r="H605">
            <v>17961.87</v>
          </cell>
        </row>
        <row r="606">
          <cell r="B606" t="str">
            <v>310-6120-10</v>
          </cell>
          <cell r="C606" t="str">
            <v>5615 Labour - Sick Leave</v>
          </cell>
          <cell r="D606">
            <v>0</v>
          </cell>
          <cell r="E606">
            <v>228.14</v>
          </cell>
          <cell r="F606">
            <v>41.14</v>
          </cell>
          <cell r="G606">
            <v>187</v>
          </cell>
          <cell r="H606">
            <v>187</v>
          </cell>
        </row>
        <row r="607">
          <cell r="B607" t="str">
            <v>310-6122-10</v>
          </cell>
          <cell r="C607" t="str">
            <v>5615 Labour - Family Leave</v>
          </cell>
          <cell r="D607">
            <v>0</v>
          </cell>
          <cell r="E607">
            <v>1030.3699999999999</v>
          </cell>
          <cell r="F607">
            <v>216.92</v>
          </cell>
          <cell r="G607">
            <v>813.45</v>
          </cell>
          <cell r="H607">
            <v>813.45</v>
          </cell>
        </row>
        <row r="608">
          <cell r="B608" t="str">
            <v>310-6170-10</v>
          </cell>
          <cell r="C608" t="str">
            <v>5615 Benefits - Pension</v>
          </cell>
          <cell r="D608">
            <v>0</v>
          </cell>
          <cell r="E608">
            <v>26772.63</v>
          </cell>
          <cell r="F608">
            <v>4533.58</v>
          </cell>
          <cell r="G608">
            <v>22239.05</v>
          </cell>
          <cell r="H608">
            <v>22239.05</v>
          </cell>
        </row>
        <row r="609">
          <cell r="B609" t="str">
            <v>310-6180-10</v>
          </cell>
          <cell r="C609" t="str">
            <v>5615 Benefits - EHT</v>
          </cell>
          <cell r="D609">
            <v>0</v>
          </cell>
          <cell r="E609">
            <v>5333.52</v>
          </cell>
          <cell r="F609">
            <v>899.62</v>
          </cell>
          <cell r="G609">
            <v>4433.8999999999996</v>
          </cell>
          <cell r="H609">
            <v>4433.8999999999996</v>
          </cell>
        </row>
        <row r="610">
          <cell r="B610" t="str">
            <v>310-6190-10</v>
          </cell>
          <cell r="C610" t="str">
            <v>5615 Benefits - WCB</v>
          </cell>
          <cell r="D610">
            <v>0</v>
          </cell>
          <cell r="E610">
            <v>2968.44</v>
          </cell>
          <cell r="F610">
            <v>502.89</v>
          </cell>
          <cell r="G610">
            <v>2465.5500000000002</v>
          </cell>
          <cell r="H610">
            <v>2465.5500000000002</v>
          </cell>
        </row>
        <row r="611">
          <cell r="B611" t="str">
            <v>310-6200-10</v>
          </cell>
          <cell r="C611" t="str">
            <v>5615 Benefits - CPP</v>
          </cell>
          <cell r="D611">
            <v>0</v>
          </cell>
          <cell r="E611">
            <v>10511.74</v>
          </cell>
          <cell r="F611">
            <v>1851.35</v>
          </cell>
          <cell r="G611">
            <v>8660.39</v>
          </cell>
          <cell r="H611">
            <v>8660.39</v>
          </cell>
        </row>
        <row r="612">
          <cell r="B612" t="str">
            <v>310-6210-10</v>
          </cell>
          <cell r="C612" t="str">
            <v>5615 Benefits - UIC</v>
          </cell>
          <cell r="D612">
            <v>0</v>
          </cell>
          <cell r="E612">
            <v>4253.4799999999996</v>
          </cell>
          <cell r="F612">
            <v>779.27</v>
          </cell>
          <cell r="G612">
            <v>3474.21</v>
          </cell>
          <cell r="H612">
            <v>3474.21</v>
          </cell>
        </row>
        <row r="613">
          <cell r="B613" t="str">
            <v>310-6220-10</v>
          </cell>
          <cell r="C613" t="str">
            <v>5615 Benefits - Medical</v>
          </cell>
          <cell r="D613">
            <v>0</v>
          </cell>
          <cell r="E613">
            <v>14622</v>
          </cell>
          <cell r="F613">
            <v>1343</v>
          </cell>
          <cell r="G613">
            <v>13279</v>
          </cell>
          <cell r="H613">
            <v>13279</v>
          </cell>
        </row>
        <row r="614">
          <cell r="B614" t="str">
            <v>310-6310-10</v>
          </cell>
          <cell r="C614" t="str">
            <v>5620 Supplies - Office</v>
          </cell>
          <cell r="D614">
            <v>0</v>
          </cell>
          <cell r="E614">
            <v>1589.21</v>
          </cell>
          <cell r="F614">
            <v>0</v>
          </cell>
          <cell r="G614">
            <v>1589.21</v>
          </cell>
          <cell r="H614">
            <v>1589.21</v>
          </cell>
        </row>
        <row r="615">
          <cell r="B615" t="str">
            <v>310-6342-10</v>
          </cell>
          <cell r="C615" t="str">
            <v>5620 Licenses/Permits</v>
          </cell>
          <cell r="D615">
            <v>0</v>
          </cell>
          <cell r="E615">
            <v>37452.15</v>
          </cell>
          <cell r="F615">
            <v>408</v>
          </cell>
          <cell r="G615">
            <v>37044.15</v>
          </cell>
          <cell r="H615">
            <v>37044.15</v>
          </cell>
        </row>
        <row r="616">
          <cell r="B616" t="str">
            <v>310-6460-10</v>
          </cell>
          <cell r="C616" t="str">
            <v>5620 R &amp; M - OPUC Equipment/Facility</v>
          </cell>
          <cell r="D616">
            <v>0</v>
          </cell>
          <cell r="E616">
            <v>1546.94</v>
          </cell>
          <cell r="F616">
            <v>0</v>
          </cell>
          <cell r="G616">
            <v>1546.94</v>
          </cell>
          <cell r="H616">
            <v>1546.94</v>
          </cell>
        </row>
        <row r="617">
          <cell r="B617" t="str">
            <v>310-6540-10</v>
          </cell>
          <cell r="C617" t="str">
            <v>5620 Employee Training - Course Fees</v>
          </cell>
          <cell r="D617">
            <v>0</v>
          </cell>
          <cell r="E617">
            <v>980</v>
          </cell>
          <cell r="F617">
            <v>0</v>
          </cell>
          <cell r="G617">
            <v>980</v>
          </cell>
          <cell r="H617">
            <v>980</v>
          </cell>
        </row>
        <row r="618">
          <cell r="B618" t="str">
            <v>310-6600-10</v>
          </cell>
          <cell r="C618" t="str">
            <v>5620 Travel - Car Allowance &amp; Mileage</v>
          </cell>
          <cell r="D618">
            <v>0</v>
          </cell>
          <cell r="E618">
            <v>18.149999999999999</v>
          </cell>
          <cell r="F618">
            <v>0</v>
          </cell>
          <cell r="G618">
            <v>18.149999999999999</v>
          </cell>
          <cell r="H618">
            <v>18.149999999999999</v>
          </cell>
        </row>
        <row r="619">
          <cell r="B619" t="str">
            <v>310-6620-10</v>
          </cell>
          <cell r="C619" t="str">
            <v>5605 Travel - Meals (Subsistence)</v>
          </cell>
          <cell r="D619">
            <v>0</v>
          </cell>
          <cell r="E619">
            <v>908.53</v>
          </cell>
          <cell r="F619">
            <v>0</v>
          </cell>
          <cell r="G619">
            <v>908.53</v>
          </cell>
          <cell r="H619">
            <v>908.53</v>
          </cell>
        </row>
        <row r="620">
          <cell r="B620" t="str">
            <v>310-6650-10</v>
          </cell>
          <cell r="C620" t="str">
            <v>5620 Communications - Courier\Security Pickup</v>
          </cell>
          <cell r="D620">
            <v>0</v>
          </cell>
          <cell r="E620">
            <v>4.01</v>
          </cell>
          <cell r="F620">
            <v>0</v>
          </cell>
          <cell r="G620">
            <v>4.01</v>
          </cell>
          <cell r="H620">
            <v>4.01</v>
          </cell>
        </row>
        <row r="621">
          <cell r="B621" t="str">
            <v>310-6660-10</v>
          </cell>
          <cell r="C621" t="str">
            <v>5620 Cimmunications - Other</v>
          </cell>
          <cell r="D621">
            <v>0</v>
          </cell>
          <cell r="E621">
            <v>899.67</v>
          </cell>
          <cell r="F621">
            <v>602.66999999999996</v>
          </cell>
          <cell r="G621">
            <v>297</v>
          </cell>
          <cell r="H621">
            <v>297</v>
          </cell>
        </row>
        <row r="622">
          <cell r="B622" t="str">
            <v>310-6690-10</v>
          </cell>
          <cell r="C622" t="str">
            <v>5620 Communications - Printing &amp; Copying</v>
          </cell>
          <cell r="D622">
            <v>0</v>
          </cell>
          <cell r="E622">
            <v>1840</v>
          </cell>
          <cell r="F622">
            <v>0</v>
          </cell>
          <cell r="G622">
            <v>1840</v>
          </cell>
          <cell r="H622">
            <v>1840</v>
          </cell>
        </row>
        <row r="623">
          <cell r="B623" t="str">
            <v>310-6740-10</v>
          </cell>
          <cell r="C623" t="str">
            <v>5630 Professional - Consulting</v>
          </cell>
          <cell r="D623">
            <v>0</v>
          </cell>
          <cell r="E623">
            <v>7022.5</v>
          </cell>
          <cell r="F623">
            <v>7022.5</v>
          </cell>
          <cell r="G623">
            <v>0</v>
          </cell>
          <cell r="H623">
            <v>0</v>
          </cell>
        </row>
        <row r="624">
          <cell r="B624" t="str">
            <v>310-6901-10</v>
          </cell>
          <cell r="C624" t="str">
            <v>5615 Allocated Payroll Maint Job Recovery</v>
          </cell>
          <cell r="D624">
            <v>0</v>
          </cell>
          <cell r="E624">
            <v>1196.8</v>
          </cell>
          <cell r="F624">
            <v>2298.91</v>
          </cell>
          <cell r="G624">
            <v>-1102.1099999999999</v>
          </cell>
          <cell r="H624">
            <v>-1102.1099999999999</v>
          </cell>
        </row>
        <row r="625">
          <cell r="B625" t="str">
            <v>310-6905-10</v>
          </cell>
          <cell r="C625" t="str">
            <v>5620 Allocated Recovery - Services</v>
          </cell>
          <cell r="D625">
            <v>0</v>
          </cell>
          <cell r="E625">
            <v>33744</v>
          </cell>
          <cell r="F625">
            <v>33744</v>
          </cell>
          <cell r="G625">
            <v>0</v>
          </cell>
          <cell r="H625">
            <v>0</v>
          </cell>
        </row>
        <row r="626">
          <cell r="B626" t="str">
            <v>310-6907-10</v>
          </cell>
          <cell r="C626" t="str">
            <v>5615 Labour &amp; OH's Allocated TO Affiliates</v>
          </cell>
          <cell r="D626">
            <v>0</v>
          </cell>
          <cell r="E626">
            <v>0</v>
          </cell>
          <cell r="F626">
            <v>83591</v>
          </cell>
          <cell r="G626">
            <v>-83591</v>
          </cell>
          <cell r="H626">
            <v>-83591</v>
          </cell>
        </row>
        <row r="627">
          <cell r="B627" t="str">
            <v>320-6010-10</v>
          </cell>
          <cell r="C627" t="str">
            <v>5610 Labour - Salaries</v>
          </cell>
          <cell r="D627">
            <v>0</v>
          </cell>
          <cell r="E627">
            <v>362426.96</v>
          </cell>
          <cell r="F627">
            <v>60043.48</v>
          </cell>
          <cell r="G627">
            <v>302383.48</v>
          </cell>
          <cell r="H627">
            <v>302383.48</v>
          </cell>
        </row>
        <row r="628">
          <cell r="B628" t="str">
            <v>320-6060-10</v>
          </cell>
          <cell r="C628" t="str">
            <v>5605 Labour - Temporary</v>
          </cell>
          <cell r="D628">
            <v>0</v>
          </cell>
          <cell r="E628">
            <v>89873.7</v>
          </cell>
          <cell r="F628">
            <v>15608.62</v>
          </cell>
          <cell r="G628">
            <v>74265.08</v>
          </cell>
          <cell r="H628">
            <v>74265.08</v>
          </cell>
        </row>
        <row r="629">
          <cell r="B629" t="str">
            <v>320-6070-10</v>
          </cell>
          <cell r="C629" t="str">
            <v>5610 Labour - Vacation</v>
          </cell>
          <cell r="D629">
            <v>0</v>
          </cell>
          <cell r="E629">
            <v>42202.42</v>
          </cell>
          <cell r="F629">
            <v>8143.16</v>
          </cell>
          <cell r="G629">
            <v>34059.26</v>
          </cell>
          <cell r="H629">
            <v>34059.26</v>
          </cell>
        </row>
        <row r="630">
          <cell r="B630" t="str">
            <v>320-6120-10</v>
          </cell>
          <cell r="C630" t="str">
            <v>5610 Labour - Sick Leave</v>
          </cell>
          <cell r="D630">
            <v>0</v>
          </cell>
          <cell r="E630">
            <v>301.97000000000003</v>
          </cell>
          <cell r="F630">
            <v>143.04</v>
          </cell>
          <cell r="G630">
            <v>158.93</v>
          </cell>
          <cell r="H630">
            <v>158.93</v>
          </cell>
        </row>
        <row r="631">
          <cell r="B631" t="str">
            <v>320-6122-10</v>
          </cell>
          <cell r="C631" t="str">
            <v>5610 Labour - Family Leave</v>
          </cell>
          <cell r="D631">
            <v>0</v>
          </cell>
          <cell r="E631">
            <v>554.75</v>
          </cell>
          <cell r="F631">
            <v>184.92</v>
          </cell>
          <cell r="G631">
            <v>369.83</v>
          </cell>
          <cell r="H631">
            <v>369.83</v>
          </cell>
        </row>
        <row r="632">
          <cell r="B632" t="str">
            <v>320-6145-10</v>
          </cell>
          <cell r="C632" t="str">
            <v>5610 Labour - Bereavement</v>
          </cell>
          <cell r="D632">
            <v>0</v>
          </cell>
          <cell r="E632">
            <v>1920.37</v>
          </cell>
          <cell r="F632">
            <v>1152.22</v>
          </cell>
          <cell r="G632">
            <v>768.15</v>
          </cell>
          <cell r="H632">
            <v>768.15</v>
          </cell>
        </row>
        <row r="633">
          <cell r="B633" t="str">
            <v>320-6170-10</v>
          </cell>
          <cell r="C633" t="str">
            <v>5610 Benefits - Pension</v>
          </cell>
          <cell r="D633">
            <v>0</v>
          </cell>
          <cell r="E633">
            <v>53604.35</v>
          </cell>
          <cell r="F633">
            <v>11052.03</v>
          </cell>
          <cell r="G633">
            <v>42552.32</v>
          </cell>
          <cell r="H633">
            <v>42552.32</v>
          </cell>
        </row>
        <row r="634">
          <cell r="B634" t="str">
            <v>320-6180-10</v>
          </cell>
          <cell r="C634" t="str">
            <v>5610 Benefits - EHT</v>
          </cell>
          <cell r="D634">
            <v>0</v>
          </cell>
          <cell r="E634">
            <v>10585.19</v>
          </cell>
          <cell r="F634">
            <v>2074.8200000000002</v>
          </cell>
          <cell r="G634">
            <v>8510.3700000000008</v>
          </cell>
          <cell r="H634">
            <v>8510.3700000000008</v>
          </cell>
        </row>
        <row r="635">
          <cell r="B635" t="str">
            <v>320-6190-10</v>
          </cell>
          <cell r="C635" t="str">
            <v>5610 Benefits - WCB</v>
          </cell>
          <cell r="D635">
            <v>0</v>
          </cell>
          <cell r="E635">
            <v>4923.2299999999996</v>
          </cell>
          <cell r="F635">
            <v>1052.6199999999999</v>
          </cell>
          <cell r="G635">
            <v>3870.61</v>
          </cell>
          <cell r="H635">
            <v>3870.61</v>
          </cell>
        </row>
        <row r="636">
          <cell r="B636" t="str">
            <v>320-6200-10</v>
          </cell>
          <cell r="C636" t="str">
            <v>5610 Benefits - CPP</v>
          </cell>
          <cell r="D636">
            <v>0</v>
          </cell>
          <cell r="E636">
            <v>14769.3</v>
          </cell>
          <cell r="F636">
            <v>3667.99</v>
          </cell>
          <cell r="G636">
            <v>11101.31</v>
          </cell>
          <cell r="H636">
            <v>11101.31</v>
          </cell>
        </row>
        <row r="637">
          <cell r="B637" t="str">
            <v>320-6210-10</v>
          </cell>
          <cell r="C637" t="str">
            <v>5610 Benefits - UIC</v>
          </cell>
          <cell r="D637">
            <v>0</v>
          </cell>
          <cell r="E637">
            <v>6016.99</v>
          </cell>
          <cell r="F637">
            <v>1507.08</v>
          </cell>
          <cell r="G637">
            <v>4509.91</v>
          </cell>
          <cell r="H637">
            <v>4509.91</v>
          </cell>
        </row>
        <row r="638">
          <cell r="B638" t="str">
            <v>320-6220-10</v>
          </cell>
          <cell r="C638" t="str">
            <v>5610 Benefits - Medical</v>
          </cell>
          <cell r="D638">
            <v>0</v>
          </cell>
          <cell r="E638">
            <v>14622</v>
          </cell>
          <cell r="F638">
            <v>1343</v>
          </cell>
          <cell r="G638">
            <v>13279</v>
          </cell>
          <cell r="H638">
            <v>13279</v>
          </cell>
        </row>
        <row r="639">
          <cell r="B639" t="str">
            <v>320-6310-10</v>
          </cell>
          <cell r="C639" t="str">
            <v>5610 Supplies - Office</v>
          </cell>
          <cell r="D639">
            <v>0</v>
          </cell>
          <cell r="E639">
            <v>256.51</v>
          </cell>
          <cell r="F639">
            <v>0</v>
          </cell>
          <cell r="G639">
            <v>256.51</v>
          </cell>
          <cell r="H639">
            <v>256.51</v>
          </cell>
        </row>
        <row r="640">
          <cell r="B640" t="str">
            <v>320-6500-10</v>
          </cell>
          <cell r="C640" t="str">
            <v>5610 Employee - Memberships</v>
          </cell>
          <cell r="D640">
            <v>0</v>
          </cell>
          <cell r="E640">
            <v>980</v>
          </cell>
          <cell r="F640">
            <v>0</v>
          </cell>
          <cell r="G640">
            <v>980</v>
          </cell>
          <cell r="H640">
            <v>980</v>
          </cell>
        </row>
        <row r="641">
          <cell r="B641" t="str">
            <v>320-6540-10</v>
          </cell>
          <cell r="C641" t="str">
            <v>5610 Employee Training - Course Fees</v>
          </cell>
          <cell r="D641">
            <v>0</v>
          </cell>
          <cell r="E641">
            <v>470.52</v>
          </cell>
          <cell r="F641">
            <v>0</v>
          </cell>
          <cell r="G641">
            <v>470.52</v>
          </cell>
          <cell r="H641">
            <v>470.52</v>
          </cell>
        </row>
        <row r="642">
          <cell r="B642" t="str">
            <v>320-6600-10</v>
          </cell>
          <cell r="C642" t="str">
            <v>5610 Travel - Car Allowance &amp; Mileage</v>
          </cell>
          <cell r="D642">
            <v>0</v>
          </cell>
          <cell r="E642">
            <v>338.94</v>
          </cell>
          <cell r="F642">
            <v>0</v>
          </cell>
          <cell r="G642">
            <v>338.94</v>
          </cell>
          <cell r="H642">
            <v>338.94</v>
          </cell>
        </row>
        <row r="643">
          <cell r="B643" t="str">
            <v>320-6610-10</v>
          </cell>
          <cell r="C643" t="str">
            <v>5610 Travel - Conference Fees</v>
          </cell>
          <cell r="D643">
            <v>0</v>
          </cell>
          <cell r="E643">
            <v>50</v>
          </cell>
          <cell r="F643">
            <v>0</v>
          </cell>
          <cell r="G643">
            <v>50</v>
          </cell>
          <cell r="H643">
            <v>50</v>
          </cell>
        </row>
        <row r="644">
          <cell r="B644" t="str">
            <v>320-6650-10</v>
          </cell>
          <cell r="C644" t="str">
            <v>5610 Communications - Courier\Security PickUp</v>
          </cell>
          <cell r="D644">
            <v>0</v>
          </cell>
          <cell r="E644">
            <v>172.04</v>
          </cell>
          <cell r="F644">
            <v>0</v>
          </cell>
          <cell r="G644">
            <v>172.04</v>
          </cell>
          <cell r="H644">
            <v>172.04</v>
          </cell>
        </row>
        <row r="645">
          <cell r="B645" t="str">
            <v>320-6700-10</v>
          </cell>
          <cell r="C645" t="str">
            <v>5610 Communications - Telephone, Fax &amp; Pagers</v>
          </cell>
          <cell r="D645">
            <v>0</v>
          </cell>
          <cell r="E645">
            <v>2495.2199999999998</v>
          </cell>
          <cell r="F645">
            <v>0</v>
          </cell>
          <cell r="G645">
            <v>2495.2199999999998</v>
          </cell>
          <cell r="H645">
            <v>2495.2199999999998</v>
          </cell>
        </row>
        <row r="646">
          <cell r="B646" t="str">
            <v>320-6901-10</v>
          </cell>
          <cell r="C646" t="str">
            <v>5610 ALLOCATED PAYROLL MAINT JOB RECOVERY</v>
          </cell>
          <cell r="D646">
            <v>0</v>
          </cell>
          <cell r="E646">
            <v>0</v>
          </cell>
          <cell r="F646">
            <v>640.72</v>
          </cell>
          <cell r="G646">
            <v>-640.72</v>
          </cell>
          <cell r="H646">
            <v>-640.72</v>
          </cell>
        </row>
        <row r="647">
          <cell r="B647" t="str">
            <v>320-6905-10</v>
          </cell>
          <cell r="C647" t="str">
            <v>5620 Allocated Recovery - Services</v>
          </cell>
          <cell r="D647">
            <v>0</v>
          </cell>
          <cell r="E647">
            <v>25912</v>
          </cell>
          <cell r="F647">
            <v>25912</v>
          </cell>
          <cell r="G647">
            <v>0</v>
          </cell>
          <cell r="H647">
            <v>0</v>
          </cell>
        </row>
        <row r="648">
          <cell r="B648" t="str">
            <v>320-6907-10</v>
          </cell>
          <cell r="C648" t="str">
            <v>5610 Labour &amp; OH's Allocated TO Affiliates</v>
          </cell>
          <cell r="D648">
            <v>0</v>
          </cell>
          <cell r="E648">
            <v>0</v>
          </cell>
          <cell r="F648">
            <v>99305</v>
          </cell>
          <cell r="G648">
            <v>-99305</v>
          </cell>
          <cell r="H648">
            <v>-99305</v>
          </cell>
        </row>
        <row r="649">
          <cell r="B649" t="str">
            <v>330-6010-10</v>
          </cell>
          <cell r="C649" t="str">
            <v>5615 Labour - Salaries</v>
          </cell>
          <cell r="D649">
            <v>0</v>
          </cell>
          <cell r="E649">
            <v>207195.25</v>
          </cell>
          <cell r="F649">
            <v>36691.519999999997</v>
          </cell>
          <cell r="G649">
            <v>170503.73</v>
          </cell>
          <cell r="H649">
            <v>170503.73</v>
          </cell>
        </row>
        <row r="650">
          <cell r="B650" t="str">
            <v>330-6050-10</v>
          </cell>
          <cell r="C650" t="str">
            <v>5615 LABOUR - SUBCONTRACT</v>
          </cell>
          <cell r="D650">
            <v>0</v>
          </cell>
          <cell r="E650">
            <v>515</v>
          </cell>
          <cell r="F650">
            <v>0</v>
          </cell>
          <cell r="G650">
            <v>515</v>
          </cell>
          <cell r="H650">
            <v>515</v>
          </cell>
        </row>
        <row r="651">
          <cell r="B651" t="str">
            <v>330-6070-10</v>
          </cell>
          <cell r="C651" t="str">
            <v>5615 Labour - Vacation</v>
          </cell>
          <cell r="D651">
            <v>0</v>
          </cell>
          <cell r="E651">
            <v>16212.52</v>
          </cell>
          <cell r="F651">
            <v>2146.9699999999998</v>
          </cell>
          <cell r="G651">
            <v>14065.55</v>
          </cell>
          <cell r="H651">
            <v>14065.55</v>
          </cell>
        </row>
        <row r="652">
          <cell r="B652" t="str">
            <v>330-6120-10</v>
          </cell>
          <cell r="C652" t="str">
            <v>5615 Labour - Sick Leave</v>
          </cell>
          <cell r="D652">
            <v>0</v>
          </cell>
          <cell r="E652">
            <v>4547.95</v>
          </cell>
          <cell r="F652">
            <v>487.79</v>
          </cell>
          <cell r="G652">
            <v>4060.16</v>
          </cell>
          <cell r="H652">
            <v>4060.16</v>
          </cell>
        </row>
        <row r="653">
          <cell r="B653" t="str">
            <v>330-6122-10</v>
          </cell>
          <cell r="C653" t="str">
            <v>5615 Labour - Family Leave</v>
          </cell>
          <cell r="D653">
            <v>0</v>
          </cell>
          <cell r="E653">
            <v>1474.53</v>
          </cell>
          <cell r="F653">
            <v>138.21</v>
          </cell>
          <cell r="G653">
            <v>1336.32</v>
          </cell>
          <cell r="H653">
            <v>1336.32</v>
          </cell>
        </row>
        <row r="654">
          <cell r="B654" t="str">
            <v>330-6170-10</v>
          </cell>
          <cell r="C654" t="str">
            <v>5615 Benefits - Pension</v>
          </cell>
          <cell r="D654">
            <v>0</v>
          </cell>
          <cell r="E654">
            <v>27748.23</v>
          </cell>
          <cell r="F654">
            <v>5543.67</v>
          </cell>
          <cell r="G654">
            <v>22204.560000000001</v>
          </cell>
          <cell r="H654">
            <v>22204.560000000001</v>
          </cell>
        </row>
        <row r="655">
          <cell r="B655" t="str">
            <v>330-6180-10</v>
          </cell>
          <cell r="C655" t="str">
            <v>5615 Benefits - EHT</v>
          </cell>
          <cell r="D655">
            <v>0</v>
          </cell>
          <cell r="E655">
            <v>4826.5200000000004</v>
          </cell>
          <cell r="F655">
            <v>931.43</v>
          </cell>
          <cell r="G655">
            <v>3895.09</v>
          </cell>
          <cell r="H655">
            <v>3895.09</v>
          </cell>
        </row>
        <row r="656">
          <cell r="B656" t="str">
            <v>330-6190-10</v>
          </cell>
          <cell r="C656" t="str">
            <v>5615 Benefits - WCB</v>
          </cell>
          <cell r="D656">
            <v>0</v>
          </cell>
          <cell r="E656">
            <v>2687.2</v>
          </cell>
          <cell r="F656">
            <v>520.66999999999996</v>
          </cell>
          <cell r="G656">
            <v>2166.5300000000002</v>
          </cell>
          <cell r="H656">
            <v>2166.5300000000002</v>
          </cell>
        </row>
        <row r="657">
          <cell r="B657" t="str">
            <v>330-6200-10</v>
          </cell>
          <cell r="C657" t="str">
            <v>5615 Benefits - CPP</v>
          </cell>
          <cell r="D657">
            <v>0</v>
          </cell>
          <cell r="E657">
            <v>9992.11</v>
          </cell>
          <cell r="F657">
            <v>2032.73</v>
          </cell>
          <cell r="G657">
            <v>7959.38</v>
          </cell>
          <cell r="H657">
            <v>7959.38</v>
          </cell>
        </row>
        <row r="658">
          <cell r="B658" t="str">
            <v>330-6210-10</v>
          </cell>
          <cell r="C658" t="str">
            <v>5615 Benefits - UIC</v>
          </cell>
          <cell r="D658">
            <v>0</v>
          </cell>
          <cell r="E658">
            <v>4019.06</v>
          </cell>
          <cell r="F658">
            <v>818.88</v>
          </cell>
          <cell r="G658">
            <v>3200.18</v>
          </cell>
          <cell r="H658">
            <v>3200.18</v>
          </cell>
        </row>
        <row r="659">
          <cell r="B659" t="str">
            <v>330-6220-10</v>
          </cell>
          <cell r="C659" t="str">
            <v>5615 Benefits - Medical</v>
          </cell>
          <cell r="D659">
            <v>0</v>
          </cell>
          <cell r="E659">
            <v>12329</v>
          </cell>
          <cell r="F659">
            <v>1343</v>
          </cell>
          <cell r="G659">
            <v>10986</v>
          </cell>
          <cell r="H659">
            <v>10986</v>
          </cell>
        </row>
        <row r="660">
          <cell r="B660" t="str">
            <v>330-6310-10</v>
          </cell>
          <cell r="C660" t="str">
            <v>5620 Supplies - Office</v>
          </cell>
          <cell r="D660">
            <v>0</v>
          </cell>
          <cell r="E660">
            <v>2040.85</v>
          </cell>
          <cell r="F660">
            <v>682.88</v>
          </cell>
          <cell r="G660">
            <v>1357.97</v>
          </cell>
          <cell r="H660">
            <v>1357.97</v>
          </cell>
        </row>
        <row r="661">
          <cell r="B661" t="str">
            <v>330-6320-10</v>
          </cell>
          <cell r="C661" t="str">
            <v>5620 Supplies - Computer</v>
          </cell>
          <cell r="D661">
            <v>0</v>
          </cell>
          <cell r="E661">
            <v>1272.8900000000001</v>
          </cell>
          <cell r="F661">
            <v>0</v>
          </cell>
          <cell r="G661">
            <v>1272.8900000000001</v>
          </cell>
          <cell r="H661">
            <v>1272.8900000000001</v>
          </cell>
        </row>
        <row r="662">
          <cell r="B662" t="str">
            <v>330-6330-10</v>
          </cell>
          <cell r="C662" t="str">
            <v>5620 Supplies - Safety</v>
          </cell>
          <cell r="D662">
            <v>0</v>
          </cell>
          <cell r="E662">
            <v>1580.63</v>
          </cell>
          <cell r="F662">
            <v>0</v>
          </cell>
          <cell r="G662">
            <v>1580.63</v>
          </cell>
          <cell r="H662">
            <v>1580.63</v>
          </cell>
        </row>
        <row r="663">
          <cell r="B663" t="str">
            <v>330-6340-10</v>
          </cell>
          <cell r="C663" t="str">
            <v>5620 Supplies - Stationary</v>
          </cell>
          <cell r="D663">
            <v>0</v>
          </cell>
          <cell r="E663">
            <v>110</v>
          </cell>
          <cell r="F663">
            <v>0</v>
          </cell>
          <cell r="G663">
            <v>110</v>
          </cell>
          <cell r="H663">
            <v>110</v>
          </cell>
        </row>
        <row r="664">
          <cell r="B664" t="str">
            <v>330-6342-10</v>
          </cell>
          <cell r="C664" t="str">
            <v>5620 Licenses/Permits</v>
          </cell>
          <cell r="D664">
            <v>0</v>
          </cell>
          <cell r="E664">
            <v>101132.64</v>
          </cell>
          <cell r="F664">
            <v>27853</v>
          </cell>
          <cell r="G664">
            <v>73279.64</v>
          </cell>
          <cell r="H664">
            <v>73279.64</v>
          </cell>
        </row>
        <row r="665">
          <cell r="B665" t="str">
            <v>330-6430-10</v>
          </cell>
          <cell r="C665" t="str">
            <v>5620 Rent - Property</v>
          </cell>
          <cell r="D665">
            <v>0</v>
          </cell>
          <cell r="E665">
            <v>8958</v>
          </cell>
          <cell r="F665">
            <v>8958</v>
          </cell>
          <cell r="G665">
            <v>0</v>
          </cell>
          <cell r="H665">
            <v>0</v>
          </cell>
        </row>
        <row r="666">
          <cell r="B666" t="str">
            <v>330-6462-10</v>
          </cell>
          <cell r="C666" t="str">
            <v>5620 R&amp;M- HARDWARE MAINTENANCE FEES</v>
          </cell>
          <cell r="D666">
            <v>0</v>
          </cell>
          <cell r="E666">
            <v>19604.54</v>
          </cell>
          <cell r="F666">
            <v>356</v>
          </cell>
          <cell r="G666">
            <v>19248.54</v>
          </cell>
          <cell r="H666">
            <v>19248.54</v>
          </cell>
        </row>
        <row r="667">
          <cell r="B667" t="str">
            <v>330-6463-10</v>
          </cell>
          <cell r="C667" t="str">
            <v>5620 R&amp;M COMPUTER SOFTWARE MAINTENANCE FEES</v>
          </cell>
          <cell r="D667">
            <v>0</v>
          </cell>
          <cell r="E667">
            <v>291400.7</v>
          </cell>
          <cell r="F667">
            <v>146561.84</v>
          </cell>
          <cell r="G667">
            <v>144838.85999999999</v>
          </cell>
          <cell r="H667">
            <v>144838.85999999999</v>
          </cell>
        </row>
        <row r="668">
          <cell r="B668" t="str">
            <v>330-6540-10</v>
          </cell>
          <cell r="C668" t="str">
            <v>5620 Employee Training - Course Fees</v>
          </cell>
          <cell r="D668">
            <v>0</v>
          </cell>
          <cell r="E668">
            <v>6224.59</v>
          </cell>
          <cell r="F668">
            <v>0</v>
          </cell>
          <cell r="G668">
            <v>6224.59</v>
          </cell>
          <cell r="H668">
            <v>6224.59</v>
          </cell>
        </row>
        <row r="669">
          <cell r="B669" t="str">
            <v>330-6600-10</v>
          </cell>
          <cell r="C669" t="str">
            <v>5620 Travel - Car Allowance &amp; Mileage</v>
          </cell>
          <cell r="D669">
            <v>0</v>
          </cell>
          <cell r="E669">
            <v>3838</v>
          </cell>
          <cell r="F669">
            <v>960</v>
          </cell>
          <cell r="G669">
            <v>2878</v>
          </cell>
          <cell r="H669">
            <v>2878</v>
          </cell>
        </row>
        <row r="670">
          <cell r="B670" t="str">
            <v>330-6650-10</v>
          </cell>
          <cell r="C670" t="str">
            <v>5620 Communications - Courier\Security PickUp</v>
          </cell>
          <cell r="D670">
            <v>0</v>
          </cell>
          <cell r="E670">
            <v>13.34</v>
          </cell>
          <cell r="F670">
            <v>0</v>
          </cell>
          <cell r="G670">
            <v>13.34</v>
          </cell>
          <cell r="H670">
            <v>13.34</v>
          </cell>
        </row>
        <row r="671">
          <cell r="B671" t="str">
            <v>330-6660-10</v>
          </cell>
          <cell r="C671" t="str">
            <v>5620 Communications - Other</v>
          </cell>
          <cell r="D671">
            <v>0</v>
          </cell>
          <cell r="E671">
            <v>89418</v>
          </cell>
          <cell r="F671">
            <v>22400</v>
          </cell>
          <cell r="G671">
            <v>67018</v>
          </cell>
          <cell r="H671">
            <v>67018</v>
          </cell>
        </row>
        <row r="672">
          <cell r="B672" t="str">
            <v>330-6685-10</v>
          </cell>
          <cell r="C672" t="str">
            <v>5620 Communications - Leased Printing Equipment</v>
          </cell>
          <cell r="D672">
            <v>0</v>
          </cell>
          <cell r="E672">
            <v>13741.68</v>
          </cell>
          <cell r="F672">
            <v>0</v>
          </cell>
          <cell r="G672">
            <v>13741.68</v>
          </cell>
          <cell r="H672">
            <v>13741.68</v>
          </cell>
        </row>
        <row r="673">
          <cell r="B673" t="str">
            <v>330-6700-10</v>
          </cell>
          <cell r="C673" t="str">
            <v>5620 Communications - Telephone, Fax &amp; Pagers</v>
          </cell>
          <cell r="D673">
            <v>0</v>
          </cell>
          <cell r="E673">
            <v>2863.01</v>
          </cell>
          <cell r="F673">
            <v>16.88</v>
          </cell>
          <cell r="G673">
            <v>2846.13</v>
          </cell>
          <cell r="H673">
            <v>2846.13</v>
          </cell>
        </row>
        <row r="674">
          <cell r="B674" t="str">
            <v>330-6740-10</v>
          </cell>
          <cell r="C674" t="str">
            <v>5630 Professional - Consulting</v>
          </cell>
          <cell r="D674">
            <v>0</v>
          </cell>
          <cell r="E674">
            <v>12558.77</v>
          </cell>
          <cell r="F674">
            <v>515</v>
          </cell>
          <cell r="G674">
            <v>12043.77</v>
          </cell>
          <cell r="H674">
            <v>12043.77</v>
          </cell>
        </row>
        <row r="675">
          <cell r="B675" t="str">
            <v>330-6905-10</v>
          </cell>
          <cell r="C675" t="str">
            <v>5620 - Allocated Recovery Services</v>
          </cell>
          <cell r="D675">
            <v>0</v>
          </cell>
          <cell r="E675">
            <v>10704</v>
          </cell>
          <cell r="F675">
            <v>10704</v>
          </cell>
          <cell r="G675">
            <v>0</v>
          </cell>
          <cell r="H675">
            <v>0</v>
          </cell>
        </row>
        <row r="676">
          <cell r="B676" t="str">
            <v>330-6907-10</v>
          </cell>
          <cell r="C676" t="str">
            <v>5615 Labour &amp; OH's Allocated TO Affiliates</v>
          </cell>
          <cell r="D676">
            <v>0</v>
          </cell>
          <cell r="E676">
            <v>0</v>
          </cell>
          <cell r="F676">
            <v>16980</v>
          </cell>
          <cell r="G676">
            <v>-16980</v>
          </cell>
          <cell r="H676">
            <v>-16980</v>
          </cell>
        </row>
        <row r="677">
          <cell r="B677" t="str">
            <v>340-6010-10</v>
          </cell>
          <cell r="C677" t="str">
            <v>5410 Labour - Salaries</v>
          </cell>
          <cell r="D677">
            <v>0</v>
          </cell>
          <cell r="E677">
            <v>85180.05</v>
          </cell>
          <cell r="F677">
            <v>14738.14</v>
          </cell>
          <cell r="G677">
            <v>70441.91</v>
          </cell>
          <cell r="H677">
            <v>70441.91</v>
          </cell>
        </row>
        <row r="678">
          <cell r="B678" t="str">
            <v>340-6040-10</v>
          </cell>
          <cell r="C678" t="str">
            <v>5615 Labour - Student Labour</v>
          </cell>
          <cell r="D678">
            <v>0</v>
          </cell>
          <cell r="E678">
            <v>466.56</v>
          </cell>
          <cell r="F678">
            <v>104.33</v>
          </cell>
          <cell r="G678">
            <v>362.23</v>
          </cell>
          <cell r="H678">
            <v>362.23</v>
          </cell>
        </row>
        <row r="679">
          <cell r="B679" t="str">
            <v>340-6050-10</v>
          </cell>
          <cell r="C679" t="str">
            <v>5410 Labour - Subcontract</v>
          </cell>
          <cell r="D679">
            <v>0</v>
          </cell>
          <cell r="E679">
            <v>40012.94</v>
          </cell>
          <cell r="F679">
            <v>5330</v>
          </cell>
          <cell r="G679">
            <v>34682.94</v>
          </cell>
          <cell r="H679">
            <v>34682.94</v>
          </cell>
        </row>
        <row r="680">
          <cell r="B680" t="str">
            <v>340-6060-10</v>
          </cell>
          <cell r="C680" t="str">
            <v>5410 Labour - Temporary</v>
          </cell>
          <cell r="D680">
            <v>0</v>
          </cell>
          <cell r="E680">
            <v>11149.16</v>
          </cell>
          <cell r="F680">
            <v>2452.33</v>
          </cell>
          <cell r="G680">
            <v>8696.83</v>
          </cell>
          <cell r="H680">
            <v>8696.83</v>
          </cell>
        </row>
        <row r="681">
          <cell r="B681" t="str">
            <v>340-6070-10</v>
          </cell>
          <cell r="C681" t="str">
            <v>5410 Labour - Vacation</v>
          </cell>
          <cell r="D681">
            <v>0</v>
          </cell>
          <cell r="E681">
            <v>6496.7</v>
          </cell>
          <cell r="F681">
            <v>872.42</v>
          </cell>
          <cell r="G681">
            <v>5624.28</v>
          </cell>
          <cell r="H681">
            <v>5624.28</v>
          </cell>
        </row>
        <row r="682">
          <cell r="B682" t="str">
            <v>340-6122-10</v>
          </cell>
          <cell r="C682" t="str">
            <v>5410 Labour - Family Leave</v>
          </cell>
          <cell r="D682">
            <v>0</v>
          </cell>
          <cell r="E682">
            <v>291.18</v>
          </cell>
          <cell r="F682">
            <v>0</v>
          </cell>
          <cell r="G682">
            <v>291.18</v>
          </cell>
          <cell r="H682">
            <v>291.18</v>
          </cell>
        </row>
        <row r="683">
          <cell r="B683" t="str">
            <v>340-6170-10</v>
          </cell>
          <cell r="C683" t="str">
            <v>5410 Benefits - Pension</v>
          </cell>
          <cell r="D683">
            <v>0</v>
          </cell>
          <cell r="E683">
            <v>9956.07</v>
          </cell>
          <cell r="F683">
            <v>1598.46</v>
          </cell>
          <cell r="G683">
            <v>8357.61</v>
          </cell>
          <cell r="H683">
            <v>8357.61</v>
          </cell>
        </row>
        <row r="684">
          <cell r="B684" t="str">
            <v>340-6180-10</v>
          </cell>
          <cell r="C684" t="str">
            <v>5410 Benefits - EHT</v>
          </cell>
          <cell r="D684">
            <v>0</v>
          </cell>
          <cell r="E684">
            <v>2089.6799999999998</v>
          </cell>
          <cell r="F684">
            <v>355.29</v>
          </cell>
          <cell r="G684">
            <v>1734.39</v>
          </cell>
          <cell r="H684">
            <v>1734.39</v>
          </cell>
        </row>
        <row r="685">
          <cell r="B685" t="str">
            <v>340-6190-10</v>
          </cell>
          <cell r="C685" t="str">
            <v>5410 Benefits - WCB</v>
          </cell>
          <cell r="D685">
            <v>0</v>
          </cell>
          <cell r="E685">
            <v>1163.56</v>
          </cell>
          <cell r="F685">
            <v>198.59</v>
          </cell>
          <cell r="G685">
            <v>964.97</v>
          </cell>
          <cell r="H685">
            <v>964.97</v>
          </cell>
        </row>
        <row r="686">
          <cell r="B686" t="str">
            <v>340-6200-10</v>
          </cell>
          <cell r="C686" t="str">
            <v>5410 Benefits - CPP</v>
          </cell>
          <cell r="D686">
            <v>0</v>
          </cell>
          <cell r="E686">
            <v>3923.57</v>
          </cell>
          <cell r="F686">
            <v>731.55</v>
          </cell>
          <cell r="G686">
            <v>3192.02</v>
          </cell>
          <cell r="H686">
            <v>3192.02</v>
          </cell>
        </row>
        <row r="687">
          <cell r="B687" t="str">
            <v>340-6210-10</v>
          </cell>
          <cell r="C687" t="str">
            <v>5410 Benefits - UIC</v>
          </cell>
          <cell r="D687">
            <v>0</v>
          </cell>
          <cell r="E687">
            <v>1630.56</v>
          </cell>
          <cell r="F687">
            <v>319.36</v>
          </cell>
          <cell r="G687">
            <v>1311.2</v>
          </cell>
          <cell r="H687">
            <v>1311.2</v>
          </cell>
        </row>
        <row r="688">
          <cell r="B688" t="str">
            <v>340-6220-10</v>
          </cell>
          <cell r="C688" t="str">
            <v>5410 Benefits - MEDICAL</v>
          </cell>
          <cell r="D688">
            <v>0</v>
          </cell>
          <cell r="E688">
            <v>4875</v>
          </cell>
          <cell r="F688">
            <v>448</v>
          </cell>
          <cell r="G688">
            <v>4427</v>
          </cell>
          <cell r="H688">
            <v>4427</v>
          </cell>
        </row>
        <row r="689">
          <cell r="B689" t="str">
            <v>340-6540-10</v>
          </cell>
          <cell r="C689" t="str">
            <v>5620 Employee Training - Course Fees</v>
          </cell>
          <cell r="D689">
            <v>0</v>
          </cell>
          <cell r="E689">
            <v>445</v>
          </cell>
          <cell r="F689">
            <v>0</v>
          </cell>
          <cell r="G689">
            <v>445</v>
          </cell>
          <cell r="H689">
            <v>445</v>
          </cell>
        </row>
        <row r="690">
          <cell r="B690" t="str">
            <v>340-6600-10</v>
          </cell>
          <cell r="C690" t="str">
            <v>5410 Travel - Car Allowance &amp; Mileage</v>
          </cell>
          <cell r="D690">
            <v>0</v>
          </cell>
          <cell r="E690">
            <v>44.91</v>
          </cell>
          <cell r="F690">
            <v>0</v>
          </cell>
          <cell r="G690">
            <v>44.91</v>
          </cell>
          <cell r="H690">
            <v>44.91</v>
          </cell>
        </row>
        <row r="691">
          <cell r="B691" t="str">
            <v>340-6620-10</v>
          </cell>
          <cell r="C691" t="str">
            <v>5410 Travel - Meals (Subsistence)</v>
          </cell>
          <cell r="D691">
            <v>0</v>
          </cell>
          <cell r="E691">
            <v>482.42</v>
          </cell>
          <cell r="F691">
            <v>0</v>
          </cell>
          <cell r="G691">
            <v>482.42</v>
          </cell>
          <cell r="H691">
            <v>482.42</v>
          </cell>
        </row>
        <row r="692">
          <cell r="B692" t="str">
            <v>340-6650-10</v>
          </cell>
          <cell r="C692" t="str">
            <v>5410 Communications - Courier \ Security PickUup</v>
          </cell>
          <cell r="D692">
            <v>0</v>
          </cell>
          <cell r="E692">
            <v>11.55</v>
          </cell>
          <cell r="F692">
            <v>0</v>
          </cell>
          <cell r="G692">
            <v>11.55</v>
          </cell>
          <cell r="H692">
            <v>11.55</v>
          </cell>
        </row>
        <row r="693">
          <cell r="B693" t="str">
            <v>340-6660-10</v>
          </cell>
          <cell r="C693" t="str">
            <v>5410 Communications - Other</v>
          </cell>
          <cell r="D693">
            <v>0</v>
          </cell>
          <cell r="E693">
            <v>12251.28</v>
          </cell>
          <cell r="F693">
            <v>337.74</v>
          </cell>
          <cell r="G693">
            <v>11913.54</v>
          </cell>
          <cell r="H693">
            <v>11913.54</v>
          </cell>
        </row>
        <row r="694">
          <cell r="B694" t="str">
            <v>340-6690-10</v>
          </cell>
          <cell r="C694" t="str">
            <v>5410 Communications - Printing &amp; Copying</v>
          </cell>
          <cell r="D694">
            <v>0</v>
          </cell>
          <cell r="E694">
            <v>2095.65</v>
          </cell>
          <cell r="F694">
            <v>0</v>
          </cell>
          <cell r="G694">
            <v>2095.65</v>
          </cell>
          <cell r="H694">
            <v>2095.65</v>
          </cell>
        </row>
        <row r="695">
          <cell r="B695" t="str">
            <v>340-6700-10</v>
          </cell>
          <cell r="C695" t="str">
            <v>5410 Communications - Telephone, Fax &amp; Pagers</v>
          </cell>
          <cell r="D695">
            <v>0</v>
          </cell>
          <cell r="E695">
            <v>531.79</v>
          </cell>
          <cell r="F695">
            <v>0</v>
          </cell>
          <cell r="G695">
            <v>531.79</v>
          </cell>
          <cell r="H695">
            <v>531.79</v>
          </cell>
        </row>
        <row r="696">
          <cell r="B696" t="str">
            <v>340-6710-10</v>
          </cell>
          <cell r="C696" t="str">
            <v>5410 Advertising</v>
          </cell>
          <cell r="D696">
            <v>0</v>
          </cell>
          <cell r="E696">
            <v>1487.08</v>
          </cell>
          <cell r="F696">
            <v>0</v>
          </cell>
          <cell r="G696">
            <v>1487.08</v>
          </cell>
          <cell r="H696">
            <v>1487.08</v>
          </cell>
        </row>
        <row r="697">
          <cell r="B697" t="str">
            <v>340-6711-10</v>
          </cell>
          <cell r="C697" t="str">
            <v>4380 Marketing Exp (unregulated) - EVCredits</v>
          </cell>
          <cell r="D697">
            <v>0</v>
          </cell>
          <cell r="E697">
            <v>1566.6</v>
          </cell>
          <cell r="F697">
            <v>0</v>
          </cell>
          <cell r="G697">
            <v>1566.6</v>
          </cell>
          <cell r="H697">
            <v>1566.6</v>
          </cell>
        </row>
        <row r="698">
          <cell r="B698" t="str">
            <v>340-6720-10</v>
          </cell>
          <cell r="C698" t="str">
            <v>5410 Community Relations</v>
          </cell>
          <cell r="D698">
            <v>0</v>
          </cell>
          <cell r="E698">
            <v>508.85</v>
          </cell>
          <cell r="F698">
            <v>0</v>
          </cell>
          <cell r="G698">
            <v>508.85</v>
          </cell>
          <cell r="H698">
            <v>508.85</v>
          </cell>
        </row>
        <row r="699">
          <cell r="B699" t="str">
            <v>340-6732-10</v>
          </cell>
          <cell r="C699" t="str">
            <v>5410 Donations</v>
          </cell>
          <cell r="D699">
            <v>0</v>
          </cell>
          <cell r="E699">
            <v>3030</v>
          </cell>
          <cell r="F699">
            <v>0</v>
          </cell>
          <cell r="G699">
            <v>3030</v>
          </cell>
          <cell r="H699">
            <v>3030</v>
          </cell>
        </row>
        <row r="700">
          <cell r="B700" t="str">
            <v>350-6050-10</v>
          </cell>
          <cell r="C700" t="str">
            <v>Labour - Subcontract</v>
          </cell>
          <cell r="D700">
            <v>0</v>
          </cell>
          <cell r="E700">
            <v>1298.9000000000001</v>
          </cell>
          <cell r="F700">
            <v>1298.9000000000001</v>
          </cell>
          <cell r="G700">
            <v>0</v>
          </cell>
          <cell r="H700">
            <v>0</v>
          </cell>
        </row>
        <row r="701">
          <cell r="B701" t="str">
            <v>372-4997-10</v>
          </cell>
          <cell r="C701" t="str">
            <v>4380 CDM-R Residential Fixed Revenue/Cost TrueUp</v>
          </cell>
          <cell r="D701">
            <v>0</v>
          </cell>
          <cell r="E701">
            <v>54926.28</v>
          </cell>
          <cell r="F701">
            <v>54926.28</v>
          </cell>
          <cell r="G701">
            <v>0</v>
          </cell>
          <cell r="H701">
            <v>0</v>
          </cell>
        </row>
        <row r="702">
          <cell r="B702" t="str">
            <v>390-6010-10</v>
          </cell>
          <cell r="C702" t="str">
            <v>5415 Labour - Salaries</v>
          </cell>
          <cell r="D702">
            <v>0</v>
          </cell>
          <cell r="E702">
            <v>137490.69</v>
          </cell>
          <cell r="F702">
            <v>25518.48</v>
          </cell>
          <cell r="G702">
            <v>111972.21</v>
          </cell>
          <cell r="H702">
            <v>111972.21</v>
          </cell>
        </row>
        <row r="703">
          <cell r="B703" t="str">
            <v>390-6070-10</v>
          </cell>
          <cell r="C703" t="str">
            <v>5415 Labour - Vacation</v>
          </cell>
          <cell r="D703">
            <v>0</v>
          </cell>
          <cell r="E703">
            <v>15140.74</v>
          </cell>
          <cell r="F703">
            <v>4026.03</v>
          </cell>
          <cell r="G703">
            <v>11114.71</v>
          </cell>
          <cell r="H703">
            <v>11114.71</v>
          </cell>
        </row>
        <row r="704">
          <cell r="B704" t="str">
            <v>390-6120-10</v>
          </cell>
          <cell r="C704" t="str">
            <v>5415 Labour - Sick Leave</v>
          </cell>
          <cell r="D704">
            <v>0</v>
          </cell>
          <cell r="E704">
            <v>306.75</v>
          </cell>
          <cell r="F704">
            <v>0</v>
          </cell>
          <cell r="G704">
            <v>306.75</v>
          </cell>
          <cell r="H704">
            <v>306.75</v>
          </cell>
        </row>
        <row r="705">
          <cell r="B705" t="str">
            <v>390-6170-10</v>
          </cell>
          <cell r="C705" t="str">
            <v>5415 Benefits - Pension</v>
          </cell>
          <cell r="D705">
            <v>0</v>
          </cell>
          <cell r="E705">
            <v>18364.52</v>
          </cell>
          <cell r="F705">
            <v>4003.53</v>
          </cell>
          <cell r="G705">
            <v>14360.99</v>
          </cell>
          <cell r="H705">
            <v>14360.99</v>
          </cell>
        </row>
        <row r="706">
          <cell r="B706" t="str">
            <v>390-6180-10</v>
          </cell>
          <cell r="C706" t="str">
            <v>5415 Benefits - EHT</v>
          </cell>
          <cell r="D706">
            <v>0</v>
          </cell>
          <cell r="E706">
            <v>3211.2</v>
          </cell>
          <cell r="F706">
            <v>681.16</v>
          </cell>
          <cell r="G706">
            <v>2530.04</v>
          </cell>
          <cell r="H706">
            <v>2530.04</v>
          </cell>
        </row>
        <row r="707">
          <cell r="B707" t="str">
            <v>390-6190-10</v>
          </cell>
          <cell r="C707" t="str">
            <v>5415 Benefits - WSIB</v>
          </cell>
          <cell r="D707">
            <v>0</v>
          </cell>
          <cell r="E707">
            <v>1795.05</v>
          </cell>
          <cell r="F707">
            <v>380.78</v>
          </cell>
          <cell r="G707">
            <v>1414.27</v>
          </cell>
          <cell r="H707">
            <v>1414.27</v>
          </cell>
        </row>
        <row r="708">
          <cell r="B708" t="str">
            <v>390-6200-10</v>
          </cell>
          <cell r="C708" t="str">
            <v>5415 Benefits - CPP</v>
          </cell>
          <cell r="D708">
            <v>0</v>
          </cell>
          <cell r="E708">
            <v>6866.09</v>
          </cell>
          <cell r="F708">
            <v>1560.54</v>
          </cell>
          <cell r="G708">
            <v>5305.55</v>
          </cell>
          <cell r="H708">
            <v>5305.55</v>
          </cell>
        </row>
        <row r="709">
          <cell r="B709" t="str">
            <v>390-6210-10</v>
          </cell>
          <cell r="C709" t="str">
            <v>5415 Benefits - UIC</v>
          </cell>
          <cell r="D709">
            <v>0</v>
          </cell>
          <cell r="E709">
            <v>2745.62</v>
          </cell>
          <cell r="F709">
            <v>643.16999999999996</v>
          </cell>
          <cell r="G709">
            <v>2102.4499999999998</v>
          </cell>
          <cell r="H709">
            <v>2102.4499999999998</v>
          </cell>
        </row>
        <row r="710">
          <cell r="B710" t="str">
            <v>390-6220-10</v>
          </cell>
          <cell r="C710" t="str">
            <v>5415 Benefits - Medical</v>
          </cell>
          <cell r="D710">
            <v>0</v>
          </cell>
          <cell r="E710">
            <v>9746</v>
          </cell>
          <cell r="F710">
            <v>895</v>
          </cell>
          <cell r="G710">
            <v>8851</v>
          </cell>
          <cell r="H710">
            <v>8851</v>
          </cell>
        </row>
        <row r="711">
          <cell r="B711" t="str">
            <v>390-6330-10</v>
          </cell>
          <cell r="C711" t="str">
            <v>5620 Supplies - Safety</v>
          </cell>
          <cell r="D711">
            <v>0</v>
          </cell>
          <cell r="E711">
            <v>194.69</v>
          </cell>
          <cell r="F711">
            <v>0</v>
          </cell>
          <cell r="G711">
            <v>194.69</v>
          </cell>
          <cell r="H711">
            <v>194.69</v>
          </cell>
        </row>
        <row r="712">
          <cell r="B712" t="str">
            <v>390-6540-10</v>
          </cell>
          <cell r="C712" t="str">
            <v>5415 Employee Training - Course Fees</v>
          </cell>
          <cell r="D712">
            <v>0</v>
          </cell>
          <cell r="E712">
            <v>2041.59</v>
          </cell>
          <cell r="F712">
            <v>0</v>
          </cell>
          <cell r="G712">
            <v>2041.59</v>
          </cell>
          <cell r="H712">
            <v>2041.59</v>
          </cell>
        </row>
        <row r="713">
          <cell r="B713" t="str">
            <v>390-6610-10</v>
          </cell>
          <cell r="C713" t="str">
            <v>5415 Travel - Conference Fees</v>
          </cell>
          <cell r="D713">
            <v>0</v>
          </cell>
          <cell r="E713">
            <v>30</v>
          </cell>
          <cell r="F713">
            <v>30</v>
          </cell>
          <cell r="G713">
            <v>0</v>
          </cell>
          <cell r="H713">
            <v>0</v>
          </cell>
        </row>
        <row r="714">
          <cell r="B714" t="str">
            <v>390-6700-10</v>
          </cell>
          <cell r="C714" t="str">
            <v>5415 Communications - Telephone, Fax &amp; Pagers</v>
          </cell>
          <cell r="D714">
            <v>0</v>
          </cell>
          <cell r="E714">
            <v>638.64</v>
          </cell>
          <cell r="F714">
            <v>0</v>
          </cell>
          <cell r="G714">
            <v>638.64</v>
          </cell>
          <cell r="H714">
            <v>638.64</v>
          </cell>
        </row>
        <row r="715">
          <cell r="B715" t="str">
            <v>390-6901-10</v>
          </cell>
          <cell r="C715" t="str">
            <v>5415 Allocated Payroll Mtce Recovery</v>
          </cell>
          <cell r="D715">
            <v>0</v>
          </cell>
          <cell r="E715">
            <v>115667.6</v>
          </cell>
          <cell r="F715">
            <v>261314.77</v>
          </cell>
          <cell r="G715">
            <v>-145647.17000000001</v>
          </cell>
          <cell r="H715">
            <v>-145647.17000000001</v>
          </cell>
        </row>
        <row r="716">
          <cell r="B716" t="str">
            <v>410-6010-10</v>
          </cell>
          <cell r="C716" t="str">
            <v>5305 Labour - Salaries</v>
          </cell>
          <cell r="D716">
            <v>0</v>
          </cell>
          <cell r="E716">
            <v>102164.52</v>
          </cell>
          <cell r="F716">
            <v>17251.509999999998</v>
          </cell>
          <cell r="G716">
            <v>84913.01</v>
          </cell>
          <cell r="H716">
            <v>84913.01</v>
          </cell>
        </row>
        <row r="717">
          <cell r="B717" t="str">
            <v>410-6070-10</v>
          </cell>
          <cell r="C717" t="str">
            <v>5305 Labour - Vacation</v>
          </cell>
          <cell r="D717">
            <v>0</v>
          </cell>
          <cell r="E717">
            <v>14325.9</v>
          </cell>
          <cell r="F717">
            <v>2505.7399999999998</v>
          </cell>
          <cell r="G717">
            <v>11820.16</v>
          </cell>
          <cell r="H717">
            <v>11820.16</v>
          </cell>
        </row>
        <row r="718">
          <cell r="B718" t="str">
            <v>410-6120-10</v>
          </cell>
          <cell r="C718" t="str">
            <v>5305 Labour - Sick Leave</v>
          </cell>
          <cell r="D718">
            <v>0</v>
          </cell>
          <cell r="E718">
            <v>279.12</v>
          </cell>
          <cell r="F718">
            <v>93.04</v>
          </cell>
          <cell r="G718">
            <v>186.08</v>
          </cell>
          <cell r="H718">
            <v>186.08</v>
          </cell>
        </row>
        <row r="719">
          <cell r="B719" t="str">
            <v>410-6122-10</v>
          </cell>
          <cell r="C719" t="str">
            <v>5305 Labour-Family Leave</v>
          </cell>
          <cell r="D719">
            <v>0</v>
          </cell>
          <cell r="E719">
            <v>905.97</v>
          </cell>
          <cell r="F719">
            <v>186.34</v>
          </cell>
          <cell r="G719">
            <v>719.63</v>
          </cell>
          <cell r="H719">
            <v>719.63</v>
          </cell>
        </row>
        <row r="720">
          <cell r="B720" t="str">
            <v>410-6170-10</v>
          </cell>
          <cell r="C720" t="str">
            <v>5305 Benefits - Pension</v>
          </cell>
          <cell r="D720">
            <v>0</v>
          </cell>
          <cell r="E720">
            <v>14911.06</v>
          </cell>
          <cell r="F720">
            <v>3016.51</v>
          </cell>
          <cell r="G720">
            <v>11894.55</v>
          </cell>
          <cell r="H720">
            <v>11894.55</v>
          </cell>
        </row>
        <row r="721">
          <cell r="B721" t="str">
            <v>410-6180-10</v>
          </cell>
          <cell r="C721" t="str">
            <v>5305 Benefits - EHT</v>
          </cell>
          <cell r="D721">
            <v>0</v>
          </cell>
          <cell r="E721">
            <v>2513.12</v>
          </cell>
          <cell r="F721">
            <v>491.83</v>
          </cell>
          <cell r="G721">
            <v>2021.29</v>
          </cell>
          <cell r="H721">
            <v>2021.29</v>
          </cell>
        </row>
        <row r="722">
          <cell r="B722" t="str">
            <v>410-6190-10</v>
          </cell>
          <cell r="C722" t="str">
            <v>5305 Benefits - WCB</v>
          </cell>
          <cell r="D722">
            <v>0</v>
          </cell>
          <cell r="E722">
            <v>1265.6500000000001</v>
          </cell>
          <cell r="F722">
            <v>257.63</v>
          </cell>
          <cell r="G722">
            <v>1008.02</v>
          </cell>
          <cell r="H722">
            <v>1008.02</v>
          </cell>
        </row>
        <row r="723">
          <cell r="B723" t="str">
            <v>410-6200-10</v>
          </cell>
          <cell r="C723" t="str">
            <v>5305 Benefits - CPP</v>
          </cell>
          <cell r="D723">
            <v>0</v>
          </cell>
          <cell r="E723">
            <v>3689.56</v>
          </cell>
          <cell r="F723">
            <v>916.88</v>
          </cell>
          <cell r="G723">
            <v>2772.68</v>
          </cell>
          <cell r="H723">
            <v>2772.68</v>
          </cell>
        </row>
        <row r="724">
          <cell r="B724" t="str">
            <v>410-6210-10</v>
          </cell>
          <cell r="C724" t="str">
            <v>5305 Benefits - UIC</v>
          </cell>
          <cell r="D724">
            <v>0</v>
          </cell>
          <cell r="E724">
            <v>1463.85</v>
          </cell>
          <cell r="F724">
            <v>365.62</v>
          </cell>
          <cell r="G724">
            <v>1098.23</v>
          </cell>
          <cell r="H724">
            <v>1098.23</v>
          </cell>
        </row>
        <row r="725">
          <cell r="B725" t="str">
            <v>410-6220-10</v>
          </cell>
          <cell r="C725" t="str">
            <v>5305 Benefits - Medical</v>
          </cell>
          <cell r="D725">
            <v>0</v>
          </cell>
          <cell r="E725">
            <v>4875</v>
          </cell>
          <cell r="F725">
            <v>448</v>
          </cell>
          <cell r="G725">
            <v>4427</v>
          </cell>
          <cell r="H725">
            <v>4427</v>
          </cell>
        </row>
        <row r="726">
          <cell r="B726" t="str">
            <v>410-6225-10</v>
          </cell>
          <cell r="C726" t="str">
            <v>5305 BENEFITS - MEAL ALLOWANCE</v>
          </cell>
          <cell r="D726">
            <v>0</v>
          </cell>
          <cell r="E726">
            <v>48.06</v>
          </cell>
          <cell r="F726">
            <v>0</v>
          </cell>
          <cell r="G726">
            <v>48.06</v>
          </cell>
          <cell r="H726">
            <v>48.06</v>
          </cell>
        </row>
        <row r="727">
          <cell r="B727" t="str">
            <v>410-6230-10</v>
          </cell>
          <cell r="C727" t="str">
            <v>5305 Benefits - Other</v>
          </cell>
          <cell r="D727">
            <v>0</v>
          </cell>
          <cell r="E727">
            <v>120</v>
          </cell>
          <cell r="F727">
            <v>0</v>
          </cell>
          <cell r="G727">
            <v>120</v>
          </cell>
          <cell r="H727">
            <v>120</v>
          </cell>
        </row>
        <row r="728">
          <cell r="B728" t="str">
            <v>410-6240-10</v>
          </cell>
          <cell r="C728" t="str">
            <v>5305 Materials - Inventoried</v>
          </cell>
          <cell r="D728">
            <v>0</v>
          </cell>
          <cell r="E728">
            <v>5113.5</v>
          </cell>
          <cell r="F728">
            <v>0</v>
          </cell>
          <cell r="G728">
            <v>5113.5</v>
          </cell>
          <cell r="H728">
            <v>5113.5</v>
          </cell>
        </row>
        <row r="729">
          <cell r="B729" t="str">
            <v>410-6310-10</v>
          </cell>
          <cell r="C729" t="str">
            <v>5305 Supplies - Office</v>
          </cell>
          <cell r="D729">
            <v>0</v>
          </cell>
          <cell r="E729">
            <v>1466.15</v>
          </cell>
          <cell r="F729">
            <v>0</v>
          </cell>
          <cell r="G729">
            <v>1466.15</v>
          </cell>
          <cell r="H729">
            <v>1466.15</v>
          </cell>
        </row>
        <row r="730">
          <cell r="B730" t="str">
            <v>410-6330-10</v>
          </cell>
          <cell r="C730" t="str">
            <v>5305 Supplies - Safety</v>
          </cell>
          <cell r="D730">
            <v>0</v>
          </cell>
          <cell r="E730">
            <v>194.69</v>
          </cell>
          <cell r="F730">
            <v>0</v>
          </cell>
          <cell r="G730">
            <v>194.69</v>
          </cell>
          <cell r="H730">
            <v>194.69</v>
          </cell>
        </row>
        <row r="731">
          <cell r="B731" t="str">
            <v>410-6540-10</v>
          </cell>
          <cell r="C731" t="str">
            <v>5305 Employee Training - Course Fees</v>
          </cell>
          <cell r="D731">
            <v>0</v>
          </cell>
          <cell r="E731">
            <v>1705.26</v>
          </cell>
          <cell r="F731">
            <v>0</v>
          </cell>
          <cell r="G731">
            <v>1705.26</v>
          </cell>
          <cell r="H731">
            <v>1705.26</v>
          </cell>
        </row>
        <row r="732">
          <cell r="B732" t="str">
            <v>410-6590-10</v>
          </cell>
          <cell r="C732" t="str">
            <v>5305 Travel - Accommodation</v>
          </cell>
          <cell r="D732">
            <v>0</v>
          </cell>
          <cell r="E732">
            <v>334</v>
          </cell>
          <cell r="F732">
            <v>0</v>
          </cell>
          <cell r="G732">
            <v>334</v>
          </cell>
          <cell r="H732">
            <v>334</v>
          </cell>
        </row>
        <row r="733">
          <cell r="B733" t="str">
            <v>410-6610-10</v>
          </cell>
          <cell r="C733" t="str">
            <v>5305 Travel - Conference Fees</v>
          </cell>
          <cell r="D733">
            <v>0</v>
          </cell>
          <cell r="E733">
            <v>175.2</v>
          </cell>
          <cell r="F733">
            <v>0</v>
          </cell>
          <cell r="G733">
            <v>175.2</v>
          </cell>
          <cell r="H733">
            <v>175.2</v>
          </cell>
        </row>
        <row r="734">
          <cell r="B734" t="str">
            <v>410-6620-10</v>
          </cell>
          <cell r="C734" t="str">
            <v>5605 Travel - Meals (Subsistence)</v>
          </cell>
          <cell r="D734">
            <v>0</v>
          </cell>
          <cell r="E734">
            <v>288.52</v>
          </cell>
          <cell r="F734">
            <v>0</v>
          </cell>
          <cell r="G734">
            <v>288.52</v>
          </cell>
          <cell r="H734">
            <v>288.52</v>
          </cell>
        </row>
        <row r="735">
          <cell r="B735" t="str">
            <v>410-6680-10</v>
          </cell>
          <cell r="C735" t="str">
            <v>5315 Communications - Postage Customers</v>
          </cell>
          <cell r="D735">
            <v>0</v>
          </cell>
          <cell r="E735">
            <v>102.06</v>
          </cell>
          <cell r="F735">
            <v>0</v>
          </cell>
          <cell r="G735">
            <v>102.06</v>
          </cell>
          <cell r="H735">
            <v>102.06</v>
          </cell>
        </row>
        <row r="736">
          <cell r="B736" t="str">
            <v>410-6700-10</v>
          </cell>
          <cell r="C736" t="str">
            <v>5315 Communications - Telephone, Fax &amp; Pagers</v>
          </cell>
          <cell r="D736">
            <v>0</v>
          </cell>
          <cell r="E736">
            <v>1081.1199999999999</v>
          </cell>
          <cell r="F736">
            <v>0</v>
          </cell>
          <cell r="G736">
            <v>1081.1199999999999</v>
          </cell>
          <cell r="H736">
            <v>1081.1199999999999</v>
          </cell>
        </row>
        <row r="737">
          <cell r="B737" t="str">
            <v>410-6740-10</v>
          </cell>
          <cell r="C737" t="str">
            <v>5305 Consulting</v>
          </cell>
          <cell r="D737">
            <v>0</v>
          </cell>
          <cell r="E737">
            <v>1925</v>
          </cell>
          <cell r="F737">
            <v>0</v>
          </cell>
          <cell r="G737">
            <v>1925</v>
          </cell>
          <cell r="H737">
            <v>1925</v>
          </cell>
        </row>
        <row r="738">
          <cell r="B738" t="str">
            <v>410-6900-10</v>
          </cell>
          <cell r="C738" t="str">
            <v>5305 Allocated Mtnc Job Payroll/Overhead Offset</v>
          </cell>
          <cell r="D738">
            <v>0</v>
          </cell>
          <cell r="E738">
            <v>16873.77</v>
          </cell>
          <cell r="F738">
            <v>0</v>
          </cell>
          <cell r="G738">
            <v>16873.77</v>
          </cell>
          <cell r="H738">
            <v>16873.77</v>
          </cell>
        </row>
        <row r="739">
          <cell r="B739" t="str">
            <v>410-6901-10</v>
          </cell>
          <cell r="C739" t="str">
            <v>5305 Allocated Payroll Maintenance Recovery</v>
          </cell>
          <cell r="D739">
            <v>0</v>
          </cell>
          <cell r="E739">
            <v>0</v>
          </cell>
          <cell r="F739">
            <v>2385.06</v>
          </cell>
          <cell r="G739">
            <v>-2385.06</v>
          </cell>
          <cell r="H739">
            <v>-2385.06</v>
          </cell>
        </row>
        <row r="740">
          <cell r="B740" t="str">
            <v>420-6020-10</v>
          </cell>
          <cell r="C740" t="str">
            <v>5425 Labour - Hourly</v>
          </cell>
          <cell r="D740">
            <v>0</v>
          </cell>
          <cell r="E740">
            <v>447422.71999999997</v>
          </cell>
          <cell r="F740">
            <v>75247.210000000006</v>
          </cell>
          <cell r="G740">
            <v>372175.51</v>
          </cell>
          <cell r="H740">
            <v>372175.51</v>
          </cell>
        </row>
        <row r="741">
          <cell r="B741" t="str">
            <v>420-6040-10</v>
          </cell>
          <cell r="C741" t="str">
            <v>5425 Labour - Student Labour</v>
          </cell>
          <cell r="D741">
            <v>0</v>
          </cell>
          <cell r="E741">
            <v>10857.34</v>
          </cell>
          <cell r="F741">
            <v>1936.12</v>
          </cell>
          <cell r="G741">
            <v>8921.2199999999993</v>
          </cell>
          <cell r="H741">
            <v>8921.2199999999993</v>
          </cell>
        </row>
        <row r="742">
          <cell r="B742" t="str">
            <v>420-6060-10</v>
          </cell>
          <cell r="C742" t="str">
            <v>5425 Labour - Temporary</v>
          </cell>
          <cell r="D742">
            <v>0</v>
          </cell>
          <cell r="E742">
            <v>136765.20000000001</v>
          </cell>
          <cell r="F742">
            <v>23678.26</v>
          </cell>
          <cell r="G742">
            <v>113086.94</v>
          </cell>
          <cell r="H742">
            <v>113086.94</v>
          </cell>
        </row>
        <row r="743">
          <cell r="B743" t="str">
            <v>420-6070-10</v>
          </cell>
          <cell r="C743" t="str">
            <v>5425 Labour - Vacation</v>
          </cell>
          <cell r="D743">
            <v>0</v>
          </cell>
          <cell r="E743">
            <v>41330.21</v>
          </cell>
          <cell r="F743">
            <v>6442.24</v>
          </cell>
          <cell r="G743">
            <v>34887.97</v>
          </cell>
          <cell r="H743">
            <v>34887.97</v>
          </cell>
        </row>
        <row r="744">
          <cell r="B744" t="str">
            <v>420-6120-10</v>
          </cell>
          <cell r="C744" t="str">
            <v>5425 Labour - Sick Leave</v>
          </cell>
          <cell r="D744">
            <v>0</v>
          </cell>
          <cell r="E744">
            <v>22648.62</v>
          </cell>
          <cell r="F744">
            <v>6097.92</v>
          </cell>
          <cell r="G744">
            <v>16550.7</v>
          </cell>
          <cell r="H744">
            <v>16550.7</v>
          </cell>
        </row>
        <row r="745">
          <cell r="B745" t="str">
            <v>420-6122-10</v>
          </cell>
          <cell r="C745" t="str">
            <v>5425 Labour - Family Leave</v>
          </cell>
          <cell r="D745">
            <v>0</v>
          </cell>
          <cell r="E745">
            <v>4648.7700000000004</v>
          </cell>
          <cell r="F745">
            <v>1014.26</v>
          </cell>
          <cell r="G745">
            <v>3634.51</v>
          </cell>
          <cell r="H745">
            <v>3634.51</v>
          </cell>
        </row>
        <row r="746">
          <cell r="B746" t="str">
            <v>420-6145-10</v>
          </cell>
          <cell r="C746" t="str">
            <v>5425 Labour - Bereavement</v>
          </cell>
          <cell r="D746">
            <v>0</v>
          </cell>
          <cell r="E746">
            <v>2331.9</v>
          </cell>
          <cell r="F746">
            <v>433.85</v>
          </cell>
          <cell r="G746">
            <v>1898.05</v>
          </cell>
          <cell r="H746">
            <v>1898.05</v>
          </cell>
        </row>
        <row r="747">
          <cell r="B747" t="str">
            <v>420-6170-10</v>
          </cell>
          <cell r="C747" t="str">
            <v>5425 Benefits - Pension</v>
          </cell>
          <cell r="D747">
            <v>0</v>
          </cell>
          <cell r="E747">
            <v>51720.22</v>
          </cell>
          <cell r="F747">
            <v>8803.9599999999991</v>
          </cell>
          <cell r="G747">
            <v>42916.26</v>
          </cell>
          <cell r="H747">
            <v>42916.26</v>
          </cell>
        </row>
        <row r="748">
          <cell r="B748" t="str">
            <v>420-6180-10</v>
          </cell>
          <cell r="C748" t="str">
            <v>5425 Benefits -EHT</v>
          </cell>
          <cell r="D748">
            <v>0</v>
          </cell>
          <cell r="E748">
            <v>13043.18</v>
          </cell>
          <cell r="F748">
            <v>2245.2399999999998</v>
          </cell>
          <cell r="G748">
            <v>10797.94</v>
          </cell>
          <cell r="H748">
            <v>10797.94</v>
          </cell>
        </row>
        <row r="749">
          <cell r="B749" t="str">
            <v>420-6190-10</v>
          </cell>
          <cell r="C749" t="str">
            <v>5425 Benefits - WCB</v>
          </cell>
          <cell r="D749">
            <v>0</v>
          </cell>
          <cell r="E749">
            <v>7262.78</v>
          </cell>
          <cell r="F749">
            <v>1255.18</v>
          </cell>
          <cell r="G749">
            <v>6007.6</v>
          </cell>
          <cell r="H749">
            <v>6007.6</v>
          </cell>
        </row>
        <row r="750">
          <cell r="B750" t="str">
            <v>420-6200-10</v>
          </cell>
          <cell r="C750" t="str">
            <v>5425 Benefits - CPP</v>
          </cell>
          <cell r="D750">
            <v>0</v>
          </cell>
          <cell r="E750">
            <v>26706.22</v>
          </cell>
          <cell r="F750">
            <v>4740.29</v>
          </cell>
          <cell r="G750">
            <v>21965.93</v>
          </cell>
          <cell r="H750">
            <v>21965.93</v>
          </cell>
        </row>
        <row r="751">
          <cell r="B751" t="str">
            <v>420-6210-10</v>
          </cell>
          <cell r="C751" t="str">
            <v>5425 Benefits - UIC</v>
          </cell>
          <cell r="D751">
            <v>0</v>
          </cell>
          <cell r="E751">
            <v>11578.04</v>
          </cell>
          <cell r="F751">
            <v>2108.69</v>
          </cell>
          <cell r="G751">
            <v>9469.35</v>
          </cell>
          <cell r="H751">
            <v>9469.35</v>
          </cell>
        </row>
        <row r="752">
          <cell r="B752" t="str">
            <v>420-6220-10</v>
          </cell>
          <cell r="C752" t="str">
            <v>5425 Benefits - Medical</v>
          </cell>
          <cell r="D752">
            <v>0</v>
          </cell>
          <cell r="E752">
            <v>29241</v>
          </cell>
          <cell r="F752">
            <v>2686</v>
          </cell>
          <cell r="G752">
            <v>26555</v>
          </cell>
          <cell r="H752">
            <v>26555</v>
          </cell>
        </row>
        <row r="753">
          <cell r="B753" t="str">
            <v>420-6230-10</v>
          </cell>
          <cell r="C753" t="str">
            <v>5425 Benefits - Other</v>
          </cell>
          <cell r="D753">
            <v>0</v>
          </cell>
          <cell r="E753">
            <v>2448.31</v>
          </cell>
          <cell r="F753">
            <v>0</v>
          </cell>
          <cell r="G753">
            <v>2448.31</v>
          </cell>
          <cell r="H753">
            <v>2448.31</v>
          </cell>
        </row>
        <row r="754">
          <cell r="B754" t="str">
            <v>420-6310-10</v>
          </cell>
          <cell r="C754" t="str">
            <v>5425 Supplies - Office</v>
          </cell>
          <cell r="D754">
            <v>0</v>
          </cell>
          <cell r="E754">
            <v>2538.2800000000002</v>
          </cell>
          <cell r="F754">
            <v>0</v>
          </cell>
          <cell r="G754">
            <v>2538.2800000000002</v>
          </cell>
          <cell r="H754">
            <v>2538.2800000000002</v>
          </cell>
        </row>
        <row r="755">
          <cell r="B755" t="str">
            <v>420-6340-10</v>
          </cell>
          <cell r="C755" t="str">
            <v>5425 Supplies - Stationary</v>
          </cell>
          <cell r="D755">
            <v>0</v>
          </cell>
          <cell r="E755">
            <v>1280</v>
          </cell>
          <cell r="F755">
            <v>0</v>
          </cell>
          <cell r="G755">
            <v>1280</v>
          </cell>
          <cell r="H755">
            <v>1280</v>
          </cell>
        </row>
        <row r="756">
          <cell r="B756" t="str">
            <v>420-6540-10</v>
          </cell>
          <cell r="C756" t="str">
            <v>5425 Employee Training - Course Fees</v>
          </cell>
          <cell r="D756">
            <v>0</v>
          </cell>
          <cell r="E756">
            <v>2097</v>
          </cell>
          <cell r="F756">
            <v>0</v>
          </cell>
          <cell r="G756">
            <v>2097</v>
          </cell>
          <cell r="H756">
            <v>2097</v>
          </cell>
        </row>
        <row r="757">
          <cell r="B757" t="str">
            <v>420-6600-10</v>
          </cell>
          <cell r="C757" t="str">
            <v>5425 TRAVEL - CAR ALLOWANCE &amp; MILEAGE</v>
          </cell>
          <cell r="D757">
            <v>0</v>
          </cell>
          <cell r="E757">
            <v>18.28</v>
          </cell>
          <cell r="F757">
            <v>0</v>
          </cell>
          <cell r="G757">
            <v>18.28</v>
          </cell>
          <cell r="H757">
            <v>18.28</v>
          </cell>
        </row>
        <row r="758">
          <cell r="B758" t="str">
            <v>420-6620-10</v>
          </cell>
          <cell r="C758" t="str">
            <v>5605 Travel - Meals (Subsistence)</v>
          </cell>
          <cell r="D758">
            <v>0</v>
          </cell>
          <cell r="E758">
            <v>1675.11</v>
          </cell>
          <cell r="F758">
            <v>0</v>
          </cell>
          <cell r="G758">
            <v>1675.11</v>
          </cell>
          <cell r="H758">
            <v>1675.11</v>
          </cell>
        </row>
        <row r="759">
          <cell r="B759" t="str">
            <v>420-6650-10</v>
          </cell>
          <cell r="C759" t="str">
            <v>5425 Communications - Courier\Security Pickup</v>
          </cell>
          <cell r="D759">
            <v>0</v>
          </cell>
          <cell r="E759">
            <v>902.61</v>
          </cell>
          <cell r="F759">
            <v>0</v>
          </cell>
          <cell r="G759">
            <v>902.61</v>
          </cell>
          <cell r="H759">
            <v>902.61</v>
          </cell>
        </row>
        <row r="760">
          <cell r="B760" t="str">
            <v>420-6660-10</v>
          </cell>
          <cell r="C760" t="str">
            <v>5425 Communications - Other</v>
          </cell>
          <cell r="D760">
            <v>0</v>
          </cell>
          <cell r="E760">
            <v>23200</v>
          </cell>
          <cell r="F760">
            <v>11200</v>
          </cell>
          <cell r="G760">
            <v>12000</v>
          </cell>
          <cell r="H760">
            <v>12000</v>
          </cell>
        </row>
        <row r="761">
          <cell r="B761" t="str">
            <v>420-6670-10</v>
          </cell>
          <cell r="C761" t="str">
            <v>5425 Communications - Postage</v>
          </cell>
          <cell r="D761">
            <v>0</v>
          </cell>
          <cell r="E761">
            <v>13620.06</v>
          </cell>
          <cell r="F761">
            <v>0</v>
          </cell>
          <cell r="G761">
            <v>13620.06</v>
          </cell>
          <cell r="H761">
            <v>13620.06</v>
          </cell>
        </row>
        <row r="762">
          <cell r="B762" t="str">
            <v>420-6680-10</v>
          </cell>
          <cell r="C762" t="str">
            <v>5425 Communications - Postage Customers</v>
          </cell>
          <cell r="D762">
            <v>0</v>
          </cell>
          <cell r="E762">
            <v>15</v>
          </cell>
          <cell r="F762">
            <v>0</v>
          </cell>
          <cell r="G762">
            <v>15</v>
          </cell>
          <cell r="H762">
            <v>15</v>
          </cell>
        </row>
        <row r="763">
          <cell r="B763" t="str">
            <v>420-6690-10</v>
          </cell>
          <cell r="C763" t="str">
            <v>5425 Communications - Printing &amp; Copying</v>
          </cell>
          <cell r="D763">
            <v>0</v>
          </cell>
          <cell r="E763">
            <v>535.85</v>
          </cell>
          <cell r="F763">
            <v>0</v>
          </cell>
          <cell r="G763">
            <v>535.85</v>
          </cell>
          <cell r="H763">
            <v>535.85</v>
          </cell>
        </row>
        <row r="764">
          <cell r="B764" t="str">
            <v>420-6700-10</v>
          </cell>
          <cell r="C764" t="str">
            <v>5425 Communications - Telephone, Fax &amp; Pagers</v>
          </cell>
          <cell r="D764">
            <v>0</v>
          </cell>
          <cell r="E764">
            <v>5269.88</v>
          </cell>
          <cell r="F764">
            <v>16100</v>
          </cell>
          <cell r="G764">
            <v>-10830.12</v>
          </cell>
          <cell r="H764">
            <v>-10830.12</v>
          </cell>
        </row>
        <row r="765">
          <cell r="B765" t="str">
            <v>420-6740-10</v>
          </cell>
          <cell r="C765" t="str">
            <v>5315 Consulting</v>
          </cell>
          <cell r="D765">
            <v>0</v>
          </cell>
          <cell r="E765">
            <v>1253.01</v>
          </cell>
          <cell r="F765">
            <v>0</v>
          </cell>
          <cell r="G765">
            <v>1253.01</v>
          </cell>
          <cell r="H765">
            <v>1253.01</v>
          </cell>
        </row>
        <row r="766">
          <cell r="B766" t="str">
            <v>440-6020-10</v>
          </cell>
          <cell r="C766" t="str">
            <v>5320 Labour - Hourly</v>
          </cell>
          <cell r="D766">
            <v>0</v>
          </cell>
          <cell r="E766">
            <v>58670.63</v>
          </cell>
          <cell r="F766">
            <v>9886.1299999999992</v>
          </cell>
          <cell r="G766">
            <v>48784.5</v>
          </cell>
          <cell r="H766">
            <v>48784.5</v>
          </cell>
        </row>
        <row r="767">
          <cell r="B767" t="str">
            <v>440-6050-10</v>
          </cell>
          <cell r="C767" t="str">
            <v>5320 Subcontract</v>
          </cell>
          <cell r="D767">
            <v>0</v>
          </cell>
          <cell r="E767">
            <v>190427.38</v>
          </cell>
          <cell r="F767">
            <v>100500</v>
          </cell>
          <cell r="G767">
            <v>89927.38</v>
          </cell>
          <cell r="H767">
            <v>89927.38</v>
          </cell>
        </row>
        <row r="768">
          <cell r="B768" t="str">
            <v>440-6070-10</v>
          </cell>
          <cell r="C768" t="str">
            <v>5320 Labour - Vacation</v>
          </cell>
          <cell r="D768">
            <v>0</v>
          </cell>
          <cell r="E768">
            <v>9440.2099999999991</v>
          </cell>
          <cell r="F768">
            <v>879.79</v>
          </cell>
          <cell r="G768">
            <v>8560.42</v>
          </cell>
          <cell r="H768">
            <v>8560.42</v>
          </cell>
        </row>
        <row r="769">
          <cell r="B769" t="str">
            <v>440-6120-10</v>
          </cell>
          <cell r="C769" t="str">
            <v>5320 Labour - Sick Leave</v>
          </cell>
          <cell r="D769">
            <v>0</v>
          </cell>
          <cell r="E769">
            <v>1514.3</v>
          </cell>
          <cell r="F769">
            <v>135.57</v>
          </cell>
          <cell r="G769">
            <v>1378.73</v>
          </cell>
          <cell r="H769">
            <v>1378.73</v>
          </cell>
        </row>
        <row r="770">
          <cell r="B770" t="str">
            <v>440-6122-10</v>
          </cell>
          <cell r="C770" t="str">
            <v>5320 Labour - Family Leave</v>
          </cell>
          <cell r="D770">
            <v>0</v>
          </cell>
          <cell r="E770">
            <v>1093.1300000000001</v>
          </cell>
          <cell r="F770">
            <v>517.79999999999995</v>
          </cell>
          <cell r="G770">
            <v>575.33000000000004</v>
          </cell>
          <cell r="H770">
            <v>575.33000000000004</v>
          </cell>
        </row>
        <row r="771">
          <cell r="B771" t="str">
            <v>440-6170-10</v>
          </cell>
          <cell r="C771" t="str">
            <v>5320 Benefits - Pension</v>
          </cell>
          <cell r="D771">
            <v>0</v>
          </cell>
          <cell r="E771">
            <v>10654.53</v>
          </cell>
          <cell r="F771">
            <v>1823.7</v>
          </cell>
          <cell r="G771">
            <v>8830.83</v>
          </cell>
          <cell r="H771">
            <v>8830.83</v>
          </cell>
        </row>
        <row r="772">
          <cell r="B772" t="str">
            <v>440-6180-10</v>
          </cell>
          <cell r="C772" t="str">
            <v>5320 Benefits - EHT</v>
          </cell>
          <cell r="D772">
            <v>0</v>
          </cell>
          <cell r="E772">
            <v>1386.34</v>
          </cell>
          <cell r="F772">
            <v>223.2</v>
          </cell>
          <cell r="G772">
            <v>1163.1400000000001</v>
          </cell>
          <cell r="H772">
            <v>1163.1400000000001</v>
          </cell>
        </row>
        <row r="773">
          <cell r="B773" t="str">
            <v>440-6190-10</v>
          </cell>
          <cell r="C773" t="str">
            <v>5320 Benefits - WCB</v>
          </cell>
          <cell r="D773">
            <v>0</v>
          </cell>
          <cell r="E773">
            <v>770.69</v>
          </cell>
          <cell r="F773">
            <v>124.78</v>
          </cell>
          <cell r="G773">
            <v>645.91</v>
          </cell>
          <cell r="H773">
            <v>645.91</v>
          </cell>
        </row>
        <row r="774">
          <cell r="B774" t="str">
            <v>440-6200-10</v>
          </cell>
          <cell r="C774" t="str">
            <v>5320 Benefits - CPP</v>
          </cell>
          <cell r="D774">
            <v>0</v>
          </cell>
          <cell r="E774">
            <v>2116.92</v>
          </cell>
          <cell r="F774">
            <v>407.07</v>
          </cell>
          <cell r="G774">
            <v>1709.85</v>
          </cell>
          <cell r="H774">
            <v>1709.85</v>
          </cell>
        </row>
        <row r="775">
          <cell r="B775" t="str">
            <v>440-6210-10</v>
          </cell>
          <cell r="C775" t="str">
            <v>5320 Benefits - EI</v>
          </cell>
          <cell r="D775">
            <v>0</v>
          </cell>
          <cell r="E775">
            <v>876.78</v>
          </cell>
          <cell r="F775">
            <v>171.56</v>
          </cell>
          <cell r="G775">
            <v>705.22</v>
          </cell>
          <cell r="H775">
            <v>705.22</v>
          </cell>
        </row>
        <row r="776">
          <cell r="B776" t="str">
            <v>440-6220-10</v>
          </cell>
          <cell r="C776" t="str">
            <v>5320 Benefits - Medical</v>
          </cell>
          <cell r="D776">
            <v>0</v>
          </cell>
          <cell r="E776">
            <v>4875</v>
          </cell>
          <cell r="F776">
            <v>448</v>
          </cell>
          <cell r="G776">
            <v>4427</v>
          </cell>
          <cell r="H776">
            <v>4427</v>
          </cell>
        </row>
        <row r="777">
          <cell r="B777" t="str">
            <v>440-6540-10</v>
          </cell>
          <cell r="C777" t="str">
            <v>5320 Employee Training - Course Fees</v>
          </cell>
          <cell r="D777">
            <v>0</v>
          </cell>
          <cell r="E777">
            <v>2990</v>
          </cell>
          <cell r="F777">
            <v>0</v>
          </cell>
          <cell r="G777">
            <v>2990</v>
          </cell>
          <cell r="H777">
            <v>2990</v>
          </cell>
        </row>
        <row r="778">
          <cell r="B778" t="str">
            <v>440-6600-10</v>
          </cell>
          <cell r="C778" t="str">
            <v>5320 TRAVEL - CAR ALLOWANCE &amp; MILEAGE</v>
          </cell>
          <cell r="D778">
            <v>0</v>
          </cell>
          <cell r="E778">
            <v>39.65</v>
          </cell>
          <cell r="F778">
            <v>0</v>
          </cell>
          <cell r="G778">
            <v>39.65</v>
          </cell>
          <cell r="H778">
            <v>39.65</v>
          </cell>
        </row>
        <row r="779">
          <cell r="B779" t="str">
            <v>440-6620-10</v>
          </cell>
          <cell r="C779" t="str">
            <v>5605 Travel - Meals (Subsistence)</v>
          </cell>
          <cell r="D779">
            <v>0</v>
          </cell>
          <cell r="E779">
            <v>37.08</v>
          </cell>
          <cell r="F779">
            <v>0</v>
          </cell>
          <cell r="G779">
            <v>37.08</v>
          </cell>
          <cell r="H779">
            <v>37.08</v>
          </cell>
        </row>
        <row r="780">
          <cell r="B780" t="str">
            <v>440-6660-10</v>
          </cell>
          <cell r="C780" t="str">
            <v>5320 Communications - Others</v>
          </cell>
          <cell r="D780">
            <v>0</v>
          </cell>
          <cell r="E780">
            <v>5800</v>
          </cell>
          <cell r="F780">
            <v>3600</v>
          </cell>
          <cell r="G780">
            <v>2200</v>
          </cell>
          <cell r="H780">
            <v>2200</v>
          </cell>
        </row>
        <row r="781">
          <cell r="B781" t="str">
            <v>440-6770-10</v>
          </cell>
          <cell r="C781" t="str">
            <v>5320 Finance Charges - Bank Charges</v>
          </cell>
          <cell r="D781">
            <v>0</v>
          </cell>
          <cell r="E781">
            <v>47979.48</v>
          </cell>
          <cell r="F781">
            <v>34251</v>
          </cell>
          <cell r="G781">
            <v>13728.48</v>
          </cell>
          <cell r="H781">
            <v>13728.48</v>
          </cell>
        </row>
        <row r="782">
          <cell r="B782" t="str">
            <v>440-6790-10</v>
          </cell>
          <cell r="C782" t="str">
            <v>5320 Finance Charges - Collection</v>
          </cell>
          <cell r="D782">
            <v>0</v>
          </cell>
          <cell r="E782">
            <v>11924.24</v>
          </cell>
          <cell r="F782">
            <v>0</v>
          </cell>
          <cell r="G782">
            <v>11924.24</v>
          </cell>
          <cell r="H782">
            <v>11924.24</v>
          </cell>
        </row>
        <row r="783">
          <cell r="B783" t="str">
            <v>440-6810-10</v>
          </cell>
          <cell r="C783" t="str">
            <v>5335 Bad Debts</v>
          </cell>
          <cell r="D783">
            <v>0</v>
          </cell>
          <cell r="E783">
            <v>441996</v>
          </cell>
          <cell r="F783">
            <v>208281.67</v>
          </cell>
          <cell r="G783">
            <v>233714.33</v>
          </cell>
          <cell r="H783">
            <v>233714.33</v>
          </cell>
        </row>
        <row r="784">
          <cell r="B784" t="str">
            <v>450-6020-10</v>
          </cell>
          <cell r="C784" t="str">
            <v>5315 Labour - Hourly</v>
          </cell>
          <cell r="D784">
            <v>0</v>
          </cell>
          <cell r="E784">
            <v>98014.89</v>
          </cell>
          <cell r="F784">
            <v>15875.59</v>
          </cell>
          <cell r="G784">
            <v>82139.3</v>
          </cell>
          <cell r="H784">
            <v>82139.3</v>
          </cell>
        </row>
        <row r="785">
          <cell r="B785" t="str">
            <v>450-6050-10</v>
          </cell>
          <cell r="C785" t="str">
            <v>5315 Subcontract</v>
          </cell>
          <cell r="D785">
            <v>0</v>
          </cell>
          <cell r="E785">
            <v>1373436.99</v>
          </cell>
          <cell r="F785">
            <v>820900</v>
          </cell>
          <cell r="G785">
            <v>552536.99</v>
          </cell>
          <cell r="H785">
            <v>552536.99</v>
          </cell>
        </row>
        <row r="786">
          <cell r="B786" t="str">
            <v>450-6070-10</v>
          </cell>
          <cell r="C786" t="str">
            <v>5315 Labour - Vacation</v>
          </cell>
          <cell r="D786">
            <v>0</v>
          </cell>
          <cell r="E786">
            <v>9179.5300000000007</v>
          </cell>
          <cell r="F786">
            <v>957.09</v>
          </cell>
          <cell r="G786">
            <v>8222.44</v>
          </cell>
          <cell r="H786">
            <v>8222.44</v>
          </cell>
        </row>
        <row r="787">
          <cell r="B787" t="str">
            <v>450-6120-10</v>
          </cell>
          <cell r="C787" t="str">
            <v>5315 Labour - Sick Leave</v>
          </cell>
          <cell r="D787">
            <v>0</v>
          </cell>
          <cell r="E787">
            <v>2753.66</v>
          </cell>
          <cell r="F787">
            <v>254.77</v>
          </cell>
          <cell r="G787">
            <v>2498.89</v>
          </cell>
          <cell r="H787">
            <v>2498.89</v>
          </cell>
        </row>
        <row r="788">
          <cell r="B788" t="str">
            <v>450-6122-10</v>
          </cell>
          <cell r="C788" t="str">
            <v>5315 Labour - Family Leave</v>
          </cell>
          <cell r="D788">
            <v>0</v>
          </cell>
          <cell r="E788">
            <v>1434.71</v>
          </cell>
          <cell r="F788">
            <v>635.30999999999995</v>
          </cell>
          <cell r="G788">
            <v>799.4</v>
          </cell>
          <cell r="H788">
            <v>799.4</v>
          </cell>
        </row>
        <row r="789">
          <cell r="B789" t="str">
            <v>450-6140-10</v>
          </cell>
          <cell r="C789" t="str">
            <v>5315 Labour - Union Business</v>
          </cell>
          <cell r="D789">
            <v>0</v>
          </cell>
          <cell r="E789">
            <v>406.73</v>
          </cell>
          <cell r="F789">
            <v>135.58000000000001</v>
          </cell>
          <cell r="G789">
            <v>271.14999999999998</v>
          </cell>
          <cell r="H789">
            <v>271.14999999999998</v>
          </cell>
        </row>
        <row r="790">
          <cell r="B790" t="str">
            <v>450-6145-10</v>
          </cell>
          <cell r="C790" t="str">
            <v>5315 Labour - Bereavement</v>
          </cell>
          <cell r="D790">
            <v>0</v>
          </cell>
          <cell r="E790">
            <v>379.61</v>
          </cell>
          <cell r="F790">
            <v>108.46</v>
          </cell>
          <cell r="G790">
            <v>271.14999999999998</v>
          </cell>
          <cell r="H790">
            <v>271.14999999999998</v>
          </cell>
        </row>
        <row r="791">
          <cell r="B791" t="str">
            <v>450-6170-10</v>
          </cell>
          <cell r="C791" t="str">
            <v>5315 Benefits - Pension</v>
          </cell>
          <cell r="D791">
            <v>0</v>
          </cell>
          <cell r="E791">
            <v>11606.93</v>
          </cell>
          <cell r="F791">
            <v>1856.56</v>
          </cell>
          <cell r="G791">
            <v>9750.3700000000008</v>
          </cell>
          <cell r="H791">
            <v>9750.3700000000008</v>
          </cell>
        </row>
        <row r="792">
          <cell r="B792" t="str">
            <v>450-6180-10</v>
          </cell>
          <cell r="C792" t="str">
            <v>5315 Benefits - EHT</v>
          </cell>
          <cell r="D792">
            <v>0</v>
          </cell>
          <cell r="E792">
            <v>2196.4499999999998</v>
          </cell>
          <cell r="F792">
            <v>351.74</v>
          </cell>
          <cell r="G792">
            <v>1844.71</v>
          </cell>
          <cell r="H792">
            <v>1844.71</v>
          </cell>
        </row>
        <row r="793">
          <cell r="B793" t="str">
            <v>450-6190-10</v>
          </cell>
          <cell r="C793" t="str">
            <v>5315 Benefits - WCB</v>
          </cell>
          <cell r="D793">
            <v>0</v>
          </cell>
          <cell r="E793">
            <v>1218.6500000000001</v>
          </cell>
          <cell r="F793">
            <v>196.61</v>
          </cell>
          <cell r="G793">
            <v>1022.04</v>
          </cell>
          <cell r="H793">
            <v>1022.04</v>
          </cell>
        </row>
        <row r="794">
          <cell r="B794" t="str">
            <v>450-6200-10</v>
          </cell>
          <cell r="C794" t="str">
            <v>5315 Benefits - CPP</v>
          </cell>
          <cell r="D794">
            <v>0</v>
          </cell>
          <cell r="E794">
            <v>3491.75</v>
          </cell>
          <cell r="F794">
            <v>619.41</v>
          </cell>
          <cell r="G794">
            <v>2872.34</v>
          </cell>
          <cell r="H794">
            <v>2872.34</v>
          </cell>
        </row>
        <row r="795">
          <cell r="B795" t="str">
            <v>450-6210-10</v>
          </cell>
          <cell r="C795" t="str">
            <v>5315 Benefits - UIC</v>
          </cell>
          <cell r="D795">
            <v>0</v>
          </cell>
          <cell r="E795">
            <v>1395.25</v>
          </cell>
          <cell r="F795">
            <v>256.8</v>
          </cell>
          <cell r="G795">
            <v>1138.45</v>
          </cell>
          <cell r="H795">
            <v>1138.45</v>
          </cell>
        </row>
        <row r="796">
          <cell r="B796" t="str">
            <v>450-6220-10</v>
          </cell>
          <cell r="C796" t="str">
            <v>5315 Benefits - Medical</v>
          </cell>
          <cell r="D796">
            <v>0</v>
          </cell>
          <cell r="E796">
            <v>4875</v>
          </cell>
          <cell r="F796">
            <v>448</v>
          </cell>
          <cell r="G796">
            <v>4427</v>
          </cell>
          <cell r="H796">
            <v>4427</v>
          </cell>
        </row>
        <row r="797">
          <cell r="B797" t="str">
            <v>450-6340-10</v>
          </cell>
          <cell r="C797" t="str">
            <v>5315 SUPPLIES - STATIONARY</v>
          </cell>
          <cell r="D797">
            <v>0</v>
          </cell>
          <cell r="E797">
            <v>1995</v>
          </cell>
          <cell r="F797">
            <v>1500</v>
          </cell>
          <cell r="G797">
            <v>495</v>
          </cell>
          <cell r="H797">
            <v>495</v>
          </cell>
        </row>
        <row r="798">
          <cell r="B798" t="str">
            <v>450-6342-10</v>
          </cell>
          <cell r="C798" t="str">
            <v>5315 License and Permits</v>
          </cell>
          <cell r="D798">
            <v>0</v>
          </cell>
          <cell r="E798">
            <v>16670.38</v>
          </cell>
          <cell r="F798">
            <v>7500</v>
          </cell>
          <cell r="G798">
            <v>9170.3799999999992</v>
          </cell>
          <cell r="H798">
            <v>9170.3799999999992</v>
          </cell>
        </row>
        <row r="799">
          <cell r="B799" t="str">
            <v>450-6680-10</v>
          </cell>
          <cell r="C799" t="str">
            <v>5315 COMMUNICATIONS - POSTAGE CUSTOMERS</v>
          </cell>
          <cell r="D799">
            <v>0</v>
          </cell>
          <cell r="E799">
            <v>398230.05</v>
          </cell>
          <cell r="F799">
            <v>0</v>
          </cell>
          <cell r="G799">
            <v>398230.05</v>
          </cell>
          <cell r="H799">
            <v>398230.05</v>
          </cell>
        </row>
        <row r="800">
          <cell r="B800" t="str">
            <v>450-6690-10</v>
          </cell>
          <cell r="C800" t="str">
            <v>5315 COMMUNICATIONS - PRINTING &amp; COPYING</v>
          </cell>
          <cell r="D800">
            <v>0</v>
          </cell>
          <cell r="E800">
            <v>130344.72</v>
          </cell>
          <cell r="F800">
            <v>70000</v>
          </cell>
          <cell r="G800">
            <v>60344.72</v>
          </cell>
          <cell r="H800">
            <v>60344.72</v>
          </cell>
        </row>
        <row r="801">
          <cell r="B801" t="str">
            <v>460-6010-10</v>
          </cell>
          <cell r="C801" t="str">
            <v>5405 LABOUR - SALARIES</v>
          </cell>
          <cell r="D801">
            <v>0</v>
          </cell>
          <cell r="E801">
            <v>134812.1</v>
          </cell>
          <cell r="F801">
            <v>23996.44</v>
          </cell>
          <cell r="G801">
            <v>110815.66</v>
          </cell>
          <cell r="H801">
            <v>110815.66</v>
          </cell>
        </row>
        <row r="802">
          <cell r="B802" t="str">
            <v>460-6070-10</v>
          </cell>
          <cell r="C802" t="str">
            <v>5405 LABOUR - VACATION</v>
          </cell>
          <cell r="D802">
            <v>0</v>
          </cell>
          <cell r="E802">
            <v>13654.6</v>
          </cell>
          <cell r="F802">
            <v>1593.19</v>
          </cell>
          <cell r="G802">
            <v>12061.41</v>
          </cell>
          <cell r="H802">
            <v>12061.41</v>
          </cell>
        </row>
        <row r="803">
          <cell r="B803" t="str">
            <v>460-6120-10</v>
          </cell>
          <cell r="C803" t="str">
            <v>5405 Labour - Sick Leave</v>
          </cell>
          <cell r="D803">
            <v>0</v>
          </cell>
          <cell r="E803">
            <v>1424.77</v>
          </cell>
          <cell r="F803">
            <v>0</v>
          </cell>
          <cell r="G803">
            <v>1424.77</v>
          </cell>
          <cell r="H803">
            <v>1424.77</v>
          </cell>
        </row>
        <row r="804">
          <cell r="B804" t="str">
            <v>460-6122-10</v>
          </cell>
          <cell r="C804" t="str">
            <v>5405 Labour - Family Leave</v>
          </cell>
          <cell r="D804">
            <v>0</v>
          </cell>
          <cell r="E804">
            <v>468.67</v>
          </cell>
          <cell r="F804">
            <v>0</v>
          </cell>
          <cell r="G804">
            <v>468.67</v>
          </cell>
          <cell r="H804">
            <v>468.67</v>
          </cell>
        </row>
        <row r="805">
          <cell r="B805" t="str">
            <v>460-6170-10</v>
          </cell>
          <cell r="C805" t="str">
            <v>5405 Benefits - Pension</v>
          </cell>
          <cell r="D805">
            <v>0</v>
          </cell>
          <cell r="E805">
            <v>20222.84</v>
          </cell>
          <cell r="F805">
            <v>4078.68</v>
          </cell>
          <cell r="G805">
            <v>16144.16</v>
          </cell>
          <cell r="H805">
            <v>16144.16</v>
          </cell>
        </row>
        <row r="806">
          <cell r="B806" t="str">
            <v>460-6180-10</v>
          </cell>
          <cell r="C806" t="str">
            <v>5405 Benefits - EHT</v>
          </cell>
          <cell r="D806">
            <v>0</v>
          </cell>
          <cell r="E806">
            <v>3223.82</v>
          </cell>
          <cell r="F806">
            <v>633.66999999999996</v>
          </cell>
          <cell r="G806">
            <v>2590.15</v>
          </cell>
          <cell r="H806">
            <v>2590.15</v>
          </cell>
        </row>
        <row r="807">
          <cell r="B807" t="str">
            <v>460-6190-10</v>
          </cell>
          <cell r="C807" t="str">
            <v>5405 Benefits - WCB</v>
          </cell>
          <cell r="D807">
            <v>0</v>
          </cell>
          <cell r="E807">
            <v>1309.54</v>
          </cell>
          <cell r="F807">
            <v>301.72000000000003</v>
          </cell>
          <cell r="G807">
            <v>1007.82</v>
          </cell>
          <cell r="H807">
            <v>1007.82</v>
          </cell>
        </row>
        <row r="808">
          <cell r="B808" t="str">
            <v>460-6200-10</v>
          </cell>
          <cell r="C808" t="str">
            <v>5405 Benefits - CPP</v>
          </cell>
          <cell r="D808">
            <v>0</v>
          </cell>
          <cell r="E808">
            <v>3733.19</v>
          </cell>
          <cell r="F808">
            <v>952.85</v>
          </cell>
          <cell r="G808">
            <v>2780.34</v>
          </cell>
          <cell r="H808">
            <v>2780.34</v>
          </cell>
        </row>
        <row r="809">
          <cell r="B809" t="str">
            <v>460-6210-10</v>
          </cell>
          <cell r="C809" t="str">
            <v>5405 Benefits - UIC</v>
          </cell>
          <cell r="D809">
            <v>0</v>
          </cell>
          <cell r="E809">
            <v>1491.52</v>
          </cell>
          <cell r="F809">
            <v>391.14</v>
          </cell>
          <cell r="G809">
            <v>1100.3800000000001</v>
          </cell>
          <cell r="H809">
            <v>1100.3800000000001</v>
          </cell>
        </row>
        <row r="810">
          <cell r="B810" t="str">
            <v>460-6220-10</v>
          </cell>
          <cell r="C810" t="str">
            <v>5405 Benefits - Medical</v>
          </cell>
          <cell r="D810">
            <v>0</v>
          </cell>
          <cell r="E810">
            <v>4875</v>
          </cell>
          <cell r="F810">
            <v>448</v>
          </cell>
          <cell r="G810">
            <v>4427</v>
          </cell>
          <cell r="H810">
            <v>4427</v>
          </cell>
        </row>
        <row r="811">
          <cell r="B811" t="str">
            <v>460-6310-10</v>
          </cell>
          <cell r="C811" t="str">
            <v>5405 SUPPLIES - OFFICE</v>
          </cell>
          <cell r="D811">
            <v>0</v>
          </cell>
          <cell r="E811">
            <v>7</v>
          </cell>
          <cell r="F811">
            <v>0</v>
          </cell>
          <cell r="G811">
            <v>7</v>
          </cell>
          <cell r="H811">
            <v>7</v>
          </cell>
        </row>
        <row r="812">
          <cell r="B812" t="str">
            <v>460-6540-10</v>
          </cell>
          <cell r="C812" t="str">
            <v>5405 EMPLOYEE TRAINING - COURSE FEES</v>
          </cell>
          <cell r="D812">
            <v>0</v>
          </cell>
          <cell r="E812">
            <v>1795</v>
          </cell>
          <cell r="F812">
            <v>0</v>
          </cell>
          <cell r="G812">
            <v>1795</v>
          </cell>
          <cell r="H812">
            <v>1795</v>
          </cell>
        </row>
        <row r="813">
          <cell r="B813" t="str">
            <v>460-6590-10</v>
          </cell>
          <cell r="C813" t="str">
            <v>5405 TRAVEL - ACCOMMODATION</v>
          </cell>
          <cell r="D813">
            <v>0</v>
          </cell>
          <cell r="E813">
            <v>2129.9299999999998</v>
          </cell>
          <cell r="F813">
            <v>365.4</v>
          </cell>
          <cell r="G813">
            <v>1764.53</v>
          </cell>
          <cell r="H813">
            <v>1764.53</v>
          </cell>
        </row>
        <row r="814">
          <cell r="B814" t="str">
            <v>460-6600-10</v>
          </cell>
          <cell r="C814" t="str">
            <v>5405 TRAVEL - CAR ALLOWANCE &amp; MILEAGE</v>
          </cell>
          <cell r="D814">
            <v>0</v>
          </cell>
          <cell r="E814">
            <v>773.52</v>
          </cell>
          <cell r="F814">
            <v>0</v>
          </cell>
          <cell r="G814">
            <v>773.52</v>
          </cell>
          <cell r="H814">
            <v>773.52</v>
          </cell>
        </row>
        <row r="815">
          <cell r="B815" t="str">
            <v>460-6620-10</v>
          </cell>
          <cell r="C815" t="str">
            <v>5605 Travel - Meals (Subsistence)</v>
          </cell>
          <cell r="D815">
            <v>0</v>
          </cell>
          <cell r="E815">
            <v>122.08</v>
          </cell>
          <cell r="F815">
            <v>0</v>
          </cell>
          <cell r="G815">
            <v>122.08</v>
          </cell>
          <cell r="H815">
            <v>122.08</v>
          </cell>
        </row>
        <row r="816">
          <cell r="B816" t="str">
            <v>460-6650-10</v>
          </cell>
          <cell r="C816" t="str">
            <v>5405 COMMUNICATIONS - COURIER \ SECURITY PICKUP</v>
          </cell>
          <cell r="D816">
            <v>0</v>
          </cell>
          <cell r="E816">
            <v>13.12</v>
          </cell>
          <cell r="F816">
            <v>0</v>
          </cell>
          <cell r="G816">
            <v>13.12</v>
          </cell>
          <cell r="H816">
            <v>13.12</v>
          </cell>
        </row>
        <row r="817">
          <cell r="B817" t="str">
            <v>460-6700-10</v>
          </cell>
          <cell r="C817" t="str">
            <v>5405 COMMUNICATIONS - TELEPHONE, FAX &amp; PAGERS</v>
          </cell>
          <cell r="D817">
            <v>0</v>
          </cell>
          <cell r="E817">
            <v>1751.67</v>
          </cell>
          <cell r="F817">
            <v>0</v>
          </cell>
          <cell r="G817">
            <v>1751.67</v>
          </cell>
          <cell r="H817">
            <v>1751.67</v>
          </cell>
        </row>
        <row r="818">
          <cell r="B818" t="str">
            <v>460-6901-10</v>
          </cell>
          <cell r="C818" t="str">
            <v>5405 Allocated Payroll Maintenance Recovery</v>
          </cell>
          <cell r="D818">
            <v>0</v>
          </cell>
          <cell r="E818">
            <v>0</v>
          </cell>
          <cell r="F818">
            <v>16623.330000000002</v>
          </cell>
          <cell r="G818">
            <v>-16623.330000000002</v>
          </cell>
          <cell r="H818">
            <v>-16623.330000000002</v>
          </cell>
        </row>
        <row r="819">
          <cell r="B819" t="str">
            <v>471-4966-10</v>
          </cell>
          <cell r="C819" t="str">
            <v>4375 CDM-General Fixed Funding</v>
          </cell>
          <cell r="D819">
            <v>0</v>
          </cell>
          <cell r="E819">
            <v>5040</v>
          </cell>
          <cell r="F819">
            <v>727798.63</v>
          </cell>
          <cell r="G819">
            <v>-722758.63</v>
          </cell>
          <cell r="H819">
            <v>-722758.63</v>
          </cell>
        </row>
        <row r="820">
          <cell r="B820" t="str">
            <v>471-4997-10</v>
          </cell>
          <cell r="C820" t="str">
            <v>4380 CDM-General Fixed Revenue/Cost TrueUp</v>
          </cell>
          <cell r="D820">
            <v>0</v>
          </cell>
          <cell r="E820">
            <v>22560482.43</v>
          </cell>
          <cell r="F820">
            <v>21837723.800000001</v>
          </cell>
          <cell r="G820">
            <v>722758.63</v>
          </cell>
          <cell r="H820">
            <v>722758.63</v>
          </cell>
        </row>
        <row r="821">
          <cell r="B821" t="str">
            <v>472-4912-10</v>
          </cell>
          <cell r="C821" t="str">
            <v>4380 CDM-R 3rd Party Admin-Conservation Coupons</v>
          </cell>
          <cell r="D821">
            <v>0</v>
          </cell>
          <cell r="E821">
            <v>6310.75</v>
          </cell>
          <cell r="F821">
            <v>0</v>
          </cell>
          <cell r="G821">
            <v>6310.75</v>
          </cell>
          <cell r="H821">
            <v>6310.75</v>
          </cell>
        </row>
        <row r="822">
          <cell r="B822" t="str">
            <v>472-4913-10</v>
          </cell>
          <cell r="C822" t="str">
            <v>4380 CDM-R Sponsorship-Conservation Coupons</v>
          </cell>
          <cell r="D822">
            <v>0</v>
          </cell>
          <cell r="E822">
            <v>2275</v>
          </cell>
          <cell r="F822">
            <v>0</v>
          </cell>
          <cell r="G822">
            <v>2275</v>
          </cell>
          <cell r="H822">
            <v>2275</v>
          </cell>
        </row>
        <row r="823">
          <cell r="B823" t="str">
            <v>472-4916-10</v>
          </cell>
          <cell r="C823" t="str">
            <v>4380 CDM-R 3rd Party Markt-Conservation Coupons</v>
          </cell>
          <cell r="D823">
            <v>0</v>
          </cell>
          <cell r="E823">
            <v>6455.48</v>
          </cell>
          <cell r="F823">
            <v>0</v>
          </cell>
          <cell r="G823">
            <v>6455.48</v>
          </cell>
          <cell r="H823">
            <v>6455.48</v>
          </cell>
        </row>
        <row r="824">
          <cell r="B824" t="str">
            <v>472-4917-10</v>
          </cell>
          <cell r="C824" t="str">
            <v>4380 CDM-R Internal Allocat'ns-ConservationCoupons</v>
          </cell>
          <cell r="D824">
            <v>0</v>
          </cell>
          <cell r="E824">
            <v>2881.79</v>
          </cell>
          <cell r="F824">
            <v>0</v>
          </cell>
          <cell r="G824">
            <v>2881.79</v>
          </cell>
          <cell r="H824">
            <v>2881.79</v>
          </cell>
        </row>
        <row r="825">
          <cell r="B825" t="str">
            <v>472-4918-10</v>
          </cell>
          <cell r="C825" t="str">
            <v>4380 CDM-R 3rd Party Admin-HVAC Incentives</v>
          </cell>
          <cell r="D825">
            <v>0</v>
          </cell>
          <cell r="E825">
            <v>6634.75</v>
          </cell>
          <cell r="F825">
            <v>0</v>
          </cell>
          <cell r="G825">
            <v>6634.75</v>
          </cell>
          <cell r="H825">
            <v>6634.75</v>
          </cell>
        </row>
        <row r="826">
          <cell r="B826" t="str">
            <v>472-4919-10</v>
          </cell>
          <cell r="C826" t="str">
            <v>4380 CDM-R Sponsorship-HVAC Incentives</v>
          </cell>
          <cell r="D826">
            <v>0</v>
          </cell>
          <cell r="E826">
            <v>900</v>
          </cell>
          <cell r="F826">
            <v>0</v>
          </cell>
          <cell r="G826">
            <v>900</v>
          </cell>
          <cell r="H826">
            <v>900</v>
          </cell>
        </row>
        <row r="827">
          <cell r="B827" t="str">
            <v>472-4922-10</v>
          </cell>
          <cell r="C827" t="str">
            <v>4380 CDM-R 3rd Party Markt-HVAC Incentives</v>
          </cell>
          <cell r="D827">
            <v>0</v>
          </cell>
          <cell r="E827">
            <v>17461.88</v>
          </cell>
          <cell r="F827">
            <v>0</v>
          </cell>
          <cell r="G827">
            <v>17461.88</v>
          </cell>
          <cell r="H827">
            <v>17461.88</v>
          </cell>
        </row>
        <row r="828">
          <cell r="B828" t="str">
            <v>472-4923-10</v>
          </cell>
          <cell r="C828" t="str">
            <v>4380 CDM-R Internal Allocations-HVAC Incentives</v>
          </cell>
          <cell r="D828">
            <v>0</v>
          </cell>
          <cell r="E828">
            <v>2847.93</v>
          </cell>
          <cell r="F828">
            <v>0</v>
          </cell>
          <cell r="G828">
            <v>2847.93</v>
          </cell>
          <cell r="H828">
            <v>2847.93</v>
          </cell>
        </row>
        <row r="829">
          <cell r="B829" t="str">
            <v>472-4960-10</v>
          </cell>
          <cell r="C829" t="str">
            <v>4380 CDM-R 3rd Party Admin-New Construction</v>
          </cell>
          <cell r="D829">
            <v>0</v>
          </cell>
          <cell r="E829">
            <v>14164.75</v>
          </cell>
          <cell r="F829">
            <v>0</v>
          </cell>
          <cell r="G829">
            <v>14164.75</v>
          </cell>
          <cell r="H829">
            <v>14164.75</v>
          </cell>
        </row>
        <row r="830">
          <cell r="B830" t="str">
            <v>472-4963-10</v>
          </cell>
          <cell r="C830" t="str">
            <v>4380 CDM-R Variable Costs-Resi New Construction</v>
          </cell>
          <cell r="D830">
            <v>0</v>
          </cell>
          <cell r="E830">
            <v>66000</v>
          </cell>
          <cell r="F830">
            <v>0</v>
          </cell>
          <cell r="G830">
            <v>66000</v>
          </cell>
          <cell r="H830">
            <v>66000</v>
          </cell>
        </row>
        <row r="831">
          <cell r="B831" t="str">
            <v>472-4965-10</v>
          </cell>
          <cell r="C831" t="str">
            <v>4380 CDM-R Internal Allocations-New Construction</v>
          </cell>
          <cell r="D831">
            <v>0</v>
          </cell>
          <cell r="E831">
            <v>2221.08</v>
          </cell>
          <cell r="F831">
            <v>0</v>
          </cell>
          <cell r="G831">
            <v>2221.08</v>
          </cell>
          <cell r="H831">
            <v>2221.08</v>
          </cell>
        </row>
        <row r="832">
          <cell r="B832" t="str">
            <v>472-4997-10</v>
          </cell>
          <cell r="C832" t="str">
            <v>4380 CDM-R Revenue/Cost TrueUp</v>
          </cell>
          <cell r="D832">
            <v>0</v>
          </cell>
          <cell r="E832">
            <v>3457378.28</v>
          </cell>
          <cell r="F832">
            <v>3585531.69</v>
          </cell>
          <cell r="G832">
            <v>-128153.41</v>
          </cell>
          <cell r="H832">
            <v>-128153.41</v>
          </cell>
        </row>
        <row r="833">
          <cell r="B833" t="str">
            <v>473-4901-10</v>
          </cell>
          <cell r="C833" t="str">
            <v>4380 CDM-C&amp;I Sponsorship-Energy Audit</v>
          </cell>
          <cell r="D833">
            <v>0</v>
          </cell>
          <cell r="E833">
            <v>1500</v>
          </cell>
          <cell r="F833">
            <v>0</v>
          </cell>
          <cell r="G833">
            <v>1500</v>
          </cell>
          <cell r="H833">
            <v>1500</v>
          </cell>
        </row>
        <row r="834">
          <cell r="B834" t="str">
            <v>473-4903-10</v>
          </cell>
          <cell r="C834" t="str">
            <v>4380 CDM-C&amp;I Variable Costs-Energy Audit</v>
          </cell>
          <cell r="D834">
            <v>0</v>
          </cell>
          <cell r="E834">
            <v>24850</v>
          </cell>
          <cell r="F834">
            <v>0</v>
          </cell>
          <cell r="G834">
            <v>24850</v>
          </cell>
          <cell r="H834">
            <v>24850</v>
          </cell>
        </row>
        <row r="835">
          <cell r="B835" t="str">
            <v>473-4904-10</v>
          </cell>
          <cell r="C835" t="str">
            <v>4380 CDM-C&amp;I 3rd Party Markt-Energy Audit</v>
          </cell>
          <cell r="D835">
            <v>0</v>
          </cell>
          <cell r="E835">
            <v>200</v>
          </cell>
          <cell r="F835">
            <v>0</v>
          </cell>
          <cell r="G835">
            <v>200</v>
          </cell>
          <cell r="H835">
            <v>200</v>
          </cell>
        </row>
        <row r="836">
          <cell r="B836" t="str">
            <v>473-4905-10</v>
          </cell>
          <cell r="C836" t="str">
            <v>4380 CDM-C&amp;I Internal Allocations-Energy Audit</v>
          </cell>
          <cell r="D836">
            <v>0</v>
          </cell>
          <cell r="E836">
            <v>1277.3699999999999</v>
          </cell>
          <cell r="F836">
            <v>0</v>
          </cell>
          <cell r="G836">
            <v>1277.3699999999999</v>
          </cell>
          <cell r="H836">
            <v>1277.3699999999999</v>
          </cell>
        </row>
        <row r="837">
          <cell r="B837" t="str">
            <v>473-4906-10</v>
          </cell>
          <cell r="C837" t="str">
            <v>4380 CDM-C&amp;I 3rd Party Adm-Equip. Replacement</v>
          </cell>
          <cell r="D837">
            <v>0</v>
          </cell>
          <cell r="E837">
            <v>100343.88</v>
          </cell>
          <cell r="F837">
            <v>0</v>
          </cell>
          <cell r="G837">
            <v>100343.88</v>
          </cell>
          <cell r="H837">
            <v>100343.88</v>
          </cell>
        </row>
        <row r="838">
          <cell r="B838" t="str">
            <v>473-4907-10</v>
          </cell>
          <cell r="C838" t="str">
            <v>4380 CDM-C&amp;I Sponsorship-Equip. Replacement</v>
          </cell>
          <cell r="D838">
            <v>0</v>
          </cell>
          <cell r="E838">
            <v>12855</v>
          </cell>
          <cell r="F838">
            <v>0</v>
          </cell>
          <cell r="G838">
            <v>12855</v>
          </cell>
          <cell r="H838">
            <v>12855</v>
          </cell>
        </row>
        <row r="839">
          <cell r="B839" t="str">
            <v>473-4909-10</v>
          </cell>
          <cell r="C839" t="str">
            <v>4380 CDM-C&amp;I Variable Costs-Equip. Replacement</v>
          </cell>
          <cell r="D839">
            <v>0</v>
          </cell>
          <cell r="E839">
            <v>254974.25</v>
          </cell>
          <cell r="F839">
            <v>0</v>
          </cell>
          <cell r="G839">
            <v>254974.25</v>
          </cell>
          <cell r="H839">
            <v>254974.25</v>
          </cell>
        </row>
        <row r="840">
          <cell r="B840" t="str">
            <v>473-4910-10</v>
          </cell>
          <cell r="C840" t="str">
            <v>4380 CDM-C&amp;I 3rd Party Markt-Equip. Replacement</v>
          </cell>
          <cell r="D840">
            <v>0</v>
          </cell>
          <cell r="E840">
            <v>7349</v>
          </cell>
          <cell r="F840">
            <v>0</v>
          </cell>
          <cell r="G840">
            <v>7349</v>
          </cell>
          <cell r="H840">
            <v>7349</v>
          </cell>
        </row>
        <row r="841">
          <cell r="B841" t="str">
            <v>473-4911-10</v>
          </cell>
          <cell r="C841" t="str">
            <v>4380 CDM-C&amp;I Internal Allocations-Equip. Replace</v>
          </cell>
          <cell r="D841">
            <v>0</v>
          </cell>
          <cell r="E841">
            <v>169266.52</v>
          </cell>
          <cell r="F841">
            <v>115667.6</v>
          </cell>
          <cell r="G841">
            <v>53598.92</v>
          </cell>
          <cell r="H841">
            <v>53598.92</v>
          </cell>
        </row>
        <row r="842">
          <cell r="B842" t="str">
            <v>473-4918-10</v>
          </cell>
          <cell r="C842" t="str">
            <v>4380 CDM-C&amp;I 3rd Party Adm- HPNC</v>
          </cell>
          <cell r="D842">
            <v>0</v>
          </cell>
          <cell r="E842">
            <v>4834.75</v>
          </cell>
          <cell r="F842">
            <v>0</v>
          </cell>
          <cell r="G842">
            <v>4834.75</v>
          </cell>
          <cell r="H842">
            <v>4834.75</v>
          </cell>
        </row>
        <row r="843">
          <cell r="B843" t="str">
            <v>473-4919-10</v>
          </cell>
          <cell r="C843" t="str">
            <v>4380 CDM-C&amp;I Sponsorship- HPNC</v>
          </cell>
          <cell r="D843">
            <v>0</v>
          </cell>
          <cell r="E843">
            <v>1875</v>
          </cell>
          <cell r="F843">
            <v>0</v>
          </cell>
          <cell r="G843">
            <v>1875</v>
          </cell>
          <cell r="H843">
            <v>1875</v>
          </cell>
        </row>
        <row r="844">
          <cell r="B844" t="str">
            <v>473-4921-10</v>
          </cell>
          <cell r="C844" t="str">
            <v>4380 CDM-C&amp;I Variable Costs- HPNC</v>
          </cell>
          <cell r="D844">
            <v>0</v>
          </cell>
          <cell r="E844">
            <v>2623</v>
          </cell>
          <cell r="F844">
            <v>0</v>
          </cell>
          <cell r="G844">
            <v>2623</v>
          </cell>
          <cell r="H844">
            <v>2623</v>
          </cell>
        </row>
        <row r="845">
          <cell r="B845" t="str">
            <v>473-4922-10</v>
          </cell>
          <cell r="C845" t="str">
            <v>4380 CDM-C&amp;I 3rd Party Markt- HPNC</v>
          </cell>
          <cell r="D845">
            <v>0</v>
          </cell>
          <cell r="E845">
            <v>200</v>
          </cell>
          <cell r="F845">
            <v>0</v>
          </cell>
          <cell r="G845">
            <v>200</v>
          </cell>
          <cell r="H845">
            <v>200</v>
          </cell>
        </row>
        <row r="846">
          <cell r="B846" t="str">
            <v>473-4923-10</v>
          </cell>
          <cell r="C846" t="str">
            <v>4380 CDM-C&amp;I Internal Allocations- HPNC</v>
          </cell>
          <cell r="D846">
            <v>0</v>
          </cell>
          <cell r="E846">
            <v>2850.23</v>
          </cell>
          <cell r="F846">
            <v>0</v>
          </cell>
          <cell r="G846">
            <v>2850.23</v>
          </cell>
          <cell r="H846">
            <v>2850.23</v>
          </cell>
        </row>
        <row r="847">
          <cell r="B847" t="str">
            <v>473-4943-10</v>
          </cell>
          <cell r="C847" t="str">
            <v>4380 CDM-C&amp;I 3rd Party Adm-Energy Audit</v>
          </cell>
          <cell r="D847">
            <v>0</v>
          </cell>
          <cell r="E847">
            <v>13776.25</v>
          </cell>
          <cell r="F847">
            <v>0</v>
          </cell>
          <cell r="G847">
            <v>13776.25</v>
          </cell>
          <cell r="H847">
            <v>13776.25</v>
          </cell>
        </row>
        <row r="848">
          <cell r="B848" t="str">
            <v>473-4970-10</v>
          </cell>
          <cell r="C848" t="str">
            <v>4380 CDM-C&amp;I 3rd Party Adm- SBL</v>
          </cell>
          <cell r="D848">
            <v>0</v>
          </cell>
          <cell r="E848">
            <v>18379.830000000002</v>
          </cell>
          <cell r="F848">
            <v>0</v>
          </cell>
          <cell r="G848">
            <v>18379.830000000002</v>
          </cell>
          <cell r="H848">
            <v>18379.830000000002</v>
          </cell>
        </row>
        <row r="849">
          <cell r="B849" t="str">
            <v>473-4971-10</v>
          </cell>
          <cell r="C849" t="str">
            <v>4380 CDM-C&amp;I Sponsorship- SBL</v>
          </cell>
          <cell r="D849">
            <v>0</v>
          </cell>
          <cell r="E849">
            <v>2775</v>
          </cell>
          <cell r="F849">
            <v>0</v>
          </cell>
          <cell r="G849">
            <v>2775</v>
          </cell>
          <cell r="H849">
            <v>2775</v>
          </cell>
        </row>
        <row r="850">
          <cell r="B850" t="str">
            <v>473-4972-10</v>
          </cell>
          <cell r="C850" t="str">
            <v>4380 CDM-C&amp;I 3rd Party Markt- SBL</v>
          </cell>
          <cell r="D850">
            <v>0</v>
          </cell>
          <cell r="E850">
            <v>1591</v>
          </cell>
          <cell r="F850">
            <v>0</v>
          </cell>
          <cell r="G850">
            <v>1591</v>
          </cell>
          <cell r="H850">
            <v>1591</v>
          </cell>
        </row>
        <row r="851">
          <cell r="B851" t="str">
            <v>473-4973-10</v>
          </cell>
          <cell r="C851" t="str">
            <v>4380 CDM-C&amp;I Internal Allocations- SBL</v>
          </cell>
          <cell r="D851">
            <v>0</v>
          </cell>
          <cell r="E851">
            <v>9831.41</v>
          </cell>
          <cell r="F851">
            <v>0</v>
          </cell>
          <cell r="G851">
            <v>9831.41</v>
          </cell>
          <cell r="H851">
            <v>9831.41</v>
          </cell>
        </row>
        <row r="852">
          <cell r="B852" t="str">
            <v>473-4975-10</v>
          </cell>
          <cell r="C852" t="str">
            <v>4380 CDM-C&amp;I Variable Costs- SBL</v>
          </cell>
          <cell r="D852">
            <v>0</v>
          </cell>
          <cell r="E852">
            <v>99973.6</v>
          </cell>
          <cell r="F852">
            <v>0</v>
          </cell>
          <cell r="G852">
            <v>99973.6</v>
          </cell>
          <cell r="H852">
            <v>99973.6</v>
          </cell>
        </row>
        <row r="853">
          <cell r="B853" t="str">
            <v>473-4997-10</v>
          </cell>
          <cell r="C853" t="str">
            <v>4375 CDM C&amp;I Revenue/Cost TrueUp</v>
          </cell>
          <cell r="D853">
            <v>0</v>
          </cell>
          <cell r="E853">
            <v>8767739.3300000001</v>
          </cell>
          <cell r="F853">
            <v>9383397.8200000003</v>
          </cell>
          <cell r="G853">
            <v>-615658.49</v>
          </cell>
          <cell r="H853">
            <v>-615658.49</v>
          </cell>
        </row>
        <row r="854">
          <cell r="B854" t="str">
            <v>474-4900-10</v>
          </cell>
          <cell r="C854" t="str">
            <v>4380 CDM-I 3rd Party Admin-Prelim Eng. Study</v>
          </cell>
          <cell r="D854">
            <v>0</v>
          </cell>
          <cell r="E854">
            <v>2066.25</v>
          </cell>
          <cell r="F854">
            <v>0</v>
          </cell>
          <cell r="G854">
            <v>2066.25</v>
          </cell>
          <cell r="H854">
            <v>2066.25</v>
          </cell>
        </row>
        <row r="855">
          <cell r="B855" t="str">
            <v>474-4905-10</v>
          </cell>
          <cell r="C855" t="str">
            <v>4380 CDM-I Internal Allocations-Prelim Eng. Study</v>
          </cell>
          <cell r="D855">
            <v>0</v>
          </cell>
          <cell r="E855">
            <v>2647.59</v>
          </cell>
          <cell r="F855">
            <v>0</v>
          </cell>
          <cell r="G855">
            <v>2647.59</v>
          </cell>
          <cell r="H855">
            <v>2647.59</v>
          </cell>
        </row>
        <row r="856">
          <cell r="B856" t="str">
            <v>474-4906-10</v>
          </cell>
          <cell r="C856" t="str">
            <v>4380 CDM-I 3rd Party Admin-Detailed Eng. Study</v>
          </cell>
          <cell r="D856">
            <v>0</v>
          </cell>
          <cell r="E856">
            <v>7650.75</v>
          </cell>
          <cell r="F856">
            <v>0</v>
          </cell>
          <cell r="G856">
            <v>7650.75</v>
          </cell>
          <cell r="H856">
            <v>7650.75</v>
          </cell>
        </row>
        <row r="857">
          <cell r="B857" t="str">
            <v>474-4910-10</v>
          </cell>
          <cell r="C857" t="str">
            <v>4380 CDM-I 3rd Party Markt-Detailed Eng. Study</v>
          </cell>
          <cell r="D857">
            <v>0</v>
          </cell>
          <cell r="E857">
            <v>3096.83</v>
          </cell>
          <cell r="F857">
            <v>0</v>
          </cell>
          <cell r="G857">
            <v>3096.83</v>
          </cell>
          <cell r="H857">
            <v>3096.83</v>
          </cell>
        </row>
        <row r="858">
          <cell r="B858" t="str">
            <v>474-4911-10</v>
          </cell>
          <cell r="C858" t="str">
            <v>4380 CDM-I Internal Allocations-DetailedEng. Study</v>
          </cell>
          <cell r="D858">
            <v>0</v>
          </cell>
          <cell r="E858">
            <v>5695.17</v>
          </cell>
          <cell r="F858">
            <v>0</v>
          </cell>
          <cell r="G858">
            <v>5695.17</v>
          </cell>
          <cell r="H858">
            <v>5695.17</v>
          </cell>
        </row>
        <row r="859">
          <cell r="B859" t="str">
            <v>474-4912-10</v>
          </cell>
          <cell r="C859" t="str">
            <v>4380 CDM-I 3rd Party Admin-Cap Project Incentive</v>
          </cell>
          <cell r="D859">
            <v>0</v>
          </cell>
          <cell r="E859">
            <v>11556.5</v>
          </cell>
          <cell r="F859">
            <v>0</v>
          </cell>
          <cell r="G859">
            <v>11556.5</v>
          </cell>
          <cell r="H859">
            <v>11556.5</v>
          </cell>
        </row>
        <row r="860">
          <cell r="B860" t="str">
            <v>474-4917-10</v>
          </cell>
          <cell r="C860" t="str">
            <v>4380 CDM-I Internal Allocations-Cap Project Incent</v>
          </cell>
          <cell r="D860">
            <v>0</v>
          </cell>
          <cell r="E860">
            <v>6508.76</v>
          </cell>
          <cell r="F860">
            <v>0</v>
          </cell>
          <cell r="G860">
            <v>6508.76</v>
          </cell>
          <cell r="H860">
            <v>6508.76</v>
          </cell>
        </row>
        <row r="861">
          <cell r="B861" t="str">
            <v>474-4997-10</v>
          </cell>
          <cell r="C861" t="str">
            <v>4380 CDM-I Fixed Costs/Revenue TrueUp</v>
          </cell>
          <cell r="D861">
            <v>0</v>
          </cell>
          <cell r="E861">
            <v>869513.32</v>
          </cell>
          <cell r="F861">
            <v>908735.17</v>
          </cell>
          <cell r="G861">
            <v>-39221.85</v>
          </cell>
          <cell r="H861">
            <v>-39221.85</v>
          </cell>
        </row>
        <row r="862">
          <cell r="B862" t="str">
            <v>475-4970-10</v>
          </cell>
          <cell r="C862" t="str">
            <v>4380 CDM-HAP Variable Costs</v>
          </cell>
          <cell r="D862">
            <v>0</v>
          </cell>
          <cell r="E862">
            <v>7909.26</v>
          </cell>
          <cell r="F862">
            <v>0</v>
          </cell>
          <cell r="G862">
            <v>7909.26</v>
          </cell>
          <cell r="H862">
            <v>7909.26</v>
          </cell>
        </row>
        <row r="863">
          <cell r="B863" t="str">
            <v>475-4997-10</v>
          </cell>
          <cell r="C863" t="str">
            <v>4380 CDM-HAP Revenue/Cost TrueUP</v>
          </cell>
          <cell r="D863">
            <v>0</v>
          </cell>
          <cell r="E863">
            <v>722921.88</v>
          </cell>
          <cell r="F863">
            <v>730831.14</v>
          </cell>
          <cell r="G863">
            <v>-7909.26</v>
          </cell>
          <cell r="H863">
            <v>-7909.26</v>
          </cell>
        </row>
        <row r="864">
          <cell r="B864" t="str">
            <v>510-6220-10</v>
          </cell>
          <cell r="C864" t="str">
            <v>5645 BENEFITS - MEDICAL</v>
          </cell>
          <cell r="D864">
            <v>0</v>
          </cell>
          <cell r="E864">
            <v>471075.52</v>
          </cell>
          <cell r="F864">
            <v>0</v>
          </cell>
          <cell r="G864">
            <v>471075.52</v>
          </cell>
          <cell r="H864">
            <v>471075.52</v>
          </cell>
        </row>
        <row r="865">
          <cell r="B865" t="str">
            <v>510-6230-10</v>
          </cell>
          <cell r="C865" t="str">
            <v>5645 Benefits - Other</v>
          </cell>
          <cell r="D865">
            <v>0</v>
          </cell>
          <cell r="E865">
            <v>105525.94</v>
          </cell>
          <cell r="F865">
            <v>0</v>
          </cell>
          <cell r="G865">
            <v>105525.94</v>
          </cell>
          <cell r="H865">
            <v>105525.94</v>
          </cell>
        </row>
        <row r="866">
          <cell r="B866" t="str">
            <v>520-6010-10</v>
          </cell>
          <cell r="C866" t="str">
            <v>5420 Labour - Salaries</v>
          </cell>
          <cell r="D866">
            <v>0</v>
          </cell>
          <cell r="E866">
            <v>3476.47</v>
          </cell>
          <cell r="F866">
            <v>412.5</v>
          </cell>
          <cell r="G866">
            <v>3063.97</v>
          </cell>
          <cell r="H866">
            <v>3063.97</v>
          </cell>
        </row>
        <row r="867">
          <cell r="B867" t="str">
            <v>520-6040-10</v>
          </cell>
          <cell r="C867" t="str">
            <v>5420 Labour - Student Labour</v>
          </cell>
          <cell r="D867">
            <v>0</v>
          </cell>
          <cell r="E867">
            <v>2092.92</v>
          </cell>
          <cell r="F867">
            <v>303.33999999999997</v>
          </cell>
          <cell r="G867">
            <v>1789.58</v>
          </cell>
          <cell r="H867">
            <v>1789.58</v>
          </cell>
        </row>
        <row r="868">
          <cell r="B868" t="str">
            <v>520-6060-10</v>
          </cell>
          <cell r="C868" t="str">
            <v>5420 Labour - Temporary</v>
          </cell>
          <cell r="D868">
            <v>0</v>
          </cell>
          <cell r="E868">
            <v>49690.400000000001</v>
          </cell>
          <cell r="F868">
            <v>7171.15</v>
          </cell>
          <cell r="G868">
            <v>42519.25</v>
          </cell>
          <cell r="H868">
            <v>42519.25</v>
          </cell>
        </row>
        <row r="869">
          <cell r="B869" t="str">
            <v>520-6070-10</v>
          </cell>
          <cell r="C869" t="str">
            <v>5420 Labour - Vacation</v>
          </cell>
          <cell r="D869">
            <v>0</v>
          </cell>
          <cell r="E869">
            <v>4454.78</v>
          </cell>
          <cell r="F869">
            <v>0</v>
          </cell>
          <cell r="G869">
            <v>4454.78</v>
          </cell>
          <cell r="H869">
            <v>4454.78</v>
          </cell>
        </row>
        <row r="870">
          <cell r="B870" t="str">
            <v>520-6170-10</v>
          </cell>
          <cell r="C870" t="str">
            <v>5420 Benefits - Pension</v>
          </cell>
          <cell r="D870">
            <v>0</v>
          </cell>
          <cell r="E870">
            <v>1521.25</v>
          </cell>
          <cell r="F870">
            <v>582.84</v>
          </cell>
          <cell r="G870">
            <v>938.41</v>
          </cell>
          <cell r="H870">
            <v>938.41</v>
          </cell>
        </row>
        <row r="871">
          <cell r="B871" t="str">
            <v>520-6180-10</v>
          </cell>
          <cell r="C871" t="str">
            <v>5420 BENEFITS - EHT</v>
          </cell>
          <cell r="D871">
            <v>0</v>
          </cell>
          <cell r="E871">
            <v>1320.54</v>
          </cell>
          <cell r="F871">
            <v>232.16</v>
          </cell>
          <cell r="G871">
            <v>1088.3800000000001</v>
          </cell>
          <cell r="H871">
            <v>1088.3800000000001</v>
          </cell>
        </row>
        <row r="872">
          <cell r="B872" t="str">
            <v>520-6190-10</v>
          </cell>
          <cell r="C872" t="str">
            <v>5420 BENEFITS - WCB</v>
          </cell>
          <cell r="D872">
            <v>0</v>
          </cell>
          <cell r="E872">
            <v>730.69</v>
          </cell>
          <cell r="F872">
            <v>129.77000000000001</v>
          </cell>
          <cell r="G872">
            <v>600.91999999999996</v>
          </cell>
          <cell r="H872">
            <v>600.91999999999996</v>
          </cell>
        </row>
        <row r="873">
          <cell r="B873" t="str">
            <v>520-6200-10</v>
          </cell>
          <cell r="C873" t="str">
            <v>5420 BENEFITS - CPP</v>
          </cell>
          <cell r="D873">
            <v>0</v>
          </cell>
          <cell r="E873">
            <v>3319.76</v>
          </cell>
          <cell r="F873">
            <v>589.96</v>
          </cell>
          <cell r="G873">
            <v>2729.8</v>
          </cell>
          <cell r="H873">
            <v>2729.8</v>
          </cell>
        </row>
        <row r="874">
          <cell r="B874" t="str">
            <v>520-6210-10</v>
          </cell>
          <cell r="C874" t="str">
            <v>5420 BENEFITS - UIC</v>
          </cell>
          <cell r="D874">
            <v>0</v>
          </cell>
          <cell r="E874">
            <v>1497.4</v>
          </cell>
          <cell r="F874">
            <v>260.10000000000002</v>
          </cell>
          <cell r="G874">
            <v>1237.3</v>
          </cell>
          <cell r="H874">
            <v>1237.3</v>
          </cell>
        </row>
        <row r="875">
          <cell r="B875" t="str">
            <v>520-6220-10</v>
          </cell>
          <cell r="C875" t="str">
            <v>5420 BENEFITS - MEDICAL</v>
          </cell>
          <cell r="D875">
            <v>0</v>
          </cell>
          <cell r="E875">
            <v>4875</v>
          </cell>
          <cell r="F875">
            <v>448</v>
          </cell>
          <cell r="G875">
            <v>4427</v>
          </cell>
          <cell r="H875">
            <v>4427</v>
          </cell>
        </row>
        <row r="876">
          <cell r="B876" t="str">
            <v>520-6225-10</v>
          </cell>
          <cell r="C876" t="str">
            <v>5420 Benefits - Meal Allowance</v>
          </cell>
          <cell r="D876">
            <v>0</v>
          </cell>
          <cell r="E876">
            <v>560.91999999999996</v>
          </cell>
          <cell r="F876">
            <v>0</v>
          </cell>
          <cell r="G876">
            <v>560.91999999999996</v>
          </cell>
          <cell r="H876">
            <v>560.91999999999996</v>
          </cell>
        </row>
        <row r="877">
          <cell r="B877" t="str">
            <v>520-6230-10</v>
          </cell>
          <cell r="C877" t="str">
            <v>5420 BENEFITS - OTHER</v>
          </cell>
          <cell r="D877">
            <v>0</v>
          </cell>
          <cell r="E877">
            <v>522.9</v>
          </cell>
          <cell r="F877">
            <v>0</v>
          </cell>
          <cell r="G877">
            <v>522.9</v>
          </cell>
          <cell r="H877">
            <v>522.9</v>
          </cell>
        </row>
        <row r="878">
          <cell r="B878" t="str">
            <v>520-6270-10</v>
          </cell>
          <cell r="C878" t="str">
            <v>5420 VEHICLE - FUEL &amp; OIL</v>
          </cell>
          <cell r="D878">
            <v>0</v>
          </cell>
          <cell r="E878">
            <v>26.55</v>
          </cell>
          <cell r="F878">
            <v>0</v>
          </cell>
          <cell r="G878">
            <v>26.55</v>
          </cell>
          <cell r="H878">
            <v>26.55</v>
          </cell>
        </row>
        <row r="879">
          <cell r="B879" t="str">
            <v>520-6310-10</v>
          </cell>
          <cell r="C879" t="str">
            <v>5420 SUPPLIES - OFFICE</v>
          </cell>
          <cell r="D879">
            <v>0</v>
          </cell>
          <cell r="E879">
            <v>914.96</v>
          </cell>
          <cell r="F879">
            <v>0</v>
          </cell>
          <cell r="G879">
            <v>914.96</v>
          </cell>
          <cell r="H879">
            <v>914.96</v>
          </cell>
        </row>
        <row r="880">
          <cell r="B880" t="str">
            <v>520-6330-10</v>
          </cell>
          <cell r="C880" t="str">
            <v>5420 SUPPLIES - SAFETY</v>
          </cell>
          <cell r="D880">
            <v>0</v>
          </cell>
          <cell r="E880">
            <v>10114.879999999999</v>
          </cell>
          <cell r="F880">
            <v>0</v>
          </cell>
          <cell r="G880">
            <v>10114.879999999999</v>
          </cell>
          <cell r="H880">
            <v>10114.879999999999</v>
          </cell>
        </row>
        <row r="881">
          <cell r="B881" t="str">
            <v>520-6340-10</v>
          </cell>
          <cell r="C881" t="str">
            <v>5420 SUPPLIES - STATIONARY</v>
          </cell>
          <cell r="D881">
            <v>0</v>
          </cell>
          <cell r="E881">
            <v>110</v>
          </cell>
          <cell r="F881">
            <v>0</v>
          </cell>
          <cell r="G881">
            <v>110</v>
          </cell>
          <cell r="H881">
            <v>110</v>
          </cell>
        </row>
        <row r="882">
          <cell r="B882" t="str">
            <v>520-6500-10</v>
          </cell>
          <cell r="C882" t="str">
            <v>5420 EMPLOYEE - MEMBERSHIPS</v>
          </cell>
          <cell r="D882">
            <v>0</v>
          </cell>
          <cell r="E882">
            <v>120</v>
          </cell>
          <cell r="F882">
            <v>0</v>
          </cell>
          <cell r="G882">
            <v>120</v>
          </cell>
          <cell r="H882">
            <v>120</v>
          </cell>
        </row>
        <row r="883">
          <cell r="B883" t="str">
            <v>520-6540-10</v>
          </cell>
          <cell r="C883" t="str">
            <v>5420 EMPLOYEE TRAINING - COURSE FEES</v>
          </cell>
          <cell r="D883">
            <v>0</v>
          </cell>
          <cell r="E883">
            <v>55965.29</v>
          </cell>
          <cell r="F883">
            <v>338</v>
          </cell>
          <cell r="G883">
            <v>55627.29</v>
          </cell>
          <cell r="H883">
            <v>55627.29</v>
          </cell>
        </row>
        <row r="884">
          <cell r="B884" t="str">
            <v>520-6550-10</v>
          </cell>
          <cell r="C884" t="str">
            <v>5420 EMPLOYEE TRAINING - TRAVEL</v>
          </cell>
          <cell r="D884">
            <v>0</v>
          </cell>
          <cell r="E884">
            <v>7372</v>
          </cell>
          <cell r="F884">
            <v>0</v>
          </cell>
          <cell r="G884">
            <v>7372</v>
          </cell>
          <cell r="H884">
            <v>7372</v>
          </cell>
        </row>
        <row r="885">
          <cell r="B885" t="str">
            <v>520-6560-10</v>
          </cell>
          <cell r="C885" t="str">
            <v>5420 EMPLOYEE TRAINING - ACCOMMODATION &amp; MEALS</v>
          </cell>
          <cell r="D885">
            <v>0</v>
          </cell>
          <cell r="E885">
            <v>1623.3</v>
          </cell>
          <cell r="F885">
            <v>0</v>
          </cell>
          <cell r="G885">
            <v>1623.3</v>
          </cell>
          <cell r="H885">
            <v>1623.3</v>
          </cell>
        </row>
        <row r="886">
          <cell r="B886" t="str">
            <v>520-6570-10</v>
          </cell>
          <cell r="C886" t="str">
            <v>5420 EMPLOYEE TRAINING - MATERIALS</v>
          </cell>
          <cell r="D886">
            <v>0</v>
          </cell>
          <cell r="E886">
            <v>338</v>
          </cell>
          <cell r="F886">
            <v>0</v>
          </cell>
          <cell r="G886">
            <v>338</v>
          </cell>
          <cell r="H886">
            <v>338</v>
          </cell>
        </row>
        <row r="887">
          <cell r="B887" t="str">
            <v>520-6580-10</v>
          </cell>
          <cell r="C887" t="str">
            <v>5420 EMPLOYEE TRAINING - INSTRUCTORS</v>
          </cell>
          <cell r="D887">
            <v>0</v>
          </cell>
          <cell r="E887">
            <v>11538.08</v>
          </cell>
          <cell r="F887">
            <v>0</v>
          </cell>
          <cell r="G887">
            <v>11538.08</v>
          </cell>
          <cell r="H887">
            <v>11538.08</v>
          </cell>
        </row>
        <row r="888">
          <cell r="B888" t="str">
            <v>520-6590-10</v>
          </cell>
          <cell r="C888" t="str">
            <v>5420 TRAVEL - ACCOMMODATION</v>
          </cell>
          <cell r="D888">
            <v>0</v>
          </cell>
          <cell r="E888">
            <v>418.64</v>
          </cell>
          <cell r="F888">
            <v>0</v>
          </cell>
          <cell r="G888">
            <v>418.64</v>
          </cell>
          <cell r="H888">
            <v>418.64</v>
          </cell>
        </row>
        <row r="889">
          <cell r="B889" t="str">
            <v>520-6600-10</v>
          </cell>
          <cell r="C889" t="str">
            <v>5420 TRAVEL - CAR ALLOWANCE &amp; MILEAGE</v>
          </cell>
          <cell r="D889">
            <v>0</v>
          </cell>
          <cell r="E889">
            <v>840.55</v>
          </cell>
          <cell r="F889">
            <v>0</v>
          </cell>
          <cell r="G889">
            <v>840.55</v>
          </cell>
          <cell r="H889">
            <v>840.55</v>
          </cell>
        </row>
        <row r="890">
          <cell r="B890" t="str">
            <v>520-6620-10</v>
          </cell>
          <cell r="C890" t="str">
            <v>5605 Travel - Meals (Subsistence)</v>
          </cell>
          <cell r="D890">
            <v>0</v>
          </cell>
          <cell r="E890">
            <v>3046.63</v>
          </cell>
          <cell r="F890">
            <v>0</v>
          </cell>
          <cell r="G890">
            <v>3046.63</v>
          </cell>
          <cell r="H890">
            <v>3046.63</v>
          </cell>
        </row>
        <row r="891">
          <cell r="B891" t="str">
            <v>520-6650-10</v>
          </cell>
          <cell r="C891" t="str">
            <v>5420 COMMUNICATIONS - COURIER \ SECURITY PICKUP</v>
          </cell>
          <cell r="D891">
            <v>0</v>
          </cell>
          <cell r="E891">
            <v>4.01</v>
          </cell>
          <cell r="F891">
            <v>0</v>
          </cell>
          <cell r="G891">
            <v>4.01</v>
          </cell>
          <cell r="H891">
            <v>4.01</v>
          </cell>
        </row>
        <row r="892">
          <cell r="B892" t="str">
            <v>520-6700-10</v>
          </cell>
          <cell r="C892" t="str">
            <v>5420 COMMUNICATIONS - TELEPHONE, FAX &amp; PAGERS</v>
          </cell>
          <cell r="D892">
            <v>0</v>
          </cell>
          <cell r="E892">
            <v>616.98</v>
          </cell>
          <cell r="F892">
            <v>0</v>
          </cell>
          <cell r="G892">
            <v>616.98</v>
          </cell>
          <cell r="H892">
            <v>616.98</v>
          </cell>
        </row>
        <row r="893">
          <cell r="B893" t="str">
            <v>520-6710-10</v>
          </cell>
          <cell r="C893" t="str">
            <v>5420 ADVERTISING</v>
          </cell>
          <cell r="D893">
            <v>0</v>
          </cell>
          <cell r="E893">
            <v>289.91000000000003</v>
          </cell>
          <cell r="F893">
            <v>0</v>
          </cell>
          <cell r="G893">
            <v>289.91000000000003</v>
          </cell>
          <cell r="H893">
            <v>289.91000000000003</v>
          </cell>
        </row>
        <row r="894">
          <cell r="B894" t="str">
            <v>520-6720-10</v>
          </cell>
          <cell r="C894" t="str">
            <v>5420 COMMUNITY RELATIONS</v>
          </cell>
          <cell r="D894">
            <v>0</v>
          </cell>
          <cell r="E894">
            <v>106.9</v>
          </cell>
          <cell r="F894">
            <v>0</v>
          </cell>
          <cell r="G894">
            <v>106.9</v>
          </cell>
          <cell r="H894">
            <v>106.9</v>
          </cell>
        </row>
        <row r="895">
          <cell r="B895" t="str">
            <v>520-6740-10</v>
          </cell>
          <cell r="C895" t="str">
            <v>5630 PROFESSIONAL - CONSULTING</v>
          </cell>
          <cell r="D895">
            <v>0</v>
          </cell>
          <cell r="E895">
            <v>1483.9</v>
          </cell>
          <cell r="F895">
            <v>0</v>
          </cell>
          <cell r="G895">
            <v>1483.9</v>
          </cell>
          <cell r="H895">
            <v>1483.9</v>
          </cell>
        </row>
        <row r="896">
          <cell r="B896" t="str">
            <v>520-6760-10</v>
          </cell>
          <cell r="C896" t="str">
            <v>5630 PROFESSIONAL - LEGAL</v>
          </cell>
          <cell r="D896">
            <v>0</v>
          </cell>
          <cell r="E896">
            <v>2544.5</v>
          </cell>
          <cell r="F896">
            <v>0</v>
          </cell>
          <cell r="G896">
            <v>2544.5</v>
          </cell>
          <cell r="H896">
            <v>2544.5</v>
          </cell>
        </row>
        <row r="897">
          <cell r="B897" t="str">
            <v>520-6907-10</v>
          </cell>
          <cell r="C897" t="str">
            <v>5420 Labour &amp; OH's Allocated TO Affiliates</v>
          </cell>
          <cell r="D897">
            <v>0</v>
          </cell>
          <cell r="E897">
            <v>0</v>
          </cell>
          <cell r="F897">
            <v>12580</v>
          </cell>
          <cell r="G897">
            <v>-12580</v>
          </cell>
          <cell r="H897">
            <v>-12580</v>
          </cell>
        </row>
        <row r="898">
          <cell r="B898" t="str">
            <v>525-6590-10</v>
          </cell>
          <cell r="C898" t="str">
            <v>5610 Travel - Accommodations</v>
          </cell>
          <cell r="D898">
            <v>0</v>
          </cell>
          <cell r="E898">
            <v>650.23</v>
          </cell>
          <cell r="F898">
            <v>0</v>
          </cell>
          <cell r="G898">
            <v>650.23</v>
          </cell>
          <cell r="H898">
            <v>650.23</v>
          </cell>
        </row>
        <row r="899">
          <cell r="B899" t="str">
            <v>525-6620-10</v>
          </cell>
          <cell r="C899" t="str">
            <v>5605 Travel - Meals (Subsistence)</v>
          </cell>
          <cell r="D899">
            <v>0</v>
          </cell>
          <cell r="E899">
            <v>132.65</v>
          </cell>
          <cell r="F899">
            <v>0</v>
          </cell>
          <cell r="G899">
            <v>132.65</v>
          </cell>
          <cell r="H899">
            <v>132.65</v>
          </cell>
        </row>
        <row r="900">
          <cell r="B900" t="str">
            <v>530-6010-10</v>
          </cell>
          <cell r="C900" t="str">
            <v>5615 LABOUR - SALARIES</v>
          </cell>
          <cell r="D900">
            <v>0</v>
          </cell>
          <cell r="E900">
            <v>198158.93</v>
          </cell>
          <cell r="F900">
            <v>34259.379999999997</v>
          </cell>
          <cell r="G900">
            <v>163899.54999999999</v>
          </cell>
          <cell r="H900">
            <v>163899.54999999999</v>
          </cell>
        </row>
        <row r="901">
          <cell r="B901" t="str">
            <v>530-6050-10</v>
          </cell>
          <cell r="C901" t="str">
            <v>5615 LABOUR - SUBCONTRACT</v>
          </cell>
          <cell r="D901">
            <v>0</v>
          </cell>
          <cell r="E901">
            <v>1313.4</v>
          </cell>
          <cell r="F901">
            <v>0</v>
          </cell>
          <cell r="G901">
            <v>1313.4</v>
          </cell>
          <cell r="H901">
            <v>1313.4</v>
          </cell>
        </row>
        <row r="902">
          <cell r="B902" t="str">
            <v>530-6070-10</v>
          </cell>
          <cell r="C902" t="str">
            <v>5615 LABOUR - VACATION</v>
          </cell>
          <cell r="D902">
            <v>0</v>
          </cell>
          <cell r="E902">
            <v>17716.45</v>
          </cell>
          <cell r="F902">
            <v>2329.44</v>
          </cell>
          <cell r="G902">
            <v>15387.01</v>
          </cell>
          <cell r="H902">
            <v>15387.01</v>
          </cell>
        </row>
        <row r="903">
          <cell r="B903" t="str">
            <v>530-6120-10</v>
          </cell>
          <cell r="C903" t="str">
            <v>5615 Labour - Sick Leave</v>
          </cell>
          <cell r="D903">
            <v>0</v>
          </cell>
          <cell r="E903">
            <v>203.51</v>
          </cell>
          <cell r="F903">
            <v>0</v>
          </cell>
          <cell r="G903">
            <v>203.51</v>
          </cell>
          <cell r="H903">
            <v>203.51</v>
          </cell>
        </row>
        <row r="904">
          <cell r="B904" t="str">
            <v>530-6122-10</v>
          </cell>
          <cell r="C904" t="str">
            <v>5615 Labour - Family Leave</v>
          </cell>
          <cell r="D904">
            <v>0</v>
          </cell>
          <cell r="E904">
            <v>427.57</v>
          </cell>
          <cell r="F904">
            <v>0</v>
          </cell>
          <cell r="G904">
            <v>427.57</v>
          </cell>
          <cell r="H904">
            <v>427.57</v>
          </cell>
        </row>
        <row r="905">
          <cell r="B905" t="str">
            <v>530-6140-10</v>
          </cell>
          <cell r="C905" t="str">
            <v>5615 LABOUR - UNION / BEREAVEMENT</v>
          </cell>
          <cell r="D905">
            <v>0</v>
          </cell>
          <cell r="E905">
            <v>500</v>
          </cell>
          <cell r="F905">
            <v>500</v>
          </cell>
          <cell r="G905">
            <v>0</v>
          </cell>
          <cell r="H905">
            <v>0</v>
          </cell>
        </row>
        <row r="906">
          <cell r="B906" t="str">
            <v>530-6145-10</v>
          </cell>
          <cell r="C906" t="str">
            <v>5615 Labour - Bereavement</v>
          </cell>
          <cell r="D906">
            <v>0</v>
          </cell>
          <cell r="E906">
            <v>267.17</v>
          </cell>
          <cell r="F906">
            <v>44.53</v>
          </cell>
          <cell r="G906">
            <v>222.64</v>
          </cell>
          <cell r="H906">
            <v>222.64</v>
          </cell>
        </row>
        <row r="907">
          <cell r="B907" t="str">
            <v>530-6170-10</v>
          </cell>
          <cell r="C907" t="str">
            <v>5615 Benefits - Pension</v>
          </cell>
          <cell r="D907">
            <v>0</v>
          </cell>
          <cell r="E907">
            <v>26589.3</v>
          </cell>
          <cell r="F907">
            <v>5301.58</v>
          </cell>
          <cell r="G907">
            <v>21287.72</v>
          </cell>
          <cell r="H907">
            <v>21287.72</v>
          </cell>
        </row>
        <row r="908">
          <cell r="B908" t="str">
            <v>530-6180-10</v>
          </cell>
          <cell r="C908" t="str">
            <v>5615 Benefits - EHT</v>
          </cell>
          <cell r="D908">
            <v>0</v>
          </cell>
          <cell r="E908">
            <v>4599.55</v>
          </cell>
          <cell r="F908">
            <v>885.93</v>
          </cell>
          <cell r="G908">
            <v>3713.62</v>
          </cell>
          <cell r="H908">
            <v>3713.62</v>
          </cell>
        </row>
        <row r="909">
          <cell r="B909" t="str">
            <v>530-6190-10</v>
          </cell>
          <cell r="C909" t="str">
            <v>5615 Benefits - WCB</v>
          </cell>
          <cell r="D909">
            <v>0</v>
          </cell>
          <cell r="E909">
            <v>2183.14</v>
          </cell>
          <cell r="F909">
            <v>447.48</v>
          </cell>
          <cell r="G909">
            <v>1735.66</v>
          </cell>
          <cell r="H909">
            <v>1735.66</v>
          </cell>
        </row>
        <row r="910">
          <cell r="B910" t="str">
            <v>530-6200-10</v>
          </cell>
          <cell r="C910" t="str">
            <v>5615 Benefits - CPP</v>
          </cell>
          <cell r="D910">
            <v>0</v>
          </cell>
          <cell r="E910">
            <v>7208.16</v>
          </cell>
          <cell r="F910">
            <v>1661.45</v>
          </cell>
          <cell r="G910">
            <v>5546.71</v>
          </cell>
          <cell r="H910">
            <v>5546.71</v>
          </cell>
        </row>
        <row r="911">
          <cell r="B911" t="str">
            <v>530-6210-10</v>
          </cell>
          <cell r="C911" t="str">
            <v>5615 Benefits - UIC</v>
          </cell>
          <cell r="D911">
            <v>0</v>
          </cell>
          <cell r="E911">
            <v>2846.81</v>
          </cell>
          <cell r="F911">
            <v>649.29</v>
          </cell>
          <cell r="G911">
            <v>2197.52</v>
          </cell>
          <cell r="H911">
            <v>2197.52</v>
          </cell>
        </row>
        <row r="912">
          <cell r="B912" t="str">
            <v>530-6220-10</v>
          </cell>
          <cell r="C912" t="str">
            <v>5615 Benefits - Medical</v>
          </cell>
          <cell r="D912">
            <v>0</v>
          </cell>
          <cell r="E912">
            <v>9746</v>
          </cell>
          <cell r="F912">
            <v>895</v>
          </cell>
          <cell r="G912">
            <v>8851</v>
          </cell>
          <cell r="H912">
            <v>8851</v>
          </cell>
        </row>
        <row r="913">
          <cell r="B913" t="str">
            <v>530-6230-10</v>
          </cell>
          <cell r="C913" t="str">
            <v>5615 BENEFITS - OTHER</v>
          </cell>
          <cell r="D913">
            <v>0</v>
          </cell>
          <cell r="E913">
            <v>22021.29</v>
          </cell>
          <cell r="F913">
            <v>0</v>
          </cell>
          <cell r="G913">
            <v>22021.29</v>
          </cell>
          <cell r="H913">
            <v>22021.29</v>
          </cell>
        </row>
        <row r="914">
          <cell r="B914" t="str">
            <v>530-6250-10</v>
          </cell>
          <cell r="C914" t="str">
            <v>5620 MATERIALS - CONSUMABLES</v>
          </cell>
          <cell r="D914">
            <v>0</v>
          </cell>
          <cell r="E914">
            <v>32.450000000000003</v>
          </cell>
          <cell r="F914">
            <v>0</v>
          </cell>
          <cell r="G914">
            <v>32.450000000000003</v>
          </cell>
          <cell r="H914">
            <v>32.450000000000003</v>
          </cell>
        </row>
        <row r="915">
          <cell r="B915" t="str">
            <v>530-6310-10</v>
          </cell>
          <cell r="C915" t="str">
            <v>5620 SUPPLIES - OFFICE</v>
          </cell>
          <cell r="D915">
            <v>0</v>
          </cell>
          <cell r="E915">
            <v>83.33</v>
          </cell>
          <cell r="F915">
            <v>0</v>
          </cell>
          <cell r="G915">
            <v>83.33</v>
          </cell>
          <cell r="H915">
            <v>83.33</v>
          </cell>
        </row>
        <row r="916">
          <cell r="B916" t="str">
            <v>530-6330-10</v>
          </cell>
          <cell r="C916" t="str">
            <v>5620 SUPPLIES - SAFETY</v>
          </cell>
          <cell r="D916">
            <v>0</v>
          </cell>
          <cell r="E916">
            <v>689.59</v>
          </cell>
          <cell r="F916">
            <v>0</v>
          </cell>
          <cell r="G916">
            <v>689.59</v>
          </cell>
          <cell r="H916">
            <v>689.59</v>
          </cell>
        </row>
        <row r="917">
          <cell r="B917" t="str">
            <v>530-6340-10</v>
          </cell>
          <cell r="C917" t="str">
            <v>5620 SUPPLIES - STATIONARY</v>
          </cell>
          <cell r="D917">
            <v>0</v>
          </cell>
          <cell r="E917">
            <v>185.75</v>
          </cell>
          <cell r="F917">
            <v>0</v>
          </cell>
          <cell r="G917">
            <v>185.75</v>
          </cell>
          <cell r="H917">
            <v>185.75</v>
          </cell>
        </row>
        <row r="918">
          <cell r="B918" t="str">
            <v>530-6342-10</v>
          </cell>
          <cell r="C918" t="str">
            <v>5620 License/Permits</v>
          </cell>
          <cell r="D918">
            <v>0</v>
          </cell>
          <cell r="E918">
            <v>6652.8</v>
          </cell>
          <cell r="F918">
            <v>0</v>
          </cell>
          <cell r="G918">
            <v>6652.8</v>
          </cell>
          <cell r="H918">
            <v>6652.8</v>
          </cell>
        </row>
        <row r="919">
          <cell r="B919" t="str">
            <v>530-6500-10</v>
          </cell>
          <cell r="C919" t="str">
            <v>5620 EMPLOYEE - MEMBERSHIPS</v>
          </cell>
          <cell r="D919">
            <v>0</v>
          </cell>
          <cell r="E919">
            <v>578.29999999999995</v>
          </cell>
          <cell r="F919">
            <v>0</v>
          </cell>
          <cell r="G919">
            <v>578.29999999999995</v>
          </cell>
          <cell r="H919">
            <v>578.29999999999995</v>
          </cell>
        </row>
        <row r="920">
          <cell r="B920" t="str">
            <v>530-6520-10</v>
          </cell>
          <cell r="C920" t="str">
            <v>5620 EMPLOYEE - ADVERTISING</v>
          </cell>
          <cell r="D920">
            <v>0</v>
          </cell>
          <cell r="E920">
            <v>2958</v>
          </cell>
          <cell r="F920">
            <v>0</v>
          </cell>
          <cell r="G920">
            <v>2958</v>
          </cell>
          <cell r="H920">
            <v>2958</v>
          </cell>
        </row>
        <row r="921">
          <cell r="B921" t="str">
            <v>530-6540-10</v>
          </cell>
          <cell r="C921" t="str">
            <v>5620 EMPLOYEE TRAINING - COURSE FEES</v>
          </cell>
          <cell r="D921">
            <v>0</v>
          </cell>
          <cell r="E921">
            <v>11397.03</v>
          </cell>
          <cell r="F921">
            <v>0</v>
          </cell>
          <cell r="G921">
            <v>11397.03</v>
          </cell>
          <cell r="H921">
            <v>11397.03</v>
          </cell>
        </row>
        <row r="922">
          <cell r="B922" t="str">
            <v>530-6560-10</v>
          </cell>
          <cell r="C922" t="str">
            <v>5620 EMPLOYEE TRAINING - ACCOMMODATION &amp; MEALS</v>
          </cell>
          <cell r="D922">
            <v>0</v>
          </cell>
          <cell r="E922">
            <v>149</v>
          </cell>
          <cell r="F922">
            <v>0</v>
          </cell>
          <cell r="G922">
            <v>149</v>
          </cell>
          <cell r="H922">
            <v>149</v>
          </cell>
        </row>
        <row r="923">
          <cell r="B923" t="str">
            <v>530-6600-10</v>
          </cell>
          <cell r="C923" t="str">
            <v>5620 TRAVEL - CAR ALLOWANCE &amp; MILEAGE</v>
          </cell>
          <cell r="D923">
            <v>0</v>
          </cell>
          <cell r="E923">
            <v>1148.1199999999999</v>
          </cell>
          <cell r="F923">
            <v>0</v>
          </cell>
          <cell r="G923">
            <v>1148.1199999999999</v>
          </cell>
          <cell r="H923">
            <v>1148.1199999999999</v>
          </cell>
        </row>
        <row r="924">
          <cell r="B924" t="str">
            <v>530-6610-10</v>
          </cell>
          <cell r="C924" t="str">
            <v>5620 TRAVEL - CONFERENCE FEES</v>
          </cell>
          <cell r="D924">
            <v>0</v>
          </cell>
          <cell r="E924">
            <v>1298</v>
          </cell>
          <cell r="F924">
            <v>601.16</v>
          </cell>
          <cell r="G924">
            <v>696.84</v>
          </cell>
          <cell r="H924">
            <v>696.84</v>
          </cell>
        </row>
        <row r="925">
          <cell r="B925" t="str">
            <v>530-6620-10</v>
          </cell>
          <cell r="C925" t="str">
            <v>5605 Travel - Meals (Subsistence)</v>
          </cell>
          <cell r="D925">
            <v>0</v>
          </cell>
          <cell r="E925">
            <v>1231.93</v>
          </cell>
          <cell r="F925">
            <v>0.72</v>
          </cell>
          <cell r="G925">
            <v>1231.21</v>
          </cell>
          <cell r="H925">
            <v>1231.21</v>
          </cell>
        </row>
        <row r="926">
          <cell r="B926" t="str">
            <v>530-6650-10</v>
          </cell>
          <cell r="C926" t="str">
            <v>5620 COMMUNICATIONS - COURIER \ SECURITY PICKUP</v>
          </cell>
          <cell r="D926">
            <v>0</v>
          </cell>
          <cell r="E926">
            <v>32.08</v>
          </cell>
          <cell r="F926">
            <v>0</v>
          </cell>
          <cell r="G926">
            <v>32.08</v>
          </cell>
          <cell r="H926">
            <v>32.08</v>
          </cell>
        </row>
        <row r="927">
          <cell r="B927" t="str">
            <v>530-6700-10</v>
          </cell>
          <cell r="C927" t="str">
            <v>5620 COMMUNICATIONS - TELEPHONE, FAX &amp; PAGERS</v>
          </cell>
          <cell r="D927">
            <v>0</v>
          </cell>
          <cell r="E927">
            <v>1382.87</v>
          </cell>
          <cell r="F927">
            <v>0</v>
          </cell>
          <cell r="G927">
            <v>1382.87</v>
          </cell>
          <cell r="H927">
            <v>1382.87</v>
          </cell>
        </row>
        <row r="928">
          <cell r="B928" t="str">
            <v>530-6730-10</v>
          </cell>
          <cell r="C928" t="str">
            <v>5620 CORPORATE MEMBERSHIPS, LICENSES</v>
          </cell>
          <cell r="D928">
            <v>0</v>
          </cell>
          <cell r="E928">
            <v>2216.66</v>
          </cell>
          <cell r="F928">
            <v>0</v>
          </cell>
          <cell r="G928">
            <v>2216.66</v>
          </cell>
          <cell r="H928">
            <v>2216.66</v>
          </cell>
        </row>
        <row r="929">
          <cell r="B929" t="str">
            <v>530-6740-10</v>
          </cell>
          <cell r="C929" t="str">
            <v>5630 PROFESSIONAL - CONSULTING</v>
          </cell>
          <cell r="D929">
            <v>0</v>
          </cell>
          <cell r="E929">
            <v>20449.150000000001</v>
          </cell>
          <cell r="F929">
            <v>0</v>
          </cell>
          <cell r="G929">
            <v>20449.150000000001</v>
          </cell>
          <cell r="H929">
            <v>20449.150000000001</v>
          </cell>
        </row>
        <row r="930">
          <cell r="B930" t="str">
            <v>530-6907-10</v>
          </cell>
          <cell r="C930" t="str">
            <v>5615 Labour &amp; OH's Allocated TO Affiliates</v>
          </cell>
          <cell r="D930">
            <v>0</v>
          </cell>
          <cell r="E930">
            <v>0</v>
          </cell>
          <cell r="F930">
            <v>26587</v>
          </cell>
          <cell r="G930">
            <v>-26587</v>
          </cell>
          <cell r="H930">
            <v>-26587</v>
          </cell>
        </row>
        <row r="931">
          <cell r="B931" t="str">
            <v>610-6050-10</v>
          </cell>
          <cell r="C931" t="str">
            <v>5675 Facility - Subcontract</v>
          </cell>
          <cell r="D931">
            <v>0</v>
          </cell>
          <cell r="E931">
            <v>267905.26</v>
          </cell>
          <cell r="F931">
            <v>96454.51</v>
          </cell>
          <cell r="G931">
            <v>171450.75</v>
          </cell>
          <cell r="H931">
            <v>171450.75</v>
          </cell>
        </row>
        <row r="932">
          <cell r="B932" t="str">
            <v>610-6225-10</v>
          </cell>
          <cell r="C932" t="str">
            <v>5675 Benefits - Meal Allowance</v>
          </cell>
          <cell r="D932">
            <v>0</v>
          </cell>
          <cell r="E932">
            <v>2451.38</v>
          </cell>
          <cell r="F932">
            <v>0</v>
          </cell>
          <cell r="G932">
            <v>2451.38</v>
          </cell>
          <cell r="H932">
            <v>2451.38</v>
          </cell>
        </row>
        <row r="933">
          <cell r="B933" t="str">
            <v>610-6240-10</v>
          </cell>
          <cell r="C933" t="str">
            <v>5675 MATERIALS - INVENTORIED</v>
          </cell>
          <cell r="D933">
            <v>0</v>
          </cell>
          <cell r="E933">
            <v>1165.3</v>
          </cell>
          <cell r="F933">
            <v>0</v>
          </cell>
          <cell r="G933">
            <v>1165.3</v>
          </cell>
          <cell r="H933">
            <v>1165.3</v>
          </cell>
        </row>
        <row r="934">
          <cell r="B934" t="str">
            <v>610-6250-10</v>
          </cell>
          <cell r="C934" t="str">
            <v>5675 MATERIALS - CONSUMABLES</v>
          </cell>
          <cell r="D934">
            <v>0</v>
          </cell>
          <cell r="E934">
            <v>42973.13</v>
          </cell>
          <cell r="F934">
            <v>0</v>
          </cell>
          <cell r="G934">
            <v>42973.13</v>
          </cell>
          <cell r="H934">
            <v>42973.13</v>
          </cell>
        </row>
        <row r="935">
          <cell r="B935" t="str">
            <v>610-6270-10</v>
          </cell>
          <cell r="C935" t="str">
            <v>5675 VEHICLE - FUEL &amp; OIL</v>
          </cell>
          <cell r="D935">
            <v>0</v>
          </cell>
          <cell r="E935">
            <v>117313.44</v>
          </cell>
          <cell r="F935">
            <v>0</v>
          </cell>
          <cell r="G935">
            <v>117313.44</v>
          </cell>
          <cell r="H935">
            <v>117313.44</v>
          </cell>
        </row>
        <row r="936">
          <cell r="B936" t="str">
            <v>610-6280-10</v>
          </cell>
          <cell r="C936" t="str">
            <v>5675 VEHICLE - INSURANCE</v>
          </cell>
          <cell r="D936">
            <v>0</v>
          </cell>
          <cell r="E936">
            <v>26031.919999999998</v>
          </cell>
          <cell r="F936">
            <v>0</v>
          </cell>
          <cell r="G936">
            <v>26031.919999999998</v>
          </cell>
          <cell r="H936">
            <v>26031.919999999998</v>
          </cell>
        </row>
        <row r="937">
          <cell r="B937" t="str">
            <v>610-6285-10</v>
          </cell>
          <cell r="C937" t="str">
            <v>5675 Vehichles - Licenses</v>
          </cell>
          <cell r="D937">
            <v>0</v>
          </cell>
          <cell r="E937">
            <v>11350.44</v>
          </cell>
          <cell r="F937">
            <v>0</v>
          </cell>
          <cell r="G937">
            <v>11350.44</v>
          </cell>
          <cell r="H937">
            <v>11350.44</v>
          </cell>
        </row>
        <row r="938">
          <cell r="B938" t="str">
            <v>610-6290-10</v>
          </cell>
          <cell r="C938" t="str">
            <v>5675 VEHICLE - REPAIRS</v>
          </cell>
          <cell r="D938">
            <v>0</v>
          </cell>
          <cell r="E938">
            <v>232626.27</v>
          </cell>
          <cell r="F938">
            <v>17373.57</v>
          </cell>
          <cell r="G938">
            <v>215252.7</v>
          </cell>
          <cell r="H938">
            <v>215252.7</v>
          </cell>
        </row>
        <row r="939">
          <cell r="B939" t="str">
            <v>610-6310-10</v>
          </cell>
          <cell r="C939" t="str">
            <v>5675 SUPPLIES - OFFICE</v>
          </cell>
          <cell r="D939">
            <v>0</v>
          </cell>
          <cell r="E939">
            <v>2874.89</v>
          </cell>
          <cell r="F939">
            <v>800</v>
          </cell>
          <cell r="G939">
            <v>2074.89</v>
          </cell>
          <cell r="H939">
            <v>2074.89</v>
          </cell>
        </row>
        <row r="940">
          <cell r="B940" t="str">
            <v>610-6330-10</v>
          </cell>
          <cell r="C940" t="str">
            <v>5675 SUPPLIES - SAFETY</v>
          </cell>
          <cell r="D940">
            <v>0</v>
          </cell>
          <cell r="E940">
            <v>2008.39</v>
          </cell>
          <cell r="F940">
            <v>0</v>
          </cell>
          <cell r="G940">
            <v>2008.39</v>
          </cell>
          <cell r="H940">
            <v>2008.39</v>
          </cell>
        </row>
        <row r="941">
          <cell r="B941" t="str">
            <v>610-6340-10</v>
          </cell>
          <cell r="C941" t="str">
            <v>5675 SUPPLIES - STATIONARY</v>
          </cell>
          <cell r="D941">
            <v>0</v>
          </cell>
          <cell r="E941">
            <v>432.59</v>
          </cell>
          <cell r="F941">
            <v>0</v>
          </cell>
          <cell r="G941">
            <v>432.59</v>
          </cell>
          <cell r="H941">
            <v>432.59</v>
          </cell>
        </row>
        <row r="942">
          <cell r="B942" t="str">
            <v>610-6342-10</v>
          </cell>
          <cell r="C942" t="str">
            <v>Facilities-General- -Oshawa PUC Networks Inc.</v>
          </cell>
          <cell r="D942">
            <v>0</v>
          </cell>
          <cell r="E942">
            <v>989</v>
          </cell>
          <cell r="F942">
            <v>0</v>
          </cell>
          <cell r="G942">
            <v>989</v>
          </cell>
          <cell r="H942">
            <v>989</v>
          </cell>
        </row>
        <row r="943">
          <cell r="B943" t="str">
            <v>610-6360-10</v>
          </cell>
          <cell r="C943" t="str">
            <v>5675 UTILITIES - ELECTRIC</v>
          </cell>
          <cell r="D943">
            <v>0</v>
          </cell>
          <cell r="E943">
            <v>56633.71</v>
          </cell>
          <cell r="F943">
            <v>0</v>
          </cell>
          <cell r="G943">
            <v>56633.71</v>
          </cell>
          <cell r="H943">
            <v>56633.71</v>
          </cell>
        </row>
        <row r="944">
          <cell r="B944" t="str">
            <v>610-6370-10</v>
          </cell>
          <cell r="C944" t="str">
            <v>5675 UTILITIES - GAS</v>
          </cell>
          <cell r="D944">
            <v>0</v>
          </cell>
          <cell r="E944">
            <v>26731.46</v>
          </cell>
          <cell r="F944">
            <v>6700</v>
          </cell>
          <cell r="G944">
            <v>20031.46</v>
          </cell>
          <cell r="H944">
            <v>20031.46</v>
          </cell>
        </row>
        <row r="945">
          <cell r="B945" t="str">
            <v>610-6390-10</v>
          </cell>
          <cell r="C945" t="str">
            <v>5675 UTILITIES - WATER</v>
          </cell>
          <cell r="D945">
            <v>0</v>
          </cell>
          <cell r="E945">
            <v>9065.9500000000007</v>
          </cell>
          <cell r="F945">
            <v>3094.72</v>
          </cell>
          <cell r="G945">
            <v>5971.23</v>
          </cell>
          <cell r="H945">
            <v>5971.23</v>
          </cell>
        </row>
        <row r="946">
          <cell r="B946" t="str">
            <v>610-6420-10</v>
          </cell>
          <cell r="C946" t="str">
            <v>5675 RENT - TOOLS</v>
          </cell>
          <cell r="D946">
            <v>0</v>
          </cell>
          <cell r="E946">
            <v>2751.2</v>
          </cell>
          <cell r="F946">
            <v>0</v>
          </cell>
          <cell r="G946">
            <v>2751.2</v>
          </cell>
          <cell r="H946">
            <v>2751.2</v>
          </cell>
        </row>
        <row r="947">
          <cell r="B947" t="str">
            <v>610-6430-10</v>
          </cell>
          <cell r="C947" t="str">
            <v>5675 RENT - PROPERTY</v>
          </cell>
          <cell r="D947">
            <v>0</v>
          </cell>
          <cell r="E947">
            <v>844</v>
          </cell>
          <cell r="F947">
            <v>390</v>
          </cell>
          <cell r="G947">
            <v>454</v>
          </cell>
          <cell r="H947">
            <v>454</v>
          </cell>
        </row>
        <row r="948">
          <cell r="B948" t="str">
            <v>610-6440-10</v>
          </cell>
          <cell r="C948" t="str">
            <v>5675 RENT - VEHICLES &amp; MOBILE EQUIPMENT</v>
          </cell>
          <cell r="D948">
            <v>0</v>
          </cell>
          <cell r="E948">
            <v>13756</v>
          </cell>
          <cell r="F948">
            <v>0</v>
          </cell>
          <cell r="G948">
            <v>13756</v>
          </cell>
          <cell r="H948">
            <v>13756</v>
          </cell>
        </row>
        <row r="949">
          <cell r="B949" t="str">
            <v>610-6460-10</v>
          </cell>
          <cell r="C949" t="str">
            <v>5675 R &amp; M - OPUC EQUIPMENT / FACILITY</v>
          </cell>
          <cell r="D949">
            <v>0</v>
          </cell>
          <cell r="E949">
            <v>29778.17</v>
          </cell>
          <cell r="F949">
            <v>1290</v>
          </cell>
          <cell r="G949">
            <v>28488.17</v>
          </cell>
          <cell r="H949">
            <v>28488.17</v>
          </cell>
        </row>
        <row r="950">
          <cell r="B950" t="str">
            <v>610-6470-10</v>
          </cell>
          <cell r="C950" t="str">
            <v>5675 R &amp; M - CLEANING AND JANITORIAL</v>
          </cell>
          <cell r="D950">
            <v>0</v>
          </cell>
          <cell r="E950">
            <v>96903.64</v>
          </cell>
          <cell r="F950">
            <v>21900</v>
          </cell>
          <cell r="G950">
            <v>75003.64</v>
          </cell>
          <cell r="H950">
            <v>75003.64</v>
          </cell>
        </row>
        <row r="951">
          <cell r="B951" t="str">
            <v>610-6480-10</v>
          </cell>
          <cell r="C951" t="str">
            <v>5675 R &amp; M - GARBAGE REMOVAL</v>
          </cell>
          <cell r="D951">
            <v>0</v>
          </cell>
          <cell r="E951">
            <v>57839.86</v>
          </cell>
          <cell r="F951">
            <v>5000</v>
          </cell>
          <cell r="G951">
            <v>52839.86</v>
          </cell>
          <cell r="H951">
            <v>52839.86</v>
          </cell>
        </row>
        <row r="952">
          <cell r="B952" t="str">
            <v>610-6490-10</v>
          </cell>
          <cell r="C952" t="str">
            <v>5675 R &amp; M - UNIFORMS AND MAINTENANCE</v>
          </cell>
          <cell r="D952">
            <v>0</v>
          </cell>
          <cell r="E952">
            <v>875.92</v>
          </cell>
          <cell r="F952">
            <v>100</v>
          </cell>
          <cell r="G952">
            <v>775.92</v>
          </cell>
          <cell r="H952">
            <v>775.92</v>
          </cell>
        </row>
        <row r="953">
          <cell r="B953" t="str">
            <v>610-6600-10</v>
          </cell>
          <cell r="C953" t="str">
            <v>5675 TRAVEL - CAR ALLOWANCES &amp; MILEAGE</v>
          </cell>
          <cell r="D953">
            <v>0</v>
          </cell>
          <cell r="E953">
            <v>19.25</v>
          </cell>
          <cell r="F953">
            <v>0</v>
          </cell>
          <cell r="G953">
            <v>19.25</v>
          </cell>
          <cell r="H953">
            <v>19.25</v>
          </cell>
        </row>
        <row r="954">
          <cell r="B954" t="str">
            <v>610-6650-10</v>
          </cell>
          <cell r="C954" t="str">
            <v>5675 COMMUNICATIONS - COURIER \ SECURITY PICKUP</v>
          </cell>
          <cell r="D954">
            <v>0</v>
          </cell>
          <cell r="E954">
            <v>222.57</v>
          </cell>
          <cell r="F954">
            <v>40</v>
          </cell>
          <cell r="G954">
            <v>182.57</v>
          </cell>
          <cell r="H954">
            <v>182.57</v>
          </cell>
        </row>
        <row r="955">
          <cell r="B955" t="str">
            <v>610-6690-10</v>
          </cell>
          <cell r="C955" t="str">
            <v>5675 COMMUNICATIONS - PRINTING &amp; COPYING</v>
          </cell>
          <cell r="D955">
            <v>0</v>
          </cell>
          <cell r="E955">
            <v>14014.37</v>
          </cell>
          <cell r="F955">
            <v>0</v>
          </cell>
          <cell r="G955">
            <v>14014.37</v>
          </cell>
          <cell r="H955">
            <v>14014.37</v>
          </cell>
        </row>
        <row r="956">
          <cell r="B956" t="str">
            <v>610-6700-10</v>
          </cell>
          <cell r="C956" t="str">
            <v>5675 COMMUNICATIONS - TELEPHONE, FAX &amp; PAGERS</v>
          </cell>
          <cell r="D956">
            <v>0</v>
          </cell>
          <cell r="E956">
            <v>29750.34</v>
          </cell>
          <cell r="F956">
            <v>7641.37</v>
          </cell>
          <cell r="G956">
            <v>22108.97</v>
          </cell>
          <cell r="H956">
            <v>22108.97</v>
          </cell>
        </row>
        <row r="957">
          <cell r="B957" t="str">
            <v>610-6900-10</v>
          </cell>
          <cell r="C957" t="str">
            <v>5675 ALLOCATED MNTCE JOB PAYROLL/OVERHEAD OFFSET</v>
          </cell>
          <cell r="D957">
            <v>0</v>
          </cell>
          <cell r="E957">
            <v>55779.1</v>
          </cell>
          <cell r="F957">
            <v>0</v>
          </cell>
          <cell r="G957">
            <v>55779.1</v>
          </cell>
          <cell r="H957">
            <v>55779.1</v>
          </cell>
        </row>
        <row r="958">
          <cell r="B958" t="str">
            <v>620-6010-10</v>
          </cell>
          <cell r="C958" t="str">
            <v>5610 LABOUR - SALARIES</v>
          </cell>
          <cell r="D958">
            <v>0</v>
          </cell>
          <cell r="E958">
            <v>120308.52</v>
          </cell>
          <cell r="F958">
            <v>21385.52</v>
          </cell>
          <cell r="G958">
            <v>98923</v>
          </cell>
          <cell r="H958">
            <v>98923</v>
          </cell>
        </row>
        <row r="959">
          <cell r="B959" t="str">
            <v>620-6030-10</v>
          </cell>
          <cell r="C959" t="str">
            <v>5610 LABOUR - OVERTIME</v>
          </cell>
          <cell r="D959">
            <v>0</v>
          </cell>
          <cell r="E959">
            <v>52885.53</v>
          </cell>
          <cell r="F959">
            <v>10721.71</v>
          </cell>
          <cell r="G959">
            <v>42163.82</v>
          </cell>
          <cell r="H959">
            <v>42163.82</v>
          </cell>
        </row>
        <row r="960">
          <cell r="B960" t="str">
            <v>620-6070-10</v>
          </cell>
          <cell r="C960" t="str">
            <v>5610 LABOUR - VACATION</v>
          </cell>
          <cell r="D960">
            <v>0</v>
          </cell>
          <cell r="E960">
            <v>14075.23</v>
          </cell>
          <cell r="F960">
            <v>1526.19</v>
          </cell>
          <cell r="G960">
            <v>12549.04</v>
          </cell>
          <cell r="H960">
            <v>12549.04</v>
          </cell>
        </row>
        <row r="961">
          <cell r="B961" t="str">
            <v>620-6170-10</v>
          </cell>
          <cell r="C961" t="str">
            <v>5610 Benefits - Pension</v>
          </cell>
          <cell r="D961">
            <v>0</v>
          </cell>
          <cell r="E961">
            <v>17557.580000000002</v>
          </cell>
          <cell r="F961">
            <v>3532.7</v>
          </cell>
          <cell r="G961">
            <v>14024.88</v>
          </cell>
          <cell r="H961">
            <v>14024.88</v>
          </cell>
        </row>
        <row r="962">
          <cell r="B962" t="str">
            <v>620-6180-10</v>
          </cell>
          <cell r="C962" t="str">
            <v>5610 benefits - EHT</v>
          </cell>
          <cell r="D962">
            <v>0</v>
          </cell>
          <cell r="E962">
            <v>3898.11</v>
          </cell>
          <cell r="F962">
            <v>769.84</v>
          </cell>
          <cell r="G962">
            <v>3128.27</v>
          </cell>
          <cell r="H962">
            <v>3128.27</v>
          </cell>
        </row>
        <row r="963">
          <cell r="B963" t="str">
            <v>620-6190-10</v>
          </cell>
          <cell r="C963" t="str">
            <v>5610 Benefits - WSIB</v>
          </cell>
          <cell r="D963">
            <v>0</v>
          </cell>
          <cell r="E963">
            <v>1336.75</v>
          </cell>
          <cell r="F963">
            <v>328.35</v>
          </cell>
          <cell r="G963">
            <v>1008.4</v>
          </cell>
          <cell r="H963">
            <v>1008.4</v>
          </cell>
        </row>
        <row r="964">
          <cell r="B964" t="str">
            <v>620-6200-10</v>
          </cell>
          <cell r="C964" t="str">
            <v>5610 benefits - CPP</v>
          </cell>
          <cell r="D964">
            <v>0</v>
          </cell>
          <cell r="E964">
            <v>3986.97</v>
          </cell>
          <cell r="F964">
            <v>1205.3599999999999</v>
          </cell>
          <cell r="G964">
            <v>2781.61</v>
          </cell>
          <cell r="H964">
            <v>2781.61</v>
          </cell>
        </row>
        <row r="965">
          <cell r="B965" t="str">
            <v>620-6210-10</v>
          </cell>
          <cell r="C965" t="str">
            <v>5610 benefits - UIC</v>
          </cell>
          <cell r="D965">
            <v>0</v>
          </cell>
          <cell r="E965">
            <v>1593.58</v>
          </cell>
          <cell r="F965">
            <v>492.53</v>
          </cell>
          <cell r="G965">
            <v>1101.05</v>
          </cell>
          <cell r="H965">
            <v>1101.05</v>
          </cell>
        </row>
        <row r="966">
          <cell r="B966" t="str">
            <v>620-6220-10</v>
          </cell>
          <cell r="C966" t="str">
            <v>5610 Benefits - Medical</v>
          </cell>
          <cell r="D966">
            <v>0</v>
          </cell>
          <cell r="E966">
            <v>4875</v>
          </cell>
          <cell r="F966">
            <v>448</v>
          </cell>
          <cell r="G966">
            <v>4427</v>
          </cell>
          <cell r="H966">
            <v>4427</v>
          </cell>
        </row>
        <row r="967">
          <cell r="B967" t="str">
            <v>620-6310-10</v>
          </cell>
          <cell r="C967" t="str">
            <v>5610 SUPPLIES - OFFICE</v>
          </cell>
          <cell r="D967">
            <v>0</v>
          </cell>
          <cell r="E967">
            <v>138.18</v>
          </cell>
          <cell r="F967">
            <v>0</v>
          </cell>
          <cell r="G967">
            <v>138.18</v>
          </cell>
          <cell r="H967">
            <v>138.18</v>
          </cell>
        </row>
        <row r="968">
          <cell r="B968" t="str">
            <v>620-6330-10</v>
          </cell>
          <cell r="C968" t="str">
            <v>5610 SUPPLIES - SAFETY</v>
          </cell>
          <cell r="D968">
            <v>0</v>
          </cell>
          <cell r="E968">
            <v>132</v>
          </cell>
          <cell r="F968">
            <v>0</v>
          </cell>
          <cell r="G968">
            <v>132</v>
          </cell>
          <cell r="H968">
            <v>132</v>
          </cell>
        </row>
        <row r="969">
          <cell r="B969" t="str">
            <v>620-6600-10</v>
          </cell>
          <cell r="C969" t="str">
            <v>5610 TRAVEL - CAR ALLOWANCES &amp; MILEAGE</v>
          </cell>
          <cell r="D969">
            <v>0</v>
          </cell>
          <cell r="E969">
            <v>385.65</v>
          </cell>
          <cell r="F969">
            <v>0</v>
          </cell>
          <cell r="G969">
            <v>385.65</v>
          </cell>
          <cell r="H969">
            <v>385.65</v>
          </cell>
        </row>
        <row r="970">
          <cell r="B970" t="str">
            <v>620-6650-10</v>
          </cell>
          <cell r="C970" t="str">
            <v>5610 COMMUNICATIONS - COURIER \ SECURITY PICKUP</v>
          </cell>
          <cell r="D970">
            <v>0</v>
          </cell>
          <cell r="E970">
            <v>98.75</v>
          </cell>
          <cell r="F970">
            <v>0</v>
          </cell>
          <cell r="G970">
            <v>98.75</v>
          </cell>
          <cell r="H970">
            <v>98.75</v>
          </cell>
        </row>
        <row r="971">
          <cell r="B971" t="str">
            <v>620-6905-10</v>
          </cell>
          <cell r="C971" t="str">
            <v>5610 Allocated Recovery - Services</v>
          </cell>
          <cell r="D971">
            <v>0</v>
          </cell>
          <cell r="E971">
            <v>54022</v>
          </cell>
          <cell r="F971">
            <v>57678</v>
          </cell>
          <cell r="G971">
            <v>-3656</v>
          </cell>
          <cell r="H971">
            <v>-3656</v>
          </cell>
        </row>
        <row r="972">
          <cell r="B972" t="str">
            <v>620-6907-10</v>
          </cell>
          <cell r="C972" t="str">
            <v>5610 Labour &amp; OH's Allocated TO Affiliates</v>
          </cell>
          <cell r="D972">
            <v>0</v>
          </cell>
          <cell r="E972">
            <v>0</v>
          </cell>
          <cell r="F972">
            <v>30578</v>
          </cell>
          <cell r="G972">
            <v>-30578</v>
          </cell>
          <cell r="H972">
            <v>-30578</v>
          </cell>
        </row>
        <row r="973">
          <cell r="B973" t="str">
            <v>630-6050-10</v>
          </cell>
          <cell r="C973" t="str">
            <v>5012 LABOUR - SUBCONTRACT</v>
          </cell>
          <cell r="D973">
            <v>0</v>
          </cell>
          <cell r="E973">
            <v>75545.56</v>
          </cell>
          <cell r="F973">
            <v>29500</v>
          </cell>
          <cell r="G973">
            <v>46045.56</v>
          </cell>
          <cell r="H973">
            <v>46045.56</v>
          </cell>
        </row>
        <row r="974">
          <cell r="B974" t="str">
            <v>630-6460-10</v>
          </cell>
          <cell r="C974" t="str">
            <v>5110 R &amp; M - OPUC EQUIPMENT / FACILITY</v>
          </cell>
          <cell r="D974">
            <v>0</v>
          </cell>
          <cell r="E974">
            <v>6135</v>
          </cell>
          <cell r="F974">
            <v>0</v>
          </cell>
          <cell r="G974">
            <v>6135</v>
          </cell>
          <cell r="H974">
            <v>6135</v>
          </cell>
        </row>
        <row r="975">
          <cell r="B975" t="str">
            <v>650-4710-10</v>
          </cell>
          <cell r="C975" t="str">
            <v>5625 Allocated - Stores Operation Expense</v>
          </cell>
          <cell r="D975">
            <v>0</v>
          </cell>
          <cell r="E975">
            <v>11941.15</v>
          </cell>
          <cell r="F975">
            <v>210240.31</v>
          </cell>
          <cell r="G975">
            <v>-198299.16</v>
          </cell>
          <cell r="H975">
            <v>-198299.16</v>
          </cell>
        </row>
        <row r="976">
          <cell r="B976" t="str">
            <v>650-4800-10</v>
          </cell>
          <cell r="C976" t="str">
            <v>4325 BILLED JOBS (CLOSED) RECOVERY</v>
          </cell>
          <cell r="D976">
            <v>0</v>
          </cell>
          <cell r="E976">
            <v>18975.25</v>
          </cell>
          <cell r="F976">
            <v>0</v>
          </cell>
          <cell r="G976">
            <v>18975.25</v>
          </cell>
          <cell r="H976">
            <v>18975.25</v>
          </cell>
        </row>
        <row r="977">
          <cell r="B977" t="str">
            <v>650-6020-10</v>
          </cell>
          <cell r="C977" t="str">
            <v>5615 LABOUR - HOURLY</v>
          </cell>
          <cell r="D977">
            <v>0</v>
          </cell>
          <cell r="E977">
            <v>175270.66</v>
          </cell>
          <cell r="F977">
            <v>30578.880000000001</v>
          </cell>
          <cell r="G977">
            <v>144691.78</v>
          </cell>
          <cell r="H977">
            <v>144691.78</v>
          </cell>
        </row>
        <row r="978">
          <cell r="B978" t="str">
            <v>650-6030-10</v>
          </cell>
          <cell r="C978" t="str">
            <v>5615 LABOUR - OVERTIME</v>
          </cell>
          <cell r="D978">
            <v>0</v>
          </cell>
          <cell r="E978">
            <v>44093.95</v>
          </cell>
          <cell r="F978">
            <v>9590.94</v>
          </cell>
          <cell r="G978">
            <v>34503.01</v>
          </cell>
          <cell r="H978">
            <v>34503.01</v>
          </cell>
        </row>
        <row r="979">
          <cell r="B979" t="str">
            <v>650-6050-10</v>
          </cell>
          <cell r="C979" t="str">
            <v>5615 LABOUR - SUBCONTRACT</v>
          </cell>
          <cell r="D979">
            <v>0</v>
          </cell>
          <cell r="E979">
            <v>12801.92</v>
          </cell>
          <cell r="F979">
            <v>0</v>
          </cell>
          <cell r="G979">
            <v>12801.92</v>
          </cell>
          <cell r="H979">
            <v>12801.92</v>
          </cell>
        </row>
        <row r="980">
          <cell r="B980" t="str">
            <v>650-6060-10</v>
          </cell>
          <cell r="C980" t="str">
            <v>5615 LABOUR - TEMPORARY</v>
          </cell>
          <cell r="D980">
            <v>0</v>
          </cell>
          <cell r="E980">
            <v>34387.199999999997</v>
          </cell>
          <cell r="F980">
            <v>6649.6</v>
          </cell>
          <cell r="G980">
            <v>27737.599999999999</v>
          </cell>
          <cell r="H980">
            <v>27737.599999999999</v>
          </cell>
        </row>
        <row r="981">
          <cell r="B981" t="str">
            <v>650-6070-10</v>
          </cell>
          <cell r="C981" t="str">
            <v>5615 LABOUR - VACATION</v>
          </cell>
          <cell r="D981">
            <v>0</v>
          </cell>
          <cell r="E981">
            <v>7699.27</v>
          </cell>
          <cell r="F981">
            <v>1503.27</v>
          </cell>
          <cell r="G981">
            <v>6196</v>
          </cell>
          <cell r="H981">
            <v>6196</v>
          </cell>
        </row>
        <row r="982">
          <cell r="B982" t="str">
            <v>650-6120-10</v>
          </cell>
          <cell r="C982" t="str">
            <v>5615 Labour - Sick Leave</v>
          </cell>
          <cell r="D982">
            <v>0</v>
          </cell>
          <cell r="E982">
            <v>469.97</v>
          </cell>
          <cell r="F982">
            <v>0</v>
          </cell>
          <cell r="G982">
            <v>469.97</v>
          </cell>
          <cell r="H982">
            <v>469.97</v>
          </cell>
        </row>
        <row r="983">
          <cell r="B983" t="str">
            <v>650-6122-10</v>
          </cell>
          <cell r="C983" t="str">
            <v>5615 Labour - Family Leave</v>
          </cell>
          <cell r="D983">
            <v>0</v>
          </cell>
          <cell r="E983">
            <v>1889.08</v>
          </cell>
          <cell r="F983">
            <v>146.19999999999999</v>
          </cell>
          <cell r="G983">
            <v>1742.88</v>
          </cell>
          <cell r="H983">
            <v>1742.88</v>
          </cell>
        </row>
        <row r="984">
          <cell r="B984" t="str">
            <v>650-6170-10</v>
          </cell>
          <cell r="C984" t="str">
            <v>5615 Benefits - Pension</v>
          </cell>
          <cell r="D984">
            <v>0</v>
          </cell>
          <cell r="E984">
            <v>19287.919999999998</v>
          </cell>
          <cell r="F984">
            <v>3248.28</v>
          </cell>
          <cell r="G984">
            <v>16039.64</v>
          </cell>
          <cell r="H984">
            <v>16039.64</v>
          </cell>
        </row>
        <row r="985">
          <cell r="B985" t="str">
            <v>650-6180-10</v>
          </cell>
          <cell r="C985" t="str">
            <v>5615 Benefits - EHT</v>
          </cell>
          <cell r="D985">
            <v>0</v>
          </cell>
          <cell r="E985">
            <v>5085.09</v>
          </cell>
          <cell r="F985">
            <v>910.84</v>
          </cell>
          <cell r="G985">
            <v>4174.25</v>
          </cell>
          <cell r="H985">
            <v>4174.25</v>
          </cell>
        </row>
        <row r="986">
          <cell r="B986" t="str">
            <v>650-6190-10</v>
          </cell>
          <cell r="C986" t="str">
            <v>5615 Benefits WCB</v>
          </cell>
          <cell r="D986">
            <v>0</v>
          </cell>
          <cell r="E986">
            <v>2824.6</v>
          </cell>
          <cell r="F986">
            <v>509.15</v>
          </cell>
          <cell r="G986">
            <v>2315.4499999999998</v>
          </cell>
          <cell r="H986">
            <v>2315.4499999999998</v>
          </cell>
        </row>
        <row r="987">
          <cell r="B987" t="str">
            <v>650-6200-10</v>
          </cell>
          <cell r="C987" t="str">
            <v>5615 Benefits - CPP</v>
          </cell>
          <cell r="D987">
            <v>0</v>
          </cell>
          <cell r="E987">
            <v>8792.67</v>
          </cell>
          <cell r="F987">
            <v>1857.4</v>
          </cell>
          <cell r="G987">
            <v>6935.27</v>
          </cell>
          <cell r="H987">
            <v>6935.27</v>
          </cell>
        </row>
        <row r="988">
          <cell r="B988" t="str">
            <v>650-6210-10</v>
          </cell>
          <cell r="C988" t="str">
            <v>5615 Benefits - UIC</v>
          </cell>
          <cell r="D988">
            <v>0</v>
          </cell>
          <cell r="E988">
            <v>3642.29</v>
          </cell>
          <cell r="F988">
            <v>775.6</v>
          </cell>
          <cell r="G988">
            <v>2866.69</v>
          </cell>
          <cell r="H988">
            <v>2866.69</v>
          </cell>
        </row>
        <row r="989">
          <cell r="B989" t="str">
            <v>650-6220-10</v>
          </cell>
          <cell r="C989" t="str">
            <v>5615 Benefits - Medical</v>
          </cell>
          <cell r="D989">
            <v>0</v>
          </cell>
          <cell r="E989">
            <v>10216</v>
          </cell>
          <cell r="F989">
            <v>895</v>
          </cell>
          <cell r="G989">
            <v>9321</v>
          </cell>
          <cell r="H989">
            <v>9321</v>
          </cell>
        </row>
        <row r="990">
          <cell r="B990" t="str">
            <v>650-6225-10</v>
          </cell>
          <cell r="C990" t="str">
            <v>5615 Benefits - Meal Allowance</v>
          </cell>
          <cell r="D990">
            <v>0</v>
          </cell>
          <cell r="E990">
            <v>80.11</v>
          </cell>
          <cell r="F990">
            <v>0</v>
          </cell>
          <cell r="G990">
            <v>80.11</v>
          </cell>
          <cell r="H990">
            <v>80.11</v>
          </cell>
        </row>
        <row r="991">
          <cell r="B991" t="str">
            <v>650-6240-10</v>
          </cell>
          <cell r="C991" t="str">
            <v>5620 MATERIALS - INVENTORIED</v>
          </cell>
          <cell r="D991">
            <v>0</v>
          </cell>
          <cell r="E991">
            <v>234964.24</v>
          </cell>
          <cell r="F991">
            <v>357622.75</v>
          </cell>
          <cell r="G991">
            <v>-122658.51</v>
          </cell>
          <cell r="H991">
            <v>-122658.51</v>
          </cell>
        </row>
        <row r="992">
          <cell r="B992" t="str">
            <v>650-6241-10</v>
          </cell>
          <cell r="C992" t="str">
            <v>5620 Material Price Differences</v>
          </cell>
          <cell r="D992">
            <v>0</v>
          </cell>
          <cell r="E992">
            <v>202</v>
          </cell>
          <cell r="F992">
            <v>0</v>
          </cell>
          <cell r="G992">
            <v>202</v>
          </cell>
          <cell r="H992">
            <v>202</v>
          </cell>
        </row>
        <row r="993">
          <cell r="B993" t="str">
            <v>650-6250-10</v>
          </cell>
          <cell r="C993" t="str">
            <v>5620 MATERIALS - CONSUMABLES</v>
          </cell>
          <cell r="D993">
            <v>0</v>
          </cell>
          <cell r="E993">
            <v>474.52</v>
          </cell>
          <cell r="F993">
            <v>0</v>
          </cell>
          <cell r="G993">
            <v>474.52</v>
          </cell>
          <cell r="H993">
            <v>474.52</v>
          </cell>
        </row>
        <row r="994">
          <cell r="B994" t="str">
            <v>650-6320-10</v>
          </cell>
          <cell r="C994" t="str">
            <v>5620 SUPPLIES - COMPUTER</v>
          </cell>
          <cell r="D994">
            <v>0</v>
          </cell>
          <cell r="E994">
            <v>86.63</v>
          </cell>
          <cell r="F994">
            <v>0</v>
          </cell>
          <cell r="G994">
            <v>86.63</v>
          </cell>
          <cell r="H994">
            <v>86.63</v>
          </cell>
        </row>
        <row r="995">
          <cell r="B995" t="str">
            <v>650-6330-10</v>
          </cell>
          <cell r="C995" t="str">
            <v>5620 SUPPLIES - SAFETY</v>
          </cell>
          <cell r="D995">
            <v>0</v>
          </cell>
          <cell r="E995">
            <v>2499.2199999999998</v>
          </cell>
          <cell r="F995">
            <v>0</v>
          </cell>
          <cell r="G995">
            <v>2499.2199999999998</v>
          </cell>
          <cell r="H995">
            <v>2499.2199999999998</v>
          </cell>
        </row>
        <row r="996">
          <cell r="B996" t="str">
            <v>650-6340-10</v>
          </cell>
          <cell r="C996" t="str">
            <v>5620 SUPPLIES - STATIONARY</v>
          </cell>
          <cell r="D996">
            <v>0</v>
          </cell>
          <cell r="E996">
            <v>2127.06</v>
          </cell>
          <cell r="F996">
            <v>0</v>
          </cell>
          <cell r="G996">
            <v>2127.06</v>
          </cell>
          <cell r="H996">
            <v>2127.06</v>
          </cell>
        </row>
        <row r="997">
          <cell r="B997" t="str">
            <v>650-6440-10</v>
          </cell>
          <cell r="C997" t="str">
            <v>5620 RENT - VEHICLES &amp; MOBILE EQUIPMENT</v>
          </cell>
          <cell r="D997">
            <v>0</v>
          </cell>
          <cell r="E997">
            <v>760</v>
          </cell>
          <cell r="F997">
            <v>0</v>
          </cell>
          <cell r="G997">
            <v>760</v>
          </cell>
          <cell r="H997">
            <v>760</v>
          </cell>
        </row>
        <row r="998">
          <cell r="B998" t="str">
            <v>650-6460-10</v>
          </cell>
          <cell r="C998" t="str">
            <v>5620 R &amp; M - OPUC EQUIPMENT / FACILITY</v>
          </cell>
          <cell r="D998">
            <v>0</v>
          </cell>
          <cell r="E998">
            <v>1141.23</v>
          </cell>
          <cell r="F998">
            <v>0</v>
          </cell>
          <cell r="G998">
            <v>1141.23</v>
          </cell>
          <cell r="H998">
            <v>1141.23</v>
          </cell>
        </row>
        <row r="999">
          <cell r="B999" t="str">
            <v>650-6500-10</v>
          </cell>
          <cell r="C999" t="str">
            <v>5620 EMPLOYEE - MEMBERSHIPS</v>
          </cell>
          <cell r="D999">
            <v>0</v>
          </cell>
          <cell r="E999">
            <v>1230</v>
          </cell>
          <cell r="F999">
            <v>0</v>
          </cell>
          <cell r="G999">
            <v>1230</v>
          </cell>
          <cell r="H999">
            <v>1230</v>
          </cell>
        </row>
        <row r="1000">
          <cell r="B1000" t="str">
            <v>650-6620-10</v>
          </cell>
          <cell r="C1000" t="str">
            <v>5620 TRAVEL - MEALS</v>
          </cell>
          <cell r="D1000">
            <v>0</v>
          </cell>
          <cell r="E1000">
            <v>445.16</v>
          </cell>
          <cell r="F1000">
            <v>0</v>
          </cell>
          <cell r="G1000">
            <v>445.16</v>
          </cell>
          <cell r="H1000">
            <v>445.16</v>
          </cell>
        </row>
        <row r="1001">
          <cell r="B1001" t="str">
            <v>650-6650-10</v>
          </cell>
          <cell r="C1001" t="str">
            <v>5620 COMMUNICATIONS - COURIER \ SECURITY PICKUP</v>
          </cell>
          <cell r="D1001">
            <v>0</v>
          </cell>
          <cell r="E1001">
            <v>25</v>
          </cell>
          <cell r="F1001">
            <v>0</v>
          </cell>
          <cell r="G1001">
            <v>25</v>
          </cell>
          <cell r="H1001">
            <v>25</v>
          </cell>
        </row>
        <row r="1002">
          <cell r="B1002" t="str">
            <v>650-6700-10</v>
          </cell>
          <cell r="C1002" t="str">
            <v>5620 COMMUNICATIONS - TELEPHONE, FAX &amp; PAGERS</v>
          </cell>
          <cell r="D1002">
            <v>0</v>
          </cell>
          <cell r="E1002">
            <v>3398.62</v>
          </cell>
          <cell r="F1002">
            <v>0</v>
          </cell>
          <cell r="G1002">
            <v>3398.62</v>
          </cell>
          <cell r="H1002">
            <v>3398.62</v>
          </cell>
        </row>
        <row r="1003">
          <cell r="B1003" t="str">
            <v>650-6740-10</v>
          </cell>
          <cell r="C1003" t="str">
            <v>5630 Consulting</v>
          </cell>
          <cell r="D1003">
            <v>0</v>
          </cell>
          <cell r="E1003">
            <v>600</v>
          </cell>
          <cell r="F1003">
            <v>600</v>
          </cell>
          <cell r="G1003">
            <v>0</v>
          </cell>
          <cell r="H1003">
            <v>0</v>
          </cell>
        </row>
        <row r="1004">
          <cell r="B1004" t="str">
            <v>650-6820-10</v>
          </cell>
          <cell r="C1004" t="str">
            <v>5620 WRITE OFFS - INVENTORY</v>
          </cell>
          <cell r="D1004">
            <v>0</v>
          </cell>
          <cell r="E1004">
            <v>90556.79</v>
          </cell>
          <cell r="F1004">
            <v>217342.73</v>
          </cell>
          <cell r="G1004">
            <v>-126785.94</v>
          </cell>
          <cell r="H1004">
            <v>-126785.94</v>
          </cell>
        </row>
        <row r="1005">
          <cell r="B1005" t="str">
            <v>650-6900-10</v>
          </cell>
          <cell r="C1005" t="str">
            <v>5620 ALLOCATED MAINTENANCE JOB PAYROLL/OH OFFSET</v>
          </cell>
          <cell r="D1005">
            <v>0</v>
          </cell>
          <cell r="E1005">
            <v>20183.18</v>
          </cell>
          <cell r="F1005">
            <v>0</v>
          </cell>
          <cell r="G1005">
            <v>20183.18</v>
          </cell>
          <cell r="H1005">
            <v>20183.18</v>
          </cell>
        </row>
        <row r="1006">
          <cell r="B1006" t="str">
            <v>650-6901-10</v>
          </cell>
          <cell r="C1006" t="str">
            <v>5615 Allocate Payroll Maint Job Recovery</v>
          </cell>
          <cell r="D1006">
            <v>0</v>
          </cell>
          <cell r="E1006">
            <v>163986.60999999999</v>
          </cell>
          <cell r="F1006">
            <v>192242.34</v>
          </cell>
          <cell r="G1006">
            <v>-28255.73</v>
          </cell>
          <cell r="H1006">
            <v>-28255.73</v>
          </cell>
        </row>
        <row r="1007">
          <cell r="B1007" t="str">
            <v>650-6903-10</v>
          </cell>
          <cell r="C1007" t="str">
            <v>5615 Allocated WIP Job Payroll Recovery</v>
          </cell>
          <cell r="D1007">
            <v>0</v>
          </cell>
          <cell r="E1007">
            <v>22900.61</v>
          </cell>
          <cell r="F1007">
            <v>28745.17</v>
          </cell>
          <cell r="G1007">
            <v>-5844.56</v>
          </cell>
          <cell r="H1007">
            <v>-5844.56</v>
          </cell>
        </row>
        <row r="1008">
          <cell r="B1008" t="str">
            <v>650-6905-10</v>
          </cell>
          <cell r="C1008" t="str">
            <v>5615 Allocated Recovery - Services</v>
          </cell>
          <cell r="D1008">
            <v>0</v>
          </cell>
          <cell r="E1008">
            <v>6064</v>
          </cell>
          <cell r="F1008">
            <v>6064</v>
          </cell>
          <cell r="G1008">
            <v>0</v>
          </cell>
          <cell r="H1008">
            <v>0</v>
          </cell>
        </row>
        <row r="1009">
          <cell r="B1009" t="str">
            <v>650-6907-10</v>
          </cell>
          <cell r="C1009" t="str">
            <v>5615 Labour &amp; OH's Allocated TO Affiliates</v>
          </cell>
          <cell r="D1009">
            <v>0</v>
          </cell>
          <cell r="E1009">
            <v>0</v>
          </cell>
          <cell r="F1009">
            <v>16039</v>
          </cell>
          <cell r="G1009">
            <v>-16039</v>
          </cell>
          <cell r="H1009">
            <v>-16039</v>
          </cell>
        </row>
        <row r="1010">
          <cell r="B1010" t="str">
            <v>655-6010-10</v>
          </cell>
          <cell r="C1010" t="str">
            <v>5610 Labour - Salaries</v>
          </cell>
          <cell r="D1010">
            <v>0</v>
          </cell>
          <cell r="E1010">
            <v>108561.27</v>
          </cell>
          <cell r="F1010">
            <v>17681.07</v>
          </cell>
          <cell r="G1010">
            <v>90880.2</v>
          </cell>
          <cell r="H1010">
            <v>90880.2</v>
          </cell>
        </row>
        <row r="1011">
          <cell r="B1011" t="str">
            <v>655-6070-10</v>
          </cell>
          <cell r="C1011" t="str">
            <v>5610 Labour - Vacation</v>
          </cell>
          <cell r="D1011">
            <v>0</v>
          </cell>
          <cell r="E1011">
            <v>7989.87</v>
          </cell>
          <cell r="F1011">
            <v>2015.32</v>
          </cell>
          <cell r="G1011">
            <v>5974.55</v>
          </cell>
          <cell r="H1011">
            <v>5974.55</v>
          </cell>
        </row>
        <row r="1012">
          <cell r="B1012" t="str">
            <v>655-6170-10</v>
          </cell>
          <cell r="C1012" t="str">
            <v>5610 Benefits - Pension</v>
          </cell>
          <cell r="D1012">
            <v>0</v>
          </cell>
          <cell r="E1012">
            <v>14744.86</v>
          </cell>
          <cell r="F1012">
            <v>2976.29</v>
          </cell>
          <cell r="G1012">
            <v>11768.57</v>
          </cell>
          <cell r="H1012">
            <v>11768.57</v>
          </cell>
        </row>
        <row r="1013">
          <cell r="B1013" t="str">
            <v>655-6180-10</v>
          </cell>
          <cell r="C1013" t="str">
            <v>5610 Benefits - EHT</v>
          </cell>
          <cell r="D1013">
            <v>0</v>
          </cell>
          <cell r="E1013">
            <v>2493.75</v>
          </cell>
          <cell r="F1013">
            <v>486.43</v>
          </cell>
          <cell r="G1013">
            <v>2007.32</v>
          </cell>
          <cell r="H1013">
            <v>2007.32</v>
          </cell>
        </row>
        <row r="1014">
          <cell r="B1014" t="str">
            <v>655-6190-10</v>
          </cell>
          <cell r="C1014" t="str">
            <v>5610 Benefits - WCB</v>
          </cell>
          <cell r="D1014">
            <v>0</v>
          </cell>
          <cell r="E1014">
            <v>1267.27</v>
          </cell>
          <cell r="F1014">
            <v>258.64</v>
          </cell>
          <cell r="G1014">
            <v>1008.63</v>
          </cell>
          <cell r="H1014">
            <v>1008.63</v>
          </cell>
        </row>
        <row r="1015">
          <cell r="B1015" t="str">
            <v>655-6200-10</v>
          </cell>
          <cell r="C1015" t="str">
            <v>5610 Benefits - CPP</v>
          </cell>
          <cell r="D1015">
            <v>0</v>
          </cell>
          <cell r="E1015">
            <v>3680.86</v>
          </cell>
          <cell r="F1015">
            <v>905.6</v>
          </cell>
          <cell r="G1015">
            <v>2775.26</v>
          </cell>
          <cell r="H1015">
            <v>2775.26</v>
          </cell>
        </row>
        <row r="1016">
          <cell r="B1016" t="str">
            <v>655-6210-10</v>
          </cell>
          <cell r="C1016" t="str">
            <v>5610 Benefits - EI</v>
          </cell>
          <cell r="D1016">
            <v>0</v>
          </cell>
          <cell r="E1016">
            <v>1465.14</v>
          </cell>
          <cell r="F1016">
            <v>365.86</v>
          </cell>
          <cell r="G1016">
            <v>1099.28</v>
          </cell>
          <cell r="H1016">
            <v>1099.28</v>
          </cell>
        </row>
        <row r="1017">
          <cell r="B1017" t="str">
            <v>655-6220-10</v>
          </cell>
          <cell r="C1017" t="str">
            <v>5610 Benefits - Medical</v>
          </cell>
          <cell r="D1017">
            <v>0</v>
          </cell>
          <cell r="E1017">
            <v>4875</v>
          </cell>
          <cell r="F1017">
            <v>448</v>
          </cell>
          <cell r="G1017">
            <v>4427</v>
          </cell>
          <cell r="H1017">
            <v>4427</v>
          </cell>
        </row>
        <row r="1018">
          <cell r="B1018" t="str">
            <v>655-6540-10</v>
          </cell>
          <cell r="C1018" t="str">
            <v>5610 Employee Training - Course Fees</v>
          </cell>
          <cell r="D1018">
            <v>0</v>
          </cell>
          <cell r="E1018">
            <v>995</v>
          </cell>
          <cell r="F1018">
            <v>0</v>
          </cell>
          <cell r="G1018">
            <v>995</v>
          </cell>
          <cell r="H1018">
            <v>995</v>
          </cell>
        </row>
        <row r="1019">
          <cell r="B1019" t="str">
            <v>655-6905-10</v>
          </cell>
          <cell r="C1019" t="str">
            <v>5610 - Allocated Recovery Services</v>
          </cell>
          <cell r="D1019">
            <v>0</v>
          </cell>
          <cell r="E1019">
            <v>17189</v>
          </cell>
          <cell r="F1019">
            <v>15639</v>
          </cell>
          <cell r="G1019">
            <v>1550</v>
          </cell>
          <cell r="H1019">
            <v>1550</v>
          </cell>
        </row>
        <row r="1020">
          <cell r="B1020" t="str">
            <v>660-4720-10</v>
          </cell>
          <cell r="C1020" t="str">
            <v>5025 Allocated - Rolling Stock Expense</v>
          </cell>
          <cell r="D1020">
            <v>0</v>
          </cell>
          <cell r="E1020">
            <v>4986</v>
          </cell>
          <cell r="F1020">
            <v>820948.25</v>
          </cell>
          <cell r="G1020">
            <v>-815962.25</v>
          </cell>
          <cell r="H1020">
            <v>-815962.25</v>
          </cell>
        </row>
        <row r="1021">
          <cell r="B1021" t="str">
            <v>660-4800-10</v>
          </cell>
          <cell r="C1021" t="str">
            <v>4325 BILLED JOBS (CLOSED) RECOVERY</v>
          </cell>
          <cell r="D1021">
            <v>0</v>
          </cell>
          <cell r="E1021">
            <v>19533.919999999998</v>
          </cell>
          <cell r="F1021">
            <v>124056.93</v>
          </cell>
          <cell r="G1021">
            <v>-104523.01</v>
          </cell>
          <cell r="H1021">
            <v>-104523.01</v>
          </cell>
        </row>
        <row r="1022">
          <cell r="B1022" t="str">
            <v>660-4810-10</v>
          </cell>
          <cell r="C1022" t="str">
            <v>4330 BILLED JOBS (CLOSED) COSTS</v>
          </cell>
          <cell r="D1022">
            <v>0</v>
          </cell>
          <cell r="E1022">
            <v>166417.82</v>
          </cell>
          <cell r="F1022">
            <v>2315.84</v>
          </cell>
          <cell r="G1022">
            <v>164101.98000000001</v>
          </cell>
          <cell r="H1022">
            <v>164101.98000000001</v>
          </cell>
        </row>
        <row r="1023">
          <cell r="B1023" t="str">
            <v>660-6020-10</v>
          </cell>
          <cell r="C1023" t="str">
            <v>5020 LABOUR - HOURLY</v>
          </cell>
          <cell r="D1023">
            <v>0</v>
          </cell>
          <cell r="E1023">
            <v>2538898</v>
          </cell>
          <cell r="F1023">
            <v>429836.36</v>
          </cell>
          <cell r="G1023">
            <v>2109061.64</v>
          </cell>
          <cell r="H1023">
            <v>2109061.64</v>
          </cell>
        </row>
        <row r="1024">
          <cell r="B1024" t="str">
            <v>660-6030-10</v>
          </cell>
          <cell r="C1024" t="str">
            <v>5020 LABOUR - OVERTIME</v>
          </cell>
          <cell r="D1024">
            <v>0</v>
          </cell>
          <cell r="E1024">
            <v>817631.44</v>
          </cell>
          <cell r="F1024">
            <v>157038.72</v>
          </cell>
          <cell r="G1024">
            <v>660592.72</v>
          </cell>
          <cell r="H1024">
            <v>660592.72</v>
          </cell>
        </row>
        <row r="1025">
          <cell r="B1025" t="str">
            <v>660-6040-10</v>
          </cell>
          <cell r="C1025" t="str">
            <v>5020 LABOUR - STUDENT LABOUR</v>
          </cell>
          <cell r="D1025">
            <v>0</v>
          </cell>
          <cell r="E1025">
            <v>80023.67</v>
          </cell>
          <cell r="F1025">
            <v>13367.07</v>
          </cell>
          <cell r="G1025">
            <v>66656.600000000006</v>
          </cell>
          <cell r="H1025">
            <v>66656.600000000006</v>
          </cell>
        </row>
        <row r="1026">
          <cell r="B1026" t="str">
            <v>660-6050-10</v>
          </cell>
          <cell r="C1026" t="str">
            <v>5020 Distribution - Subcontract</v>
          </cell>
          <cell r="D1026">
            <v>0</v>
          </cell>
          <cell r="E1026">
            <v>722631.74</v>
          </cell>
          <cell r="F1026">
            <v>322676.63</v>
          </cell>
          <cell r="G1026">
            <v>399955.11</v>
          </cell>
          <cell r="H1026">
            <v>399955.11</v>
          </cell>
        </row>
        <row r="1027">
          <cell r="B1027" t="str">
            <v>660-6070-10</v>
          </cell>
          <cell r="C1027" t="str">
            <v>5020 LABOUR - VACATION</v>
          </cell>
          <cell r="D1027">
            <v>0</v>
          </cell>
          <cell r="E1027">
            <v>260460.27</v>
          </cell>
          <cell r="F1027">
            <v>54993.3</v>
          </cell>
          <cell r="G1027">
            <v>205466.97</v>
          </cell>
          <cell r="H1027">
            <v>205466.97</v>
          </cell>
        </row>
        <row r="1028">
          <cell r="B1028" t="str">
            <v>660-6120-10</v>
          </cell>
          <cell r="C1028" t="str">
            <v>5020 Labour - Sick Leave</v>
          </cell>
          <cell r="D1028">
            <v>0</v>
          </cell>
          <cell r="E1028">
            <v>98543.33</v>
          </cell>
          <cell r="F1028">
            <v>11488.44</v>
          </cell>
          <cell r="G1028">
            <v>87054.89</v>
          </cell>
          <cell r="H1028">
            <v>87054.89</v>
          </cell>
        </row>
        <row r="1029">
          <cell r="B1029" t="str">
            <v>660-6122-10</v>
          </cell>
          <cell r="C1029" t="str">
            <v>5020 Labour - Family Leave</v>
          </cell>
          <cell r="D1029">
            <v>0</v>
          </cell>
          <cell r="E1029">
            <v>21033.39</v>
          </cell>
          <cell r="F1029">
            <v>3544.85</v>
          </cell>
          <cell r="G1029">
            <v>17488.54</v>
          </cell>
          <cell r="H1029">
            <v>17488.54</v>
          </cell>
        </row>
        <row r="1030">
          <cell r="B1030" t="str">
            <v>660-6130-10</v>
          </cell>
          <cell r="C1030" t="str">
            <v>5020 LABOUR - STAND - BY</v>
          </cell>
          <cell r="D1030">
            <v>0</v>
          </cell>
          <cell r="E1030">
            <v>56718.31</v>
          </cell>
          <cell r="F1030">
            <v>9738.82</v>
          </cell>
          <cell r="G1030">
            <v>46979.49</v>
          </cell>
          <cell r="H1030">
            <v>46979.49</v>
          </cell>
        </row>
        <row r="1031">
          <cell r="B1031" t="str">
            <v>660-6145-10</v>
          </cell>
          <cell r="C1031" t="str">
            <v>5020 Labour - Bereavement</v>
          </cell>
          <cell r="D1031">
            <v>0</v>
          </cell>
          <cell r="E1031">
            <v>338.48</v>
          </cell>
          <cell r="F1031">
            <v>0</v>
          </cell>
          <cell r="G1031">
            <v>338.48</v>
          </cell>
          <cell r="H1031">
            <v>338.48</v>
          </cell>
        </row>
        <row r="1032">
          <cell r="B1032" t="str">
            <v>660-6170-10</v>
          </cell>
          <cell r="C1032" t="str">
            <v>5020 Benefits - Pension</v>
          </cell>
          <cell r="D1032">
            <v>0</v>
          </cell>
          <cell r="E1032">
            <v>333438.84000000003</v>
          </cell>
          <cell r="F1032">
            <v>56395.07</v>
          </cell>
          <cell r="G1032">
            <v>277043.77</v>
          </cell>
          <cell r="H1032">
            <v>277043.77</v>
          </cell>
        </row>
        <row r="1033">
          <cell r="B1033" t="str">
            <v>660-6180-10</v>
          </cell>
          <cell r="C1033" t="str">
            <v>5020 Benefits - EHT</v>
          </cell>
          <cell r="D1033">
            <v>0</v>
          </cell>
          <cell r="E1033">
            <v>75290.13</v>
          </cell>
          <cell r="F1033">
            <v>12469.23</v>
          </cell>
          <cell r="G1033">
            <v>62820.9</v>
          </cell>
          <cell r="H1033">
            <v>62820.9</v>
          </cell>
        </row>
        <row r="1034">
          <cell r="B1034" t="str">
            <v>660-6190-10</v>
          </cell>
          <cell r="C1034" t="str">
            <v>5020 Benefits - WCB</v>
          </cell>
          <cell r="D1034">
            <v>0</v>
          </cell>
          <cell r="E1034">
            <v>33466.36</v>
          </cell>
          <cell r="F1034">
            <v>5964.11</v>
          </cell>
          <cell r="G1034">
            <v>27502.25</v>
          </cell>
          <cell r="H1034">
            <v>27502.25</v>
          </cell>
        </row>
        <row r="1035">
          <cell r="B1035" t="str">
            <v>660-6200-10</v>
          </cell>
          <cell r="C1035" t="str">
            <v>5020 Benefits - CPP</v>
          </cell>
          <cell r="D1035">
            <v>0</v>
          </cell>
          <cell r="E1035">
            <v>102136.05</v>
          </cell>
          <cell r="F1035">
            <v>19750.75</v>
          </cell>
          <cell r="G1035">
            <v>82385.3</v>
          </cell>
          <cell r="H1035">
            <v>82385.3</v>
          </cell>
        </row>
        <row r="1036">
          <cell r="B1036" t="str">
            <v>660-6210-10</v>
          </cell>
          <cell r="C1036" t="str">
            <v>5020 Benefits - UIC</v>
          </cell>
          <cell r="D1036">
            <v>0</v>
          </cell>
          <cell r="E1036">
            <v>41101.019999999997</v>
          </cell>
          <cell r="F1036">
            <v>8012.55</v>
          </cell>
          <cell r="G1036">
            <v>33088.47</v>
          </cell>
          <cell r="H1036">
            <v>33088.47</v>
          </cell>
        </row>
        <row r="1037">
          <cell r="B1037" t="str">
            <v>660-6220-10</v>
          </cell>
          <cell r="C1037" t="str">
            <v>5020 Benefits - Medical</v>
          </cell>
          <cell r="D1037">
            <v>0</v>
          </cell>
          <cell r="E1037">
            <v>122863</v>
          </cell>
          <cell r="F1037">
            <v>11192</v>
          </cell>
          <cell r="G1037">
            <v>111671</v>
          </cell>
          <cell r="H1037">
            <v>111671</v>
          </cell>
        </row>
        <row r="1038">
          <cell r="B1038" t="str">
            <v>660-6225-10</v>
          </cell>
          <cell r="C1038" t="str">
            <v>5020 Benefits - Meal Allowance</v>
          </cell>
          <cell r="D1038">
            <v>0</v>
          </cell>
          <cell r="E1038">
            <v>516.54</v>
          </cell>
          <cell r="F1038">
            <v>0</v>
          </cell>
          <cell r="G1038">
            <v>516.54</v>
          </cell>
          <cell r="H1038">
            <v>516.54</v>
          </cell>
        </row>
        <row r="1039">
          <cell r="B1039" t="str">
            <v>660-6230-10</v>
          </cell>
          <cell r="C1039" t="str">
            <v>5020 BENEFITS - OTHER</v>
          </cell>
          <cell r="D1039">
            <v>0</v>
          </cell>
          <cell r="E1039">
            <v>999.33</v>
          </cell>
          <cell r="F1039">
            <v>0</v>
          </cell>
          <cell r="G1039">
            <v>999.33</v>
          </cell>
          <cell r="H1039">
            <v>999.33</v>
          </cell>
        </row>
        <row r="1040">
          <cell r="B1040" t="str">
            <v>660-6240-10</v>
          </cell>
          <cell r="C1040" t="str">
            <v>5025 MATERIALS - INVENTORIED</v>
          </cell>
          <cell r="D1040">
            <v>0</v>
          </cell>
          <cell r="E1040">
            <v>3210.49</v>
          </cell>
          <cell r="F1040">
            <v>0</v>
          </cell>
          <cell r="G1040">
            <v>3210.49</v>
          </cell>
          <cell r="H1040">
            <v>3210.49</v>
          </cell>
        </row>
        <row r="1041">
          <cell r="B1041" t="str">
            <v>660-6250-10</v>
          </cell>
          <cell r="C1041" t="str">
            <v>5025 MATERIALS - CONSUMABLES</v>
          </cell>
          <cell r="D1041">
            <v>0</v>
          </cell>
          <cell r="E1041">
            <v>58102.68</v>
          </cell>
          <cell r="F1041">
            <v>970.85</v>
          </cell>
          <cell r="G1041">
            <v>57131.83</v>
          </cell>
          <cell r="H1041">
            <v>57131.83</v>
          </cell>
        </row>
        <row r="1042">
          <cell r="B1042" t="str">
            <v>660-6260-10</v>
          </cell>
          <cell r="C1042" t="str">
            <v>5025 MATERIALS - TOOLS LESS THAN $500</v>
          </cell>
          <cell r="D1042">
            <v>0</v>
          </cell>
          <cell r="E1042">
            <v>91199.09</v>
          </cell>
          <cell r="F1042">
            <v>60.94</v>
          </cell>
          <cell r="G1042">
            <v>91138.15</v>
          </cell>
          <cell r="H1042">
            <v>91138.15</v>
          </cell>
        </row>
        <row r="1043">
          <cell r="B1043" t="str">
            <v>660-6310-10</v>
          </cell>
          <cell r="C1043" t="str">
            <v>5025 SUPPLIES - OFFICE</v>
          </cell>
          <cell r="D1043">
            <v>0</v>
          </cell>
          <cell r="E1043">
            <v>4256.24</v>
          </cell>
          <cell r="F1043">
            <v>110.8</v>
          </cell>
          <cell r="G1043">
            <v>4145.4399999999996</v>
          </cell>
          <cell r="H1043">
            <v>4145.4399999999996</v>
          </cell>
        </row>
        <row r="1044">
          <cell r="B1044" t="str">
            <v>660-6320-10</v>
          </cell>
          <cell r="C1044" t="str">
            <v>5025 SUPPLIES - COMPUTER</v>
          </cell>
          <cell r="D1044">
            <v>0</v>
          </cell>
          <cell r="E1044">
            <v>341.77</v>
          </cell>
          <cell r="F1044">
            <v>0</v>
          </cell>
          <cell r="G1044">
            <v>341.77</v>
          </cell>
          <cell r="H1044">
            <v>341.77</v>
          </cell>
        </row>
        <row r="1045">
          <cell r="B1045" t="str">
            <v>660-6330-10</v>
          </cell>
          <cell r="C1045" t="str">
            <v>5025 SUPPLIES - SAFETY</v>
          </cell>
          <cell r="D1045">
            <v>0</v>
          </cell>
          <cell r="E1045">
            <v>96104.16</v>
          </cell>
          <cell r="F1045">
            <v>0</v>
          </cell>
          <cell r="G1045">
            <v>96104.16</v>
          </cell>
          <cell r="H1045">
            <v>96104.16</v>
          </cell>
        </row>
        <row r="1046">
          <cell r="B1046" t="str">
            <v>660-6340-10</v>
          </cell>
          <cell r="C1046" t="str">
            <v>5025 SUPPLIES - STATIONARY</v>
          </cell>
          <cell r="D1046">
            <v>0</v>
          </cell>
          <cell r="E1046">
            <v>2960</v>
          </cell>
          <cell r="F1046">
            <v>0</v>
          </cell>
          <cell r="G1046">
            <v>2960</v>
          </cell>
          <cell r="H1046">
            <v>2960</v>
          </cell>
        </row>
        <row r="1047">
          <cell r="B1047" t="str">
            <v>660-6342-10</v>
          </cell>
          <cell r="C1047" t="str">
            <v>5025 Licenses / Permits</v>
          </cell>
          <cell r="D1047">
            <v>0</v>
          </cell>
          <cell r="E1047">
            <v>581.16</v>
          </cell>
          <cell r="F1047">
            <v>0</v>
          </cell>
          <cell r="G1047">
            <v>581.16</v>
          </cell>
          <cell r="H1047">
            <v>581.16</v>
          </cell>
        </row>
        <row r="1048">
          <cell r="B1048" t="str">
            <v>660-6440-10</v>
          </cell>
          <cell r="C1048" t="str">
            <v>5025 RENT - VEHICLES &amp; MOBILE EQUIPMENT</v>
          </cell>
          <cell r="D1048">
            <v>0</v>
          </cell>
          <cell r="E1048">
            <v>2699</v>
          </cell>
          <cell r="F1048">
            <v>0</v>
          </cell>
          <cell r="G1048">
            <v>2699</v>
          </cell>
          <cell r="H1048">
            <v>2699</v>
          </cell>
        </row>
        <row r="1049">
          <cell r="B1049" t="str">
            <v>660-6450-10</v>
          </cell>
          <cell r="C1049" t="str">
            <v>5025 R &amp; M - NON - OPUC EQUIPMENT / PROPERTY</v>
          </cell>
          <cell r="D1049">
            <v>0</v>
          </cell>
          <cell r="E1049">
            <v>44990.64</v>
          </cell>
          <cell r="F1049">
            <v>0</v>
          </cell>
          <cell r="G1049">
            <v>44990.64</v>
          </cell>
          <cell r="H1049">
            <v>44990.64</v>
          </cell>
        </row>
        <row r="1050">
          <cell r="B1050" t="str">
            <v>660-6460-10</v>
          </cell>
          <cell r="C1050" t="str">
            <v>5025 R &amp; M - OPUC EQUIPMENT / FACILITY</v>
          </cell>
          <cell r="D1050">
            <v>0</v>
          </cell>
          <cell r="E1050">
            <v>39911.43</v>
          </cell>
          <cell r="F1050">
            <v>0</v>
          </cell>
          <cell r="G1050">
            <v>39911.43</v>
          </cell>
          <cell r="H1050">
            <v>39911.43</v>
          </cell>
        </row>
        <row r="1051">
          <cell r="B1051" t="str">
            <v>660-6463-10</v>
          </cell>
          <cell r="C1051" t="str">
            <v>5620 Computer Software Mtce</v>
          </cell>
          <cell r="D1051">
            <v>0</v>
          </cell>
          <cell r="E1051">
            <v>23423.59</v>
          </cell>
          <cell r="F1051">
            <v>0</v>
          </cell>
          <cell r="G1051">
            <v>23423.59</v>
          </cell>
          <cell r="H1051">
            <v>23423.59</v>
          </cell>
        </row>
        <row r="1052">
          <cell r="B1052" t="str">
            <v>660-6500-10</v>
          </cell>
          <cell r="C1052" t="str">
            <v>5025 EMPLOYEE - MEMBERSHIPS</v>
          </cell>
          <cell r="D1052">
            <v>0</v>
          </cell>
          <cell r="E1052">
            <v>1264.8699999999999</v>
          </cell>
          <cell r="F1052">
            <v>0</v>
          </cell>
          <cell r="G1052">
            <v>1264.8699999999999</v>
          </cell>
          <cell r="H1052">
            <v>1264.8699999999999</v>
          </cell>
        </row>
        <row r="1053">
          <cell r="B1053" t="str">
            <v>660-6540-10</v>
          </cell>
          <cell r="C1053" t="str">
            <v>5025 EMPLOYEE TRAINING - COURSE FEES</v>
          </cell>
          <cell r="D1053">
            <v>0</v>
          </cell>
          <cell r="E1053">
            <v>23541.8</v>
          </cell>
          <cell r="F1053">
            <v>0</v>
          </cell>
          <cell r="G1053">
            <v>23541.8</v>
          </cell>
          <cell r="H1053">
            <v>23541.8</v>
          </cell>
        </row>
        <row r="1054">
          <cell r="B1054" t="str">
            <v>660-6560-10</v>
          </cell>
          <cell r="C1054" t="str">
            <v>5025 EMPLOYEE TRAINING - ACCOMMODATION &amp; MEALS</v>
          </cell>
          <cell r="D1054">
            <v>0</v>
          </cell>
          <cell r="E1054">
            <v>1165.1199999999999</v>
          </cell>
          <cell r="F1054">
            <v>0</v>
          </cell>
          <cell r="G1054">
            <v>1165.1199999999999</v>
          </cell>
          <cell r="H1054">
            <v>1165.1199999999999</v>
          </cell>
        </row>
        <row r="1055">
          <cell r="B1055" t="str">
            <v>660-6590-10</v>
          </cell>
          <cell r="C1055" t="str">
            <v>5025 TRAVEL - ACCOMMODATION</v>
          </cell>
          <cell r="D1055">
            <v>0</v>
          </cell>
          <cell r="E1055">
            <v>6679.89</v>
          </cell>
          <cell r="F1055">
            <v>0</v>
          </cell>
          <cell r="G1055">
            <v>6679.89</v>
          </cell>
          <cell r="H1055">
            <v>6679.89</v>
          </cell>
        </row>
        <row r="1056">
          <cell r="B1056" t="str">
            <v>660-6600-10</v>
          </cell>
          <cell r="C1056" t="str">
            <v>5025 TRAVEL - CAR ALLOWANCE &amp; MILEAGE</v>
          </cell>
          <cell r="D1056">
            <v>0</v>
          </cell>
          <cell r="E1056">
            <v>1807.92</v>
          </cell>
          <cell r="F1056">
            <v>0</v>
          </cell>
          <cell r="G1056">
            <v>1807.92</v>
          </cell>
          <cell r="H1056">
            <v>1807.92</v>
          </cell>
        </row>
        <row r="1057">
          <cell r="B1057" t="str">
            <v>660-6610-10</v>
          </cell>
          <cell r="C1057" t="str">
            <v>5025 TRAVEL - CONFERENCE FEES</v>
          </cell>
          <cell r="D1057">
            <v>0</v>
          </cell>
          <cell r="E1057">
            <v>2049</v>
          </cell>
          <cell r="F1057">
            <v>0</v>
          </cell>
          <cell r="G1057">
            <v>2049</v>
          </cell>
          <cell r="H1057">
            <v>2049</v>
          </cell>
        </row>
        <row r="1058">
          <cell r="B1058" t="str">
            <v>660-6620-10</v>
          </cell>
          <cell r="C1058" t="str">
            <v>5025 TRAVEL - MEALS</v>
          </cell>
          <cell r="D1058">
            <v>0</v>
          </cell>
          <cell r="E1058">
            <v>2942.36</v>
          </cell>
          <cell r="F1058">
            <v>0</v>
          </cell>
          <cell r="G1058">
            <v>2942.36</v>
          </cell>
          <cell r="H1058">
            <v>2942.36</v>
          </cell>
        </row>
        <row r="1059">
          <cell r="B1059" t="str">
            <v>660-6650-10</v>
          </cell>
          <cell r="C1059" t="str">
            <v>5025 COMMUNICATIONS - COURIER \ SECURITY PICKUP</v>
          </cell>
          <cell r="D1059">
            <v>0</v>
          </cell>
          <cell r="E1059">
            <v>2562.54</v>
          </cell>
          <cell r="F1059">
            <v>0</v>
          </cell>
          <cell r="G1059">
            <v>2562.54</v>
          </cell>
          <cell r="H1059">
            <v>2562.54</v>
          </cell>
        </row>
        <row r="1060">
          <cell r="B1060" t="str">
            <v>660-6660-10</v>
          </cell>
          <cell r="C1060" t="str">
            <v>5025 COMMUNICATIONS - OTHER</v>
          </cell>
          <cell r="D1060">
            <v>0</v>
          </cell>
          <cell r="E1060">
            <v>2231.94</v>
          </cell>
          <cell r="F1060">
            <v>0</v>
          </cell>
          <cell r="G1060">
            <v>2231.94</v>
          </cell>
          <cell r="H1060">
            <v>2231.94</v>
          </cell>
        </row>
        <row r="1061">
          <cell r="B1061" t="str">
            <v>660-6690-10</v>
          </cell>
          <cell r="C1061" t="str">
            <v>5025 COMMUNICATIONS - PRINTING &amp; COPYING</v>
          </cell>
          <cell r="D1061">
            <v>0</v>
          </cell>
          <cell r="E1061">
            <v>115</v>
          </cell>
          <cell r="F1061">
            <v>0</v>
          </cell>
          <cell r="G1061">
            <v>115</v>
          </cell>
          <cell r="H1061">
            <v>115</v>
          </cell>
        </row>
        <row r="1062">
          <cell r="B1062" t="str">
            <v>660-6700-10</v>
          </cell>
          <cell r="C1062" t="str">
            <v>5025 COMMUNICATIONS - TELEPHONE, FAX &amp; PAGERS</v>
          </cell>
          <cell r="D1062">
            <v>0</v>
          </cell>
          <cell r="E1062">
            <v>21896.03</v>
          </cell>
          <cell r="F1062">
            <v>975.61</v>
          </cell>
          <cell r="G1062">
            <v>20920.419999999998</v>
          </cell>
          <cell r="H1062">
            <v>20920.419999999998</v>
          </cell>
        </row>
        <row r="1063">
          <cell r="B1063" t="str">
            <v>660-6900-10</v>
          </cell>
          <cell r="C1063" t="str">
            <v>5020 Allocated Maintenance Job Payroll/OH Offset</v>
          </cell>
          <cell r="D1063">
            <v>0</v>
          </cell>
          <cell r="E1063">
            <v>1181002.52</v>
          </cell>
          <cell r="F1063">
            <v>5276.34</v>
          </cell>
          <cell r="G1063">
            <v>1175726.18</v>
          </cell>
          <cell r="H1063">
            <v>1175726.18</v>
          </cell>
        </row>
        <row r="1064">
          <cell r="B1064" t="str">
            <v>660-6901-10</v>
          </cell>
          <cell r="C1064" t="str">
            <v>5020 Allocated Payroll Maint Job Recovery</v>
          </cell>
          <cell r="D1064">
            <v>0</v>
          </cell>
          <cell r="E1064">
            <v>10412166.550000001</v>
          </cell>
          <cell r="F1064">
            <v>12063188.17</v>
          </cell>
          <cell r="G1064">
            <v>-1651021.62</v>
          </cell>
          <cell r="H1064">
            <v>-1651021.62</v>
          </cell>
        </row>
        <row r="1065">
          <cell r="B1065" t="str">
            <v>660-6902-10</v>
          </cell>
          <cell r="C1065" t="str">
            <v>5020 Allocated Maintenance Job Overhead Recovery</v>
          </cell>
          <cell r="D1065">
            <v>0</v>
          </cell>
          <cell r="E1065">
            <v>4090052.7</v>
          </cell>
          <cell r="F1065">
            <v>4882181.68</v>
          </cell>
          <cell r="G1065">
            <v>-792128.98</v>
          </cell>
          <cell r="H1065">
            <v>-792128.98</v>
          </cell>
        </row>
        <row r="1066">
          <cell r="B1066" t="str">
            <v>660-6903-10</v>
          </cell>
          <cell r="C1066" t="str">
            <v>5020 Allocated WIP Job Payroll Recovery</v>
          </cell>
          <cell r="D1066">
            <v>0</v>
          </cell>
          <cell r="E1066">
            <v>9220007.7899999991</v>
          </cell>
          <cell r="F1066">
            <v>10695329.18</v>
          </cell>
          <cell r="G1066">
            <v>-1475321.39</v>
          </cell>
          <cell r="H1066">
            <v>-1475321.39</v>
          </cell>
        </row>
        <row r="1067">
          <cell r="B1067" t="str">
            <v>660-6904-10</v>
          </cell>
          <cell r="C1067" t="str">
            <v>5020 Allocated WIP Job Overhead Recovery</v>
          </cell>
          <cell r="D1067">
            <v>0</v>
          </cell>
          <cell r="E1067">
            <v>4059429.75</v>
          </cell>
          <cell r="F1067">
            <v>4758035.62</v>
          </cell>
          <cell r="G1067">
            <v>-698605.87</v>
          </cell>
          <cell r="H1067">
            <v>-698605.87</v>
          </cell>
        </row>
        <row r="1068">
          <cell r="B1068" t="str">
            <v>675-6050-10</v>
          </cell>
          <cell r="C1068" t="str">
            <v>5114 Subcontract</v>
          </cell>
          <cell r="D1068">
            <v>0</v>
          </cell>
          <cell r="E1068">
            <v>15807.28</v>
          </cell>
          <cell r="F1068">
            <v>2449.5300000000002</v>
          </cell>
          <cell r="G1068">
            <v>13357.75</v>
          </cell>
          <cell r="H1068">
            <v>13357.75</v>
          </cell>
        </row>
        <row r="1069">
          <cell r="B1069" t="str">
            <v>675-6225-10</v>
          </cell>
          <cell r="C1069" t="str">
            <v>5114 Benefits - Meals</v>
          </cell>
          <cell r="D1069">
            <v>0</v>
          </cell>
          <cell r="E1069">
            <v>945.29</v>
          </cell>
          <cell r="F1069">
            <v>0</v>
          </cell>
          <cell r="G1069">
            <v>945.29</v>
          </cell>
          <cell r="H1069">
            <v>945.29</v>
          </cell>
        </row>
        <row r="1070">
          <cell r="B1070" t="str">
            <v>675-6240-10</v>
          </cell>
          <cell r="C1070" t="str">
            <v>5114 Materials - Inventoried</v>
          </cell>
          <cell r="D1070">
            <v>0</v>
          </cell>
          <cell r="E1070">
            <v>2351.19</v>
          </cell>
          <cell r="F1070">
            <v>40</v>
          </cell>
          <cell r="G1070">
            <v>2311.19</v>
          </cell>
          <cell r="H1070">
            <v>2311.19</v>
          </cell>
        </row>
        <row r="1071">
          <cell r="B1071" t="str">
            <v>675-6250-10</v>
          </cell>
          <cell r="C1071" t="str">
            <v>5114 Materials-Consumables</v>
          </cell>
          <cell r="D1071">
            <v>0</v>
          </cell>
          <cell r="E1071">
            <v>7419.46</v>
          </cell>
          <cell r="F1071">
            <v>0</v>
          </cell>
          <cell r="G1071">
            <v>7419.46</v>
          </cell>
          <cell r="H1071">
            <v>7419.46</v>
          </cell>
        </row>
        <row r="1072">
          <cell r="B1072" t="str">
            <v>675-6460-10</v>
          </cell>
          <cell r="C1072" t="str">
            <v>5114 R&amp;M - OPUC Equip</v>
          </cell>
          <cell r="D1072">
            <v>0</v>
          </cell>
          <cell r="E1072">
            <v>70</v>
          </cell>
          <cell r="F1072">
            <v>0</v>
          </cell>
          <cell r="G1072">
            <v>70</v>
          </cell>
          <cell r="H1072">
            <v>70</v>
          </cell>
        </row>
        <row r="1073">
          <cell r="B1073" t="str">
            <v>675-6900-10</v>
          </cell>
          <cell r="C1073" t="str">
            <v>5114 Allocated Mtce Job Payroll/OH</v>
          </cell>
          <cell r="D1073">
            <v>0</v>
          </cell>
          <cell r="E1073">
            <v>198533.8</v>
          </cell>
          <cell r="F1073">
            <v>0</v>
          </cell>
          <cell r="G1073">
            <v>198533.8</v>
          </cell>
          <cell r="H1073">
            <v>198533.8</v>
          </cell>
        </row>
        <row r="1074">
          <cell r="B1074" t="str">
            <v>690-6600-10</v>
          </cell>
          <cell r="C1074" t="str">
            <v>5025 TRAVEL - CAR ALLOWANCE &amp; MILEAGE</v>
          </cell>
          <cell r="D1074">
            <v>0</v>
          </cell>
          <cell r="E1074">
            <v>476.89</v>
          </cell>
          <cell r="F1074">
            <v>476.89</v>
          </cell>
          <cell r="G1074">
            <v>0</v>
          </cell>
          <cell r="H1074">
            <v>0</v>
          </cell>
        </row>
        <row r="1075">
          <cell r="B1075" t="str">
            <v>690-6650-10</v>
          </cell>
          <cell r="C1075" t="str">
            <v>5025 COMMUNICATIONS - COURIER \ SECURITY PICKUP</v>
          </cell>
          <cell r="D1075">
            <v>0</v>
          </cell>
          <cell r="E1075">
            <v>4.01</v>
          </cell>
          <cell r="F1075">
            <v>4.01</v>
          </cell>
          <cell r="G1075">
            <v>0</v>
          </cell>
          <cell r="H1075">
            <v>0</v>
          </cell>
        </row>
        <row r="1076">
          <cell r="B1076" t="str">
            <v>705-6030-10</v>
          </cell>
          <cell r="C1076" t="str">
            <v>5120 Labour - Overtime</v>
          </cell>
          <cell r="D1076">
            <v>0</v>
          </cell>
          <cell r="E1076">
            <v>979.65</v>
          </cell>
          <cell r="F1076">
            <v>0</v>
          </cell>
          <cell r="G1076">
            <v>979.65</v>
          </cell>
          <cell r="H1076">
            <v>979.65</v>
          </cell>
        </row>
        <row r="1077">
          <cell r="B1077" t="str">
            <v>705-6050-10</v>
          </cell>
          <cell r="C1077" t="str">
            <v>5120 Subcontract</v>
          </cell>
          <cell r="D1077">
            <v>0</v>
          </cell>
          <cell r="E1077">
            <v>174606.89</v>
          </cell>
          <cell r="F1077">
            <v>30000</v>
          </cell>
          <cell r="G1077">
            <v>144606.89000000001</v>
          </cell>
          <cell r="H1077">
            <v>144606.89000000001</v>
          </cell>
        </row>
        <row r="1078">
          <cell r="B1078" t="str">
            <v>705-6225-10</v>
          </cell>
          <cell r="C1078" t="str">
            <v>5120 Benefits - Meal Allowance</v>
          </cell>
          <cell r="D1078">
            <v>0</v>
          </cell>
          <cell r="E1078">
            <v>3092.2</v>
          </cell>
          <cell r="F1078">
            <v>0</v>
          </cell>
          <cell r="G1078">
            <v>3092.2</v>
          </cell>
          <cell r="H1078">
            <v>3092.2</v>
          </cell>
        </row>
        <row r="1079">
          <cell r="B1079" t="str">
            <v>705-6240-10</v>
          </cell>
          <cell r="C1079" t="str">
            <v>5120 Materials - Inventoried</v>
          </cell>
          <cell r="D1079">
            <v>0</v>
          </cell>
          <cell r="E1079">
            <v>46513.17</v>
          </cell>
          <cell r="F1079">
            <v>0</v>
          </cell>
          <cell r="G1079">
            <v>46513.17</v>
          </cell>
          <cell r="H1079">
            <v>46513.17</v>
          </cell>
        </row>
        <row r="1080">
          <cell r="B1080" t="str">
            <v>705-6250-10</v>
          </cell>
          <cell r="C1080" t="str">
            <v>5120 Materials - Consumables</v>
          </cell>
          <cell r="D1080">
            <v>0</v>
          </cell>
          <cell r="E1080">
            <v>64.7</v>
          </cell>
          <cell r="F1080">
            <v>0</v>
          </cell>
          <cell r="G1080">
            <v>64.7</v>
          </cell>
          <cell r="H1080">
            <v>64.7</v>
          </cell>
        </row>
        <row r="1081">
          <cell r="B1081" t="str">
            <v>705-6460-10</v>
          </cell>
          <cell r="C1081" t="str">
            <v>5120 R&amp;M - OPUC Equip</v>
          </cell>
          <cell r="D1081">
            <v>0</v>
          </cell>
          <cell r="E1081">
            <v>24904.63</v>
          </cell>
          <cell r="F1081">
            <v>0</v>
          </cell>
          <cell r="G1081">
            <v>24904.63</v>
          </cell>
          <cell r="H1081">
            <v>24904.63</v>
          </cell>
        </row>
        <row r="1082">
          <cell r="B1082" t="str">
            <v>705-6900-10</v>
          </cell>
          <cell r="C1082" t="str">
            <v>5120 Allocated Mtce Job Payroll/OH</v>
          </cell>
          <cell r="D1082">
            <v>0</v>
          </cell>
          <cell r="E1082">
            <v>178052.7</v>
          </cell>
          <cell r="F1082">
            <v>98.04</v>
          </cell>
          <cell r="G1082">
            <v>177954.66</v>
          </cell>
          <cell r="H1082">
            <v>177954.66</v>
          </cell>
        </row>
        <row r="1083">
          <cell r="B1083" t="str">
            <v>705-6910-10</v>
          </cell>
          <cell r="C1083" t="str">
            <v>5120 Allocated Mtce Payroll/OH</v>
          </cell>
          <cell r="D1083">
            <v>0</v>
          </cell>
          <cell r="E1083">
            <v>75666.28</v>
          </cell>
          <cell r="F1083">
            <v>0</v>
          </cell>
          <cell r="G1083">
            <v>75666.28</v>
          </cell>
          <cell r="H1083">
            <v>75666.28</v>
          </cell>
        </row>
        <row r="1084">
          <cell r="B1084" t="str">
            <v>710-6050-10</v>
          </cell>
          <cell r="C1084" t="str">
            <v>5040 LABOUR - SUBCONTRACT</v>
          </cell>
          <cell r="D1084">
            <v>0</v>
          </cell>
          <cell r="E1084">
            <v>32686.78</v>
          </cell>
          <cell r="F1084">
            <v>15000</v>
          </cell>
          <cell r="G1084">
            <v>17686.78</v>
          </cell>
          <cell r="H1084">
            <v>17686.78</v>
          </cell>
        </row>
        <row r="1085">
          <cell r="B1085" t="str">
            <v>710-6225-10</v>
          </cell>
          <cell r="C1085" t="str">
            <v>5040 BENEFITS - MEAL ALLOWANCE</v>
          </cell>
          <cell r="D1085">
            <v>0</v>
          </cell>
          <cell r="E1085">
            <v>160.22</v>
          </cell>
          <cell r="F1085">
            <v>0</v>
          </cell>
          <cell r="G1085">
            <v>160.22</v>
          </cell>
          <cell r="H1085">
            <v>160.22</v>
          </cell>
        </row>
        <row r="1086">
          <cell r="B1086" t="str">
            <v>710-6240-10</v>
          </cell>
          <cell r="C1086" t="str">
            <v>5045 MATERIALS - INVENTORIED</v>
          </cell>
          <cell r="D1086">
            <v>0</v>
          </cell>
          <cell r="E1086">
            <v>4972.93</v>
          </cell>
          <cell r="F1086">
            <v>1790.89</v>
          </cell>
          <cell r="G1086">
            <v>3182.04</v>
          </cell>
          <cell r="H1086">
            <v>3182.04</v>
          </cell>
        </row>
        <row r="1087">
          <cell r="B1087" t="str">
            <v>710-6900-10</v>
          </cell>
          <cell r="C1087" t="str">
            <v>5040 Allocated Maint Job Payroll/Overhead Offset</v>
          </cell>
          <cell r="D1087">
            <v>0</v>
          </cell>
          <cell r="E1087">
            <v>17876.04</v>
          </cell>
          <cell r="F1087">
            <v>0</v>
          </cell>
          <cell r="G1087">
            <v>17876.04</v>
          </cell>
          <cell r="H1087">
            <v>17876.04</v>
          </cell>
        </row>
        <row r="1088">
          <cell r="B1088" t="str">
            <v>715-6050-10</v>
          </cell>
          <cell r="C1088" t="str">
            <v>5145 Subcontract</v>
          </cell>
          <cell r="D1088">
            <v>0</v>
          </cell>
          <cell r="E1088">
            <v>73859.839999999997</v>
          </cell>
          <cell r="F1088">
            <v>255</v>
          </cell>
          <cell r="G1088">
            <v>73604.84</v>
          </cell>
          <cell r="H1088">
            <v>73604.84</v>
          </cell>
        </row>
        <row r="1089">
          <cell r="B1089" t="str">
            <v>715-6225-10</v>
          </cell>
          <cell r="C1089" t="str">
            <v>5145 Benefits - Meals</v>
          </cell>
          <cell r="D1089">
            <v>0</v>
          </cell>
          <cell r="E1089">
            <v>2034.75</v>
          </cell>
          <cell r="F1089">
            <v>0</v>
          </cell>
          <cell r="G1089">
            <v>2034.75</v>
          </cell>
          <cell r="H1089">
            <v>2034.75</v>
          </cell>
        </row>
        <row r="1090">
          <cell r="B1090" t="str">
            <v>715-6240-10</v>
          </cell>
          <cell r="C1090" t="str">
            <v>5145 Materials Inventoried</v>
          </cell>
          <cell r="D1090">
            <v>0</v>
          </cell>
          <cell r="E1090">
            <v>15597.45</v>
          </cell>
          <cell r="F1090">
            <v>281.8</v>
          </cell>
          <cell r="G1090">
            <v>15315.65</v>
          </cell>
          <cell r="H1090">
            <v>15315.65</v>
          </cell>
        </row>
        <row r="1091">
          <cell r="B1091" t="str">
            <v>715-6250-10</v>
          </cell>
          <cell r="C1091" t="str">
            <v>5145 Materials Consumables</v>
          </cell>
          <cell r="D1091">
            <v>0</v>
          </cell>
          <cell r="E1091">
            <v>6514.01</v>
          </cell>
          <cell r="F1091">
            <v>0</v>
          </cell>
          <cell r="G1091">
            <v>6514.01</v>
          </cell>
          <cell r="H1091">
            <v>6514.01</v>
          </cell>
        </row>
        <row r="1092">
          <cell r="B1092" t="str">
            <v>715-6900-10</v>
          </cell>
          <cell r="C1092" t="str">
            <v>5145 Allocated Mtce Job Payroll/OH</v>
          </cell>
          <cell r="D1092">
            <v>0</v>
          </cell>
          <cell r="E1092">
            <v>166804.72</v>
          </cell>
          <cell r="F1092">
            <v>728.35</v>
          </cell>
          <cell r="G1092">
            <v>166076.37</v>
          </cell>
          <cell r="H1092">
            <v>166076.37</v>
          </cell>
        </row>
        <row r="1093">
          <cell r="B1093" t="str">
            <v>715-6910-10</v>
          </cell>
          <cell r="C1093" t="str">
            <v>5155Allocated Mtce Job Payroll/OH</v>
          </cell>
          <cell r="D1093">
            <v>0</v>
          </cell>
          <cell r="E1093">
            <v>53728.05</v>
          </cell>
          <cell r="F1093">
            <v>0</v>
          </cell>
          <cell r="G1093">
            <v>53728.05</v>
          </cell>
          <cell r="H1093">
            <v>53728.05</v>
          </cell>
        </row>
        <row r="1094">
          <cell r="B1094" t="str">
            <v>740-4801-10</v>
          </cell>
          <cell r="C1094" t="str">
            <v>4325 Billed Jobs Interco Recovery (Fibre)</v>
          </cell>
          <cell r="D1094">
            <v>0</v>
          </cell>
          <cell r="E1094">
            <v>8195.24</v>
          </cell>
          <cell r="F1094">
            <v>29049.55</v>
          </cell>
          <cell r="G1094">
            <v>-20854.310000000001</v>
          </cell>
          <cell r="H1094">
            <v>-20854.310000000001</v>
          </cell>
        </row>
        <row r="1095">
          <cell r="B1095" t="str">
            <v>740-6020-10</v>
          </cell>
          <cell r="C1095" t="str">
            <v>5310 LABOUR - HOURLY</v>
          </cell>
          <cell r="D1095">
            <v>0</v>
          </cell>
          <cell r="E1095">
            <v>187247.24</v>
          </cell>
          <cell r="F1095">
            <v>31265.49</v>
          </cell>
          <cell r="G1095">
            <v>155981.75</v>
          </cell>
          <cell r="H1095">
            <v>155981.75</v>
          </cell>
        </row>
        <row r="1096">
          <cell r="B1096" t="str">
            <v>740-6030-10</v>
          </cell>
          <cell r="C1096" t="str">
            <v>5310 LABOUR - OVERTIME</v>
          </cell>
          <cell r="D1096">
            <v>0</v>
          </cell>
          <cell r="E1096">
            <v>5007.17</v>
          </cell>
          <cell r="F1096">
            <v>1134.6400000000001</v>
          </cell>
          <cell r="G1096">
            <v>3872.53</v>
          </cell>
          <cell r="H1096">
            <v>3872.53</v>
          </cell>
        </row>
        <row r="1097">
          <cell r="B1097" t="str">
            <v>740-6040-10</v>
          </cell>
          <cell r="C1097" t="str">
            <v>5310 LABOUR - STUDENT LABOUR</v>
          </cell>
          <cell r="D1097">
            <v>0</v>
          </cell>
          <cell r="E1097">
            <v>7025.34</v>
          </cell>
          <cell r="F1097">
            <v>1161.67</v>
          </cell>
          <cell r="G1097">
            <v>5863.67</v>
          </cell>
          <cell r="H1097">
            <v>5863.67</v>
          </cell>
        </row>
        <row r="1098">
          <cell r="B1098" t="str">
            <v>740-6050-10</v>
          </cell>
          <cell r="C1098" t="str">
            <v>5310 Subcontract-Meter Reading</v>
          </cell>
          <cell r="D1098">
            <v>0</v>
          </cell>
          <cell r="E1098">
            <v>158677.79</v>
          </cell>
          <cell r="F1098">
            <v>83820</v>
          </cell>
          <cell r="G1098">
            <v>74857.789999999994</v>
          </cell>
          <cell r="H1098">
            <v>74857.789999999994</v>
          </cell>
        </row>
        <row r="1099">
          <cell r="B1099" t="str">
            <v>740-6060-10</v>
          </cell>
          <cell r="C1099" t="str">
            <v>5310 LABOUR - TEMPORARY</v>
          </cell>
          <cell r="D1099">
            <v>0</v>
          </cell>
          <cell r="E1099">
            <v>45262.94</v>
          </cell>
          <cell r="F1099">
            <v>10574.2</v>
          </cell>
          <cell r="G1099">
            <v>34688.74</v>
          </cell>
          <cell r="H1099">
            <v>34688.74</v>
          </cell>
        </row>
        <row r="1100">
          <cell r="B1100" t="str">
            <v>740-6070-10</v>
          </cell>
          <cell r="C1100" t="str">
            <v>5310 LABOUR - VACATION</v>
          </cell>
          <cell r="D1100">
            <v>0</v>
          </cell>
          <cell r="E1100">
            <v>13866.13</v>
          </cell>
          <cell r="F1100">
            <v>2769.82</v>
          </cell>
          <cell r="G1100">
            <v>11096.31</v>
          </cell>
          <cell r="H1100">
            <v>11096.31</v>
          </cell>
        </row>
        <row r="1101">
          <cell r="B1101" t="str">
            <v>740-6120-10</v>
          </cell>
          <cell r="C1101" t="str">
            <v>5310 Labour - Sick Leave</v>
          </cell>
          <cell r="D1101">
            <v>0</v>
          </cell>
          <cell r="E1101">
            <v>5453.3</v>
          </cell>
          <cell r="F1101">
            <v>726.11</v>
          </cell>
          <cell r="G1101">
            <v>4727.1899999999996</v>
          </cell>
          <cell r="H1101">
            <v>4727.1899999999996</v>
          </cell>
        </row>
        <row r="1102">
          <cell r="B1102" t="str">
            <v>740-6122-10</v>
          </cell>
          <cell r="C1102" t="str">
            <v>5310 Labour - Family Leave</v>
          </cell>
          <cell r="D1102">
            <v>0</v>
          </cell>
          <cell r="E1102">
            <v>1855.22</v>
          </cell>
          <cell r="F1102">
            <v>708.97</v>
          </cell>
          <cell r="G1102">
            <v>1146.25</v>
          </cell>
          <cell r="H1102">
            <v>1146.25</v>
          </cell>
        </row>
        <row r="1103">
          <cell r="B1103" t="str">
            <v>740-6170-10</v>
          </cell>
          <cell r="C1103" t="str">
            <v>5310 Benefits - Pension</v>
          </cell>
          <cell r="D1103">
            <v>0</v>
          </cell>
          <cell r="E1103">
            <v>22627.82</v>
          </cell>
          <cell r="F1103">
            <v>3858.06</v>
          </cell>
          <cell r="G1103">
            <v>18769.759999999998</v>
          </cell>
          <cell r="H1103">
            <v>18769.759999999998</v>
          </cell>
        </row>
        <row r="1104">
          <cell r="B1104" t="str">
            <v>740-6180-10</v>
          </cell>
          <cell r="C1104" t="str">
            <v>5310 Benefits - EHT</v>
          </cell>
          <cell r="D1104">
            <v>0</v>
          </cell>
          <cell r="E1104">
            <v>5195.32</v>
          </cell>
          <cell r="F1104">
            <v>885.41</v>
          </cell>
          <cell r="G1104">
            <v>4309.91</v>
          </cell>
          <cell r="H1104">
            <v>4309.91</v>
          </cell>
        </row>
        <row r="1105">
          <cell r="B1105" t="str">
            <v>740-6190-10</v>
          </cell>
          <cell r="C1105" t="str">
            <v>5310 Benefits - WCB</v>
          </cell>
          <cell r="D1105">
            <v>0</v>
          </cell>
          <cell r="E1105">
            <v>2891.79</v>
          </cell>
          <cell r="F1105">
            <v>494.94</v>
          </cell>
          <cell r="G1105">
            <v>2396.85</v>
          </cell>
          <cell r="H1105">
            <v>2396.85</v>
          </cell>
        </row>
        <row r="1106">
          <cell r="B1106" t="str">
            <v>740-6200-10</v>
          </cell>
          <cell r="C1106" t="str">
            <v>5310 Benefits - CPP</v>
          </cell>
          <cell r="D1106">
            <v>0</v>
          </cell>
          <cell r="E1106">
            <v>9367.44</v>
          </cell>
          <cell r="F1106">
            <v>1796.87</v>
          </cell>
          <cell r="G1106">
            <v>7570.57</v>
          </cell>
          <cell r="H1106">
            <v>7570.57</v>
          </cell>
        </row>
        <row r="1107">
          <cell r="B1107" t="str">
            <v>740-6210-10</v>
          </cell>
          <cell r="C1107" t="str">
            <v>5310 Benefits - UIC</v>
          </cell>
          <cell r="D1107">
            <v>0</v>
          </cell>
          <cell r="E1107">
            <v>3958.03</v>
          </cell>
          <cell r="F1107">
            <v>756.88</v>
          </cell>
          <cell r="G1107">
            <v>3201.15</v>
          </cell>
          <cell r="H1107">
            <v>3201.15</v>
          </cell>
        </row>
        <row r="1108">
          <cell r="B1108" t="str">
            <v>740-6220-10</v>
          </cell>
          <cell r="C1108" t="str">
            <v>5310 Benefits - Medical</v>
          </cell>
          <cell r="D1108">
            <v>0</v>
          </cell>
          <cell r="E1108">
            <v>4875</v>
          </cell>
          <cell r="F1108">
            <v>448</v>
          </cell>
          <cell r="G1108">
            <v>4427</v>
          </cell>
          <cell r="H1108">
            <v>4427</v>
          </cell>
        </row>
        <row r="1109">
          <cell r="B1109" t="str">
            <v>740-6240-10</v>
          </cell>
          <cell r="C1109" t="str">
            <v>5310 MATERIALS - INVENTORIED</v>
          </cell>
          <cell r="D1109">
            <v>0</v>
          </cell>
          <cell r="E1109">
            <v>34.4</v>
          </cell>
          <cell r="F1109">
            <v>0</v>
          </cell>
          <cell r="G1109">
            <v>34.4</v>
          </cell>
          <cell r="H1109">
            <v>34.4</v>
          </cell>
        </row>
        <row r="1110">
          <cell r="B1110" t="str">
            <v>740-6250-10</v>
          </cell>
          <cell r="C1110" t="str">
            <v>5310 MATERIALS - CONSUMABLES</v>
          </cell>
          <cell r="D1110">
            <v>0</v>
          </cell>
          <cell r="E1110">
            <v>1223.46</v>
          </cell>
          <cell r="F1110">
            <v>0</v>
          </cell>
          <cell r="G1110">
            <v>1223.46</v>
          </cell>
          <cell r="H1110">
            <v>1223.46</v>
          </cell>
        </row>
        <row r="1111">
          <cell r="B1111" t="str">
            <v>740-6260-10</v>
          </cell>
          <cell r="C1111" t="str">
            <v>5310 MATERIALS - TOOLS LESS THAN $500</v>
          </cell>
          <cell r="D1111">
            <v>0</v>
          </cell>
          <cell r="E1111">
            <v>177.94</v>
          </cell>
          <cell r="F1111">
            <v>0</v>
          </cell>
          <cell r="G1111">
            <v>177.94</v>
          </cell>
          <cell r="H1111">
            <v>177.94</v>
          </cell>
        </row>
        <row r="1112">
          <cell r="B1112" t="str">
            <v>740-6270-10</v>
          </cell>
          <cell r="C1112" t="str">
            <v>5310 VEHICLE - FUEL &amp; OIL</v>
          </cell>
          <cell r="D1112">
            <v>0</v>
          </cell>
          <cell r="E1112">
            <v>17.7</v>
          </cell>
          <cell r="F1112">
            <v>0</v>
          </cell>
          <cell r="G1112">
            <v>17.7</v>
          </cell>
          <cell r="H1112">
            <v>17.7</v>
          </cell>
        </row>
        <row r="1113">
          <cell r="B1113" t="str">
            <v>740-6310-10</v>
          </cell>
          <cell r="C1113" t="str">
            <v>5310 SUPPLIES - OFFICE</v>
          </cell>
          <cell r="D1113">
            <v>0</v>
          </cell>
          <cell r="E1113">
            <v>125.43</v>
          </cell>
          <cell r="F1113">
            <v>0</v>
          </cell>
          <cell r="G1113">
            <v>125.43</v>
          </cell>
          <cell r="H1113">
            <v>125.43</v>
          </cell>
        </row>
        <row r="1114">
          <cell r="B1114" t="str">
            <v>740-6320-10</v>
          </cell>
          <cell r="C1114" t="str">
            <v>5310 SUPPLIES - COMPUTER</v>
          </cell>
          <cell r="D1114">
            <v>0</v>
          </cell>
          <cell r="E1114">
            <v>87.98</v>
          </cell>
          <cell r="F1114">
            <v>0</v>
          </cell>
          <cell r="G1114">
            <v>87.98</v>
          </cell>
          <cell r="H1114">
            <v>87.98</v>
          </cell>
        </row>
        <row r="1115">
          <cell r="B1115" t="str">
            <v>740-6330-10</v>
          </cell>
          <cell r="C1115" t="str">
            <v>5310 SUPPLIES - SAFETY</v>
          </cell>
          <cell r="D1115">
            <v>0</v>
          </cell>
          <cell r="E1115">
            <v>1264.8599999999999</v>
          </cell>
          <cell r="F1115">
            <v>0</v>
          </cell>
          <cell r="G1115">
            <v>1264.8599999999999</v>
          </cell>
          <cell r="H1115">
            <v>1264.8599999999999</v>
          </cell>
        </row>
        <row r="1116">
          <cell r="B1116" t="str">
            <v>740-6340-10</v>
          </cell>
          <cell r="C1116" t="str">
            <v>5310 SUPPLIES - STATIONARY</v>
          </cell>
          <cell r="D1116">
            <v>0</v>
          </cell>
          <cell r="E1116">
            <v>376.84</v>
          </cell>
          <cell r="F1116">
            <v>0</v>
          </cell>
          <cell r="G1116">
            <v>376.84</v>
          </cell>
          <cell r="H1116">
            <v>376.84</v>
          </cell>
        </row>
        <row r="1117">
          <cell r="B1117" t="str">
            <v>740-6342-10</v>
          </cell>
          <cell r="C1117" t="str">
            <v>5310 Licenses/Permits</v>
          </cell>
          <cell r="D1117">
            <v>0</v>
          </cell>
          <cell r="E1117">
            <v>41211.71</v>
          </cell>
          <cell r="F1117">
            <v>0</v>
          </cell>
          <cell r="G1117">
            <v>41211.71</v>
          </cell>
          <cell r="H1117">
            <v>41211.71</v>
          </cell>
        </row>
        <row r="1118">
          <cell r="B1118" t="str">
            <v>740-6460-10</v>
          </cell>
          <cell r="C1118" t="str">
            <v>5310 R &amp; M - OPUC EQUIPMENT / FACILITY</v>
          </cell>
          <cell r="D1118">
            <v>0</v>
          </cell>
          <cell r="E1118">
            <v>850</v>
          </cell>
          <cell r="F1118">
            <v>0</v>
          </cell>
          <cell r="G1118">
            <v>850</v>
          </cell>
          <cell r="H1118">
            <v>850</v>
          </cell>
        </row>
        <row r="1119">
          <cell r="B1119" t="str">
            <v>740-6463-10</v>
          </cell>
          <cell r="C1119" t="str">
            <v>5620 R&amp;M COMPUTER SOFTWARE MAINTENANCE FEES</v>
          </cell>
          <cell r="D1119">
            <v>0</v>
          </cell>
          <cell r="E1119">
            <v>109721.85</v>
          </cell>
          <cell r="F1119">
            <v>27439.35</v>
          </cell>
          <cell r="G1119">
            <v>82282.5</v>
          </cell>
          <cell r="H1119">
            <v>82282.5</v>
          </cell>
        </row>
        <row r="1120">
          <cell r="B1120" t="str">
            <v>740-6500-10</v>
          </cell>
          <cell r="C1120" t="str">
            <v>5310 EMPLOYEE - MEMBERSHIPS</v>
          </cell>
          <cell r="D1120">
            <v>0</v>
          </cell>
          <cell r="E1120">
            <v>436.6</v>
          </cell>
          <cell r="F1120">
            <v>0</v>
          </cell>
          <cell r="G1120">
            <v>436.6</v>
          </cell>
          <cell r="H1120">
            <v>436.6</v>
          </cell>
        </row>
        <row r="1121">
          <cell r="B1121" t="str">
            <v>740-6540-10</v>
          </cell>
          <cell r="C1121" t="str">
            <v>5310 EMPLOYEE TRAINING - COURSE FEES</v>
          </cell>
          <cell r="D1121">
            <v>0</v>
          </cell>
          <cell r="E1121">
            <v>292.76</v>
          </cell>
          <cell r="F1121">
            <v>0</v>
          </cell>
          <cell r="G1121">
            <v>292.76</v>
          </cell>
          <cell r="H1121">
            <v>292.76</v>
          </cell>
        </row>
        <row r="1122">
          <cell r="B1122" t="str">
            <v>740-6590-10</v>
          </cell>
          <cell r="C1122" t="str">
            <v>5310 Travel-Accomodations</v>
          </cell>
          <cell r="D1122">
            <v>0</v>
          </cell>
          <cell r="E1122">
            <v>446.16</v>
          </cell>
          <cell r="F1122">
            <v>0</v>
          </cell>
          <cell r="G1122">
            <v>446.16</v>
          </cell>
          <cell r="H1122">
            <v>446.16</v>
          </cell>
        </row>
        <row r="1123">
          <cell r="B1123" t="str">
            <v>740-6600-10</v>
          </cell>
          <cell r="C1123" t="str">
            <v>5310 Travel - Car Allowance &amp; Mileage</v>
          </cell>
          <cell r="D1123">
            <v>0</v>
          </cell>
          <cell r="E1123">
            <v>86.73</v>
          </cell>
          <cell r="F1123">
            <v>0</v>
          </cell>
          <cell r="G1123">
            <v>86.73</v>
          </cell>
          <cell r="H1123">
            <v>86.73</v>
          </cell>
        </row>
        <row r="1124">
          <cell r="B1124" t="str">
            <v>740-6620-10</v>
          </cell>
          <cell r="C1124" t="str">
            <v>5310 Travel - Meals (Subsistence)</v>
          </cell>
          <cell r="D1124">
            <v>0</v>
          </cell>
          <cell r="E1124">
            <v>452.76</v>
          </cell>
          <cell r="F1124">
            <v>0</v>
          </cell>
          <cell r="G1124">
            <v>452.76</v>
          </cell>
          <cell r="H1124">
            <v>452.76</v>
          </cell>
        </row>
        <row r="1125">
          <cell r="B1125" t="str">
            <v>740-6650-10</v>
          </cell>
          <cell r="C1125" t="str">
            <v>5310 COMMUNICATIONS - COURIER \ SECURITY PICKUP</v>
          </cell>
          <cell r="D1125">
            <v>0</v>
          </cell>
          <cell r="E1125">
            <v>34.229999999999997</v>
          </cell>
          <cell r="F1125">
            <v>0</v>
          </cell>
          <cell r="G1125">
            <v>34.229999999999997</v>
          </cell>
          <cell r="H1125">
            <v>34.229999999999997</v>
          </cell>
        </row>
        <row r="1126">
          <cell r="B1126" t="str">
            <v>740-6660-10</v>
          </cell>
          <cell r="C1126" t="str">
            <v>5310 COMMUNICATIONS - OTHER</v>
          </cell>
          <cell r="D1126">
            <v>0</v>
          </cell>
          <cell r="E1126">
            <v>1475.06</v>
          </cell>
          <cell r="F1126">
            <v>1344.18</v>
          </cell>
          <cell r="G1126">
            <v>130.88</v>
          </cell>
          <cell r="H1126">
            <v>130.88</v>
          </cell>
        </row>
        <row r="1127">
          <cell r="B1127" t="str">
            <v>740-6690-10</v>
          </cell>
          <cell r="C1127" t="str">
            <v>5310 COMMUNICATIONS - PRINTING &amp; COPYING</v>
          </cell>
          <cell r="D1127">
            <v>0</v>
          </cell>
          <cell r="E1127">
            <v>806.85</v>
          </cell>
          <cell r="F1127">
            <v>806.85</v>
          </cell>
          <cell r="G1127">
            <v>0</v>
          </cell>
          <cell r="H1127">
            <v>0</v>
          </cell>
        </row>
        <row r="1128">
          <cell r="B1128" t="str">
            <v>740-6700-10</v>
          </cell>
          <cell r="C1128" t="str">
            <v>5310 COMMUNICATIONS - TELEPHONE, FAX &amp; PAGERS</v>
          </cell>
          <cell r="D1128">
            <v>0</v>
          </cell>
          <cell r="E1128">
            <v>6184.71</v>
          </cell>
          <cell r="F1128">
            <v>0</v>
          </cell>
          <cell r="G1128">
            <v>6184.71</v>
          </cell>
          <cell r="H1128">
            <v>6184.71</v>
          </cell>
        </row>
        <row r="1129">
          <cell r="B1129" t="str">
            <v>740-6740-10</v>
          </cell>
          <cell r="C1129" t="str">
            <v>5310 Professional - Consulting</v>
          </cell>
          <cell r="D1129">
            <v>0</v>
          </cell>
          <cell r="E1129">
            <v>2590</v>
          </cell>
          <cell r="F1129">
            <v>2590</v>
          </cell>
          <cell r="G1129">
            <v>0</v>
          </cell>
          <cell r="H1129">
            <v>0</v>
          </cell>
        </row>
        <row r="1130">
          <cell r="B1130" t="str">
            <v>740-6900-10</v>
          </cell>
          <cell r="C1130" t="str">
            <v>5310 Allocated Mntce Job Payroll/Overhead Offset</v>
          </cell>
          <cell r="D1130">
            <v>0</v>
          </cell>
          <cell r="E1130">
            <v>102423.27</v>
          </cell>
          <cell r="F1130">
            <v>0</v>
          </cell>
          <cell r="G1130">
            <v>102423.27</v>
          </cell>
          <cell r="H1130">
            <v>102423.27</v>
          </cell>
        </row>
        <row r="1131">
          <cell r="B1131" t="str">
            <v>740-6901-10</v>
          </cell>
          <cell r="C1131" t="str">
            <v>5310 ALLOCATED MAINTENANCE JOB PAYROLL  RECOVERY</v>
          </cell>
          <cell r="D1131">
            <v>0</v>
          </cell>
          <cell r="E1131">
            <v>96051.43</v>
          </cell>
          <cell r="F1131">
            <v>114567.73</v>
          </cell>
          <cell r="G1131">
            <v>-18516.3</v>
          </cell>
          <cell r="H1131">
            <v>-18516.3</v>
          </cell>
        </row>
        <row r="1132">
          <cell r="B1132" t="str">
            <v>740-6902-10</v>
          </cell>
          <cell r="C1132" t="str">
            <v>5310 ALLOCATED MAINTENANCE JOB OVERHEAD RECOVERY</v>
          </cell>
          <cell r="D1132">
            <v>0</v>
          </cell>
          <cell r="E1132">
            <v>34473.599999999999</v>
          </cell>
          <cell r="F1132">
            <v>41904</v>
          </cell>
          <cell r="G1132">
            <v>-7430.4</v>
          </cell>
          <cell r="H1132">
            <v>-7430.4</v>
          </cell>
        </row>
        <row r="1133">
          <cell r="B1133" t="str">
            <v>740-6905-10</v>
          </cell>
          <cell r="C1133" t="str">
            <v>5310 Allocated WIP Recovery Services</v>
          </cell>
          <cell r="D1133">
            <v>0</v>
          </cell>
          <cell r="E1133">
            <v>13032</v>
          </cell>
          <cell r="F1133">
            <v>13032</v>
          </cell>
          <cell r="G1133">
            <v>0</v>
          </cell>
          <cell r="H1133">
            <v>0</v>
          </cell>
        </row>
        <row r="1134">
          <cell r="B1134" t="str">
            <v>740-6907-10</v>
          </cell>
          <cell r="C1134" t="str">
            <v>5310 Labour &amp; OH's Allocated TO Affiliates</v>
          </cell>
          <cell r="D1134">
            <v>0</v>
          </cell>
          <cell r="E1134">
            <v>0</v>
          </cell>
          <cell r="F1134">
            <v>20687</v>
          </cell>
          <cell r="G1134">
            <v>-20687</v>
          </cell>
          <cell r="H1134">
            <v>-20687</v>
          </cell>
        </row>
        <row r="1135">
          <cell r="B1135" t="str">
            <v>760-4800-10</v>
          </cell>
          <cell r="C1135" t="str">
            <v>4325 BILLED JOBS (CLOSED) RECOVERY</v>
          </cell>
          <cell r="D1135">
            <v>0</v>
          </cell>
          <cell r="E1135">
            <v>0</v>
          </cell>
          <cell r="F1135">
            <v>76424.210000000006</v>
          </cell>
          <cell r="G1135">
            <v>-76424.210000000006</v>
          </cell>
          <cell r="H1135">
            <v>-76424.210000000006</v>
          </cell>
        </row>
        <row r="1136">
          <cell r="B1136" t="str">
            <v>760-4810-10</v>
          </cell>
          <cell r="C1136" t="str">
            <v>4330 BILLED JOBS (CLOSED) COSTS</v>
          </cell>
          <cell r="D1136">
            <v>0</v>
          </cell>
          <cell r="E1136">
            <v>35480.379999999997</v>
          </cell>
          <cell r="F1136">
            <v>0</v>
          </cell>
          <cell r="G1136">
            <v>35480.379999999997</v>
          </cell>
          <cell r="H1136">
            <v>35480.379999999997</v>
          </cell>
        </row>
        <row r="1137">
          <cell r="B1137" t="str">
            <v>760-6020-10</v>
          </cell>
          <cell r="C1137" t="str">
            <v>5065 LABOUR - HOURLY</v>
          </cell>
          <cell r="D1137">
            <v>0</v>
          </cell>
          <cell r="E1137">
            <v>230481.06</v>
          </cell>
          <cell r="F1137">
            <v>41948.17</v>
          </cell>
          <cell r="G1137">
            <v>188532.89</v>
          </cell>
          <cell r="H1137">
            <v>188532.89</v>
          </cell>
        </row>
        <row r="1138">
          <cell r="B1138" t="str">
            <v>760-6030-10</v>
          </cell>
          <cell r="C1138" t="str">
            <v>5065 LABOUR - OVERTIME</v>
          </cell>
          <cell r="D1138">
            <v>0</v>
          </cell>
          <cell r="E1138">
            <v>42469.87</v>
          </cell>
          <cell r="F1138">
            <v>7117.19</v>
          </cell>
          <cell r="G1138">
            <v>35352.68</v>
          </cell>
          <cell r="H1138">
            <v>35352.68</v>
          </cell>
        </row>
        <row r="1139">
          <cell r="B1139" t="str">
            <v>760-6060-10</v>
          </cell>
          <cell r="C1139" t="str">
            <v>5065 LABOUR - TEMPORARY</v>
          </cell>
          <cell r="D1139">
            <v>0</v>
          </cell>
          <cell r="E1139">
            <v>7200</v>
          </cell>
          <cell r="F1139">
            <v>1401.6</v>
          </cell>
          <cell r="G1139">
            <v>5798.4</v>
          </cell>
          <cell r="H1139">
            <v>5798.4</v>
          </cell>
        </row>
        <row r="1140">
          <cell r="B1140" t="str">
            <v>760-6070-10</v>
          </cell>
          <cell r="C1140" t="str">
            <v>5065 LABOUR - VACATION</v>
          </cell>
          <cell r="D1140">
            <v>0</v>
          </cell>
          <cell r="E1140">
            <v>20900.21</v>
          </cell>
          <cell r="F1140">
            <v>3954.74</v>
          </cell>
          <cell r="G1140">
            <v>16945.47</v>
          </cell>
          <cell r="H1140">
            <v>16945.47</v>
          </cell>
        </row>
        <row r="1141">
          <cell r="B1141" t="str">
            <v>760-6120-10</v>
          </cell>
          <cell r="C1141" t="str">
            <v>5065 Labour - Sick Leave</v>
          </cell>
          <cell r="D1141">
            <v>0</v>
          </cell>
          <cell r="E1141">
            <v>2001.24</v>
          </cell>
          <cell r="F1141">
            <v>379.4</v>
          </cell>
          <cell r="G1141">
            <v>1621.84</v>
          </cell>
          <cell r="H1141">
            <v>1621.84</v>
          </cell>
        </row>
        <row r="1142">
          <cell r="B1142" t="str">
            <v>760-6122-10</v>
          </cell>
          <cell r="C1142" t="str">
            <v>5065 Labour - Family Leave</v>
          </cell>
          <cell r="D1142">
            <v>0</v>
          </cell>
          <cell r="E1142">
            <v>965.2</v>
          </cell>
          <cell r="F1142">
            <v>0</v>
          </cell>
          <cell r="G1142">
            <v>965.2</v>
          </cell>
          <cell r="H1142">
            <v>965.2</v>
          </cell>
        </row>
        <row r="1143">
          <cell r="B1143" t="str">
            <v>760-6145-10</v>
          </cell>
          <cell r="C1143" t="str">
            <v>5065 Labour - Bereavement</v>
          </cell>
          <cell r="D1143">
            <v>0</v>
          </cell>
          <cell r="E1143">
            <v>1945.6</v>
          </cell>
          <cell r="F1143">
            <v>0</v>
          </cell>
          <cell r="G1143">
            <v>1945.6</v>
          </cell>
          <cell r="H1143">
            <v>1945.6</v>
          </cell>
        </row>
        <row r="1144">
          <cell r="B1144" t="str">
            <v>760-6170-10</v>
          </cell>
          <cell r="C1144" t="str">
            <v>5065 Benefits - Pension</v>
          </cell>
          <cell r="D1144">
            <v>0</v>
          </cell>
          <cell r="E1144">
            <v>30344.31</v>
          </cell>
          <cell r="F1144">
            <v>5480.78</v>
          </cell>
          <cell r="G1144">
            <v>24863.53</v>
          </cell>
          <cell r="H1144">
            <v>24863.53</v>
          </cell>
        </row>
        <row r="1145">
          <cell r="B1145" t="str">
            <v>760-6180-10</v>
          </cell>
          <cell r="C1145" t="str">
            <v>5065 Benefits - EHT</v>
          </cell>
          <cell r="D1145">
            <v>0</v>
          </cell>
          <cell r="E1145">
            <v>5968.53</v>
          </cell>
          <cell r="F1145">
            <v>1067.8699999999999</v>
          </cell>
          <cell r="G1145">
            <v>4900.66</v>
          </cell>
          <cell r="H1145">
            <v>4900.66</v>
          </cell>
        </row>
        <row r="1146">
          <cell r="B1146" t="str">
            <v>760-6190-10</v>
          </cell>
          <cell r="C1146" t="str">
            <v>5065 Benefits - WSIB</v>
          </cell>
          <cell r="D1146">
            <v>0</v>
          </cell>
          <cell r="E1146">
            <v>2780.25</v>
          </cell>
          <cell r="F1146">
            <v>515.92999999999995</v>
          </cell>
          <cell r="G1146">
            <v>2264.3200000000002</v>
          </cell>
          <cell r="H1146">
            <v>2264.3200000000002</v>
          </cell>
        </row>
        <row r="1147">
          <cell r="B1147" t="str">
            <v>760-6200-10</v>
          </cell>
          <cell r="C1147" t="str">
            <v>5065 Benefits - CPP</v>
          </cell>
          <cell r="D1147">
            <v>0</v>
          </cell>
          <cell r="E1147">
            <v>8542.5499999999993</v>
          </cell>
          <cell r="F1147">
            <v>1881.93</v>
          </cell>
          <cell r="G1147">
            <v>6660.62</v>
          </cell>
          <cell r="H1147">
            <v>6660.62</v>
          </cell>
        </row>
        <row r="1148">
          <cell r="B1148" t="str">
            <v>760-6210-10</v>
          </cell>
          <cell r="C1148" t="str">
            <v>5065 Benefits - EI</v>
          </cell>
          <cell r="D1148">
            <v>0</v>
          </cell>
          <cell r="E1148">
            <v>3450.56</v>
          </cell>
          <cell r="F1148">
            <v>771.85</v>
          </cell>
          <cell r="G1148">
            <v>2678.71</v>
          </cell>
          <cell r="H1148">
            <v>2678.71</v>
          </cell>
        </row>
        <row r="1149">
          <cell r="B1149" t="str">
            <v>760-6220-10</v>
          </cell>
          <cell r="C1149" t="str">
            <v>5065 Benefits - Medical</v>
          </cell>
          <cell r="D1149">
            <v>0</v>
          </cell>
          <cell r="E1149">
            <v>24369</v>
          </cell>
          <cell r="F1149">
            <v>2238</v>
          </cell>
          <cell r="G1149">
            <v>22131</v>
          </cell>
          <cell r="H1149">
            <v>22131</v>
          </cell>
        </row>
        <row r="1150">
          <cell r="B1150" t="str">
            <v>760-6250-10</v>
          </cell>
          <cell r="C1150" t="str">
            <v>5065 MATERIALS - CONSUMABLES</v>
          </cell>
          <cell r="D1150">
            <v>0</v>
          </cell>
          <cell r="E1150">
            <v>144.19</v>
          </cell>
          <cell r="F1150">
            <v>0</v>
          </cell>
          <cell r="G1150">
            <v>144.19</v>
          </cell>
          <cell r="H1150">
            <v>144.19</v>
          </cell>
        </row>
        <row r="1151">
          <cell r="B1151" t="str">
            <v>760-6260-10</v>
          </cell>
          <cell r="C1151" t="str">
            <v>5065 MATERIALS - TOOLS LESS THAN $500</v>
          </cell>
          <cell r="D1151">
            <v>0</v>
          </cell>
          <cell r="E1151">
            <v>282.25</v>
          </cell>
          <cell r="F1151">
            <v>0</v>
          </cell>
          <cell r="G1151">
            <v>282.25</v>
          </cell>
          <cell r="H1151">
            <v>282.25</v>
          </cell>
        </row>
        <row r="1152">
          <cell r="B1152" t="str">
            <v>760-6330-10</v>
          </cell>
          <cell r="C1152" t="str">
            <v>5065 SUPPLIES - SAFETY</v>
          </cell>
          <cell r="D1152">
            <v>0</v>
          </cell>
          <cell r="E1152">
            <v>1971.81</v>
          </cell>
          <cell r="F1152">
            <v>0</v>
          </cell>
          <cell r="G1152">
            <v>1971.81</v>
          </cell>
          <cell r="H1152">
            <v>1971.81</v>
          </cell>
        </row>
        <row r="1153">
          <cell r="B1153" t="str">
            <v>760-6460-10</v>
          </cell>
          <cell r="C1153" t="str">
            <v>5065 R &amp; M - OPUC EQUIPMENT / FACILITY</v>
          </cell>
          <cell r="D1153">
            <v>0</v>
          </cell>
          <cell r="E1153">
            <v>3640</v>
          </cell>
          <cell r="F1153">
            <v>0</v>
          </cell>
          <cell r="G1153">
            <v>3640</v>
          </cell>
          <cell r="H1153">
            <v>3640</v>
          </cell>
        </row>
        <row r="1154">
          <cell r="B1154" t="str">
            <v>760-6540-10</v>
          </cell>
          <cell r="C1154" t="str">
            <v>5065 EMPLOYEE TRAINING - COURSE FEES</v>
          </cell>
          <cell r="D1154">
            <v>0</v>
          </cell>
          <cell r="E1154">
            <v>370.46</v>
          </cell>
          <cell r="F1154">
            <v>0</v>
          </cell>
          <cell r="G1154">
            <v>370.46</v>
          </cell>
          <cell r="H1154">
            <v>370.46</v>
          </cell>
        </row>
        <row r="1155">
          <cell r="B1155" t="str">
            <v>760-6600-10</v>
          </cell>
          <cell r="C1155" t="str">
            <v>5065 TRAVEL - CAR ALLOWANCE &amp; MILEAGE</v>
          </cell>
          <cell r="D1155">
            <v>0</v>
          </cell>
          <cell r="E1155">
            <v>33.369999999999997</v>
          </cell>
          <cell r="F1155">
            <v>0</v>
          </cell>
          <cell r="G1155">
            <v>33.369999999999997</v>
          </cell>
          <cell r="H1155">
            <v>33.369999999999997</v>
          </cell>
        </row>
        <row r="1156">
          <cell r="B1156" t="str">
            <v>760-6650-10</v>
          </cell>
          <cell r="C1156" t="str">
            <v>5065 COMMUNICATIONS - COURIER \ SECURITY PICKUP</v>
          </cell>
          <cell r="D1156">
            <v>0</v>
          </cell>
          <cell r="E1156">
            <v>14.32</v>
          </cell>
          <cell r="F1156">
            <v>0</v>
          </cell>
          <cell r="G1156">
            <v>14.32</v>
          </cell>
          <cell r="H1156">
            <v>14.32</v>
          </cell>
        </row>
        <row r="1157">
          <cell r="B1157" t="str">
            <v>760-6700-10</v>
          </cell>
          <cell r="C1157" t="str">
            <v>5065 COMMUNICATIONS - TELEPHONE, FAX &amp; PAGERS</v>
          </cell>
          <cell r="D1157">
            <v>0</v>
          </cell>
          <cell r="E1157">
            <v>46524.36</v>
          </cell>
          <cell r="F1157">
            <v>3368.25</v>
          </cell>
          <cell r="G1157">
            <v>43156.11</v>
          </cell>
          <cell r="H1157">
            <v>43156.11</v>
          </cell>
        </row>
        <row r="1158">
          <cell r="B1158" t="str">
            <v>760-6900-10</v>
          </cell>
          <cell r="C1158" t="str">
            <v>5065 ALLOCATED MNTCE JOB PAYROLL/OVERHEAD OFFSET</v>
          </cell>
          <cell r="D1158">
            <v>0</v>
          </cell>
          <cell r="E1158">
            <v>692290.58</v>
          </cell>
          <cell r="F1158">
            <v>622.59</v>
          </cell>
          <cell r="G1158">
            <v>691667.99</v>
          </cell>
          <cell r="H1158">
            <v>691667.99</v>
          </cell>
        </row>
        <row r="1159">
          <cell r="B1159" t="str">
            <v>760-6901-10</v>
          </cell>
          <cell r="C1159" t="str">
            <v>5065 ALLOCATED MAINTENANCE JOB PAYROLL  RECOVERY</v>
          </cell>
          <cell r="D1159">
            <v>0</v>
          </cell>
          <cell r="E1159">
            <v>1389088.74</v>
          </cell>
          <cell r="F1159">
            <v>1632401.58</v>
          </cell>
          <cell r="G1159">
            <v>-243312.84</v>
          </cell>
          <cell r="H1159">
            <v>-243312.84</v>
          </cell>
        </row>
        <row r="1160">
          <cell r="B1160" t="str">
            <v>760-6902-10</v>
          </cell>
          <cell r="C1160" t="str">
            <v>5065 ALLOCATED MAINTENANCE JOB OVERHEAD RECOVERY</v>
          </cell>
          <cell r="D1160">
            <v>0</v>
          </cell>
          <cell r="E1160">
            <v>733223.4</v>
          </cell>
          <cell r="F1160">
            <v>861743.73</v>
          </cell>
          <cell r="G1160">
            <v>-128520.33</v>
          </cell>
          <cell r="H1160">
            <v>-128520.33</v>
          </cell>
        </row>
        <row r="1161">
          <cell r="B1161" t="str">
            <v>760-6903-10</v>
          </cell>
          <cell r="C1161" t="str">
            <v>5065 ALLOCATED WIP JOB PAYROLL RECOVERY</v>
          </cell>
          <cell r="D1161">
            <v>0</v>
          </cell>
          <cell r="E1161">
            <v>66335.100000000006</v>
          </cell>
          <cell r="F1161">
            <v>74996.2</v>
          </cell>
          <cell r="G1161">
            <v>-8661.1</v>
          </cell>
          <cell r="H1161">
            <v>-8661.1</v>
          </cell>
        </row>
        <row r="1162">
          <cell r="B1162" t="str">
            <v>760-6904-10</v>
          </cell>
          <cell r="C1162" t="str">
            <v>5065 ALLOCATED WIP JOB OVERHEAD RECOVERY</v>
          </cell>
          <cell r="D1162">
            <v>0</v>
          </cell>
          <cell r="E1162">
            <v>19410.580000000002</v>
          </cell>
          <cell r="F1162">
            <v>21228.26</v>
          </cell>
          <cell r="G1162">
            <v>-1817.68</v>
          </cell>
          <cell r="H1162">
            <v>-1817.68</v>
          </cell>
        </row>
        <row r="1163">
          <cell r="B1163" t="str">
            <v>760-6905-10</v>
          </cell>
          <cell r="C1163" t="str">
            <v>5065 Allocated WIP Service Fibre</v>
          </cell>
          <cell r="D1163">
            <v>0</v>
          </cell>
          <cell r="E1163">
            <v>14224</v>
          </cell>
          <cell r="F1163">
            <v>14224</v>
          </cell>
          <cell r="G1163">
            <v>0</v>
          </cell>
          <cell r="H1163">
            <v>0</v>
          </cell>
        </row>
        <row r="1164">
          <cell r="B1164" t="str">
            <v>760-6907-10</v>
          </cell>
          <cell r="C1164" t="str">
            <v>5065 Labour &amp; OH's Allocated TO Affiliates</v>
          </cell>
          <cell r="D1164">
            <v>0</v>
          </cell>
          <cell r="E1164">
            <v>0</v>
          </cell>
          <cell r="F1164">
            <v>22578</v>
          </cell>
          <cell r="G1164">
            <v>-22578</v>
          </cell>
          <cell r="H1164">
            <v>-22578</v>
          </cell>
        </row>
        <row r="1165">
          <cell r="B1165" t="str">
            <v>800-6010-10</v>
          </cell>
          <cell r="C1165" t="str">
            <v>5610 Labour - Salaries</v>
          </cell>
          <cell r="D1165">
            <v>0</v>
          </cell>
          <cell r="E1165">
            <v>375270.83</v>
          </cell>
          <cell r="F1165">
            <v>63554.59</v>
          </cell>
          <cell r="G1165">
            <v>311716.24</v>
          </cell>
          <cell r="H1165">
            <v>311716.24</v>
          </cell>
        </row>
        <row r="1166">
          <cell r="B1166" t="str">
            <v>800-6060-10</v>
          </cell>
          <cell r="C1166" t="str">
            <v>5610 Labour - Temporary</v>
          </cell>
          <cell r="D1166">
            <v>0</v>
          </cell>
          <cell r="E1166">
            <v>38064.370000000003</v>
          </cell>
          <cell r="F1166">
            <v>6964.83</v>
          </cell>
          <cell r="G1166">
            <v>31099.54</v>
          </cell>
          <cell r="H1166">
            <v>31099.54</v>
          </cell>
        </row>
        <row r="1167">
          <cell r="B1167" t="str">
            <v>800-6070-10</v>
          </cell>
          <cell r="C1167" t="str">
            <v>5610 Labour - Vacation</v>
          </cell>
          <cell r="D1167">
            <v>0</v>
          </cell>
          <cell r="E1167">
            <v>28865.72</v>
          </cell>
          <cell r="F1167">
            <v>1970.78</v>
          </cell>
          <cell r="G1167">
            <v>26894.94</v>
          </cell>
          <cell r="H1167">
            <v>26894.94</v>
          </cell>
        </row>
        <row r="1168">
          <cell r="B1168" t="str">
            <v>800-6120-10</v>
          </cell>
          <cell r="C1168" t="str">
            <v>5610 Labour - Sick Time</v>
          </cell>
          <cell r="D1168">
            <v>0</v>
          </cell>
          <cell r="E1168">
            <v>1153.8499999999999</v>
          </cell>
          <cell r="F1168">
            <v>0</v>
          </cell>
          <cell r="G1168">
            <v>1153.8499999999999</v>
          </cell>
          <cell r="H1168">
            <v>1153.8499999999999</v>
          </cell>
        </row>
        <row r="1169">
          <cell r="B1169" t="str">
            <v>800-6122-10</v>
          </cell>
          <cell r="C1169" t="str">
            <v>5610 Labour - Family Leave</v>
          </cell>
          <cell r="D1169">
            <v>0</v>
          </cell>
          <cell r="E1169">
            <v>1500.02</v>
          </cell>
          <cell r="F1169">
            <v>346.16</v>
          </cell>
          <cell r="G1169">
            <v>1153.8599999999999</v>
          </cell>
          <cell r="H1169">
            <v>1153.8599999999999</v>
          </cell>
        </row>
        <row r="1170">
          <cell r="B1170" t="str">
            <v>800-6170-10</v>
          </cell>
          <cell r="C1170" t="str">
            <v>5610 Benefits - Pension</v>
          </cell>
          <cell r="D1170">
            <v>0</v>
          </cell>
          <cell r="E1170">
            <v>48714.18</v>
          </cell>
          <cell r="F1170">
            <v>9929.16</v>
          </cell>
          <cell r="G1170">
            <v>38785.019999999997</v>
          </cell>
          <cell r="H1170">
            <v>38785.019999999997</v>
          </cell>
        </row>
        <row r="1171">
          <cell r="B1171" t="str">
            <v>800-6180-10</v>
          </cell>
          <cell r="C1171" t="str">
            <v>5610 Benefits - EHT</v>
          </cell>
          <cell r="D1171">
            <v>0</v>
          </cell>
          <cell r="E1171">
            <v>9686.24</v>
          </cell>
          <cell r="F1171">
            <v>1960.27</v>
          </cell>
          <cell r="G1171">
            <v>7725.97</v>
          </cell>
          <cell r="H1171">
            <v>7725.97</v>
          </cell>
        </row>
        <row r="1172">
          <cell r="B1172" t="str">
            <v>800-6190-10</v>
          </cell>
          <cell r="C1172" t="str">
            <v>5610 Benefits - WCB</v>
          </cell>
          <cell r="D1172">
            <v>0</v>
          </cell>
          <cell r="E1172">
            <v>5183.29</v>
          </cell>
          <cell r="F1172">
            <v>1070.19</v>
          </cell>
          <cell r="G1172">
            <v>4113.1000000000004</v>
          </cell>
          <cell r="H1172">
            <v>4113.1000000000004</v>
          </cell>
        </row>
        <row r="1173">
          <cell r="B1173" t="str">
            <v>800-6200-10</v>
          </cell>
          <cell r="C1173" t="str">
            <v>5610 Benefits - CPP</v>
          </cell>
          <cell r="D1173">
            <v>0</v>
          </cell>
          <cell r="E1173">
            <v>19357.2</v>
          </cell>
          <cell r="F1173">
            <v>4375.7</v>
          </cell>
          <cell r="G1173">
            <v>14981.5</v>
          </cell>
          <cell r="H1173">
            <v>14981.5</v>
          </cell>
        </row>
        <row r="1174">
          <cell r="B1174" t="str">
            <v>800-6210-10</v>
          </cell>
          <cell r="C1174" t="str">
            <v>5610 Benefits - UIC</v>
          </cell>
          <cell r="D1174">
            <v>0</v>
          </cell>
          <cell r="E1174">
            <v>7936.16</v>
          </cell>
          <cell r="F1174">
            <v>1794.04</v>
          </cell>
          <cell r="G1174">
            <v>6142.12</v>
          </cell>
          <cell r="H1174">
            <v>6142.12</v>
          </cell>
        </row>
        <row r="1175">
          <cell r="B1175" t="str">
            <v>800-6220-10</v>
          </cell>
          <cell r="C1175" t="str">
            <v>5610 Benefits - Medical</v>
          </cell>
          <cell r="D1175">
            <v>0</v>
          </cell>
          <cell r="E1175">
            <v>14622</v>
          </cell>
          <cell r="F1175">
            <v>1343</v>
          </cell>
          <cell r="G1175">
            <v>13279</v>
          </cell>
          <cell r="H1175">
            <v>13279</v>
          </cell>
        </row>
        <row r="1176">
          <cell r="B1176" t="str">
            <v>800-6310-10</v>
          </cell>
          <cell r="C1176" t="str">
            <v>5610 Supplies - Office</v>
          </cell>
          <cell r="D1176">
            <v>0</v>
          </cell>
          <cell r="E1176">
            <v>3304.28</v>
          </cell>
          <cell r="F1176">
            <v>1624.09</v>
          </cell>
          <cell r="G1176">
            <v>1680.19</v>
          </cell>
          <cell r="H1176">
            <v>1680.19</v>
          </cell>
        </row>
        <row r="1177">
          <cell r="B1177" t="str">
            <v>800-6330-10</v>
          </cell>
          <cell r="C1177" t="str">
            <v>5610 Safety - Supplies</v>
          </cell>
          <cell r="D1177">
            <v>0</v>
          </cell>
          <cell r="E1177">
            <v>1854.7</v>
          </cell>
          <cell r="F1177">
            <v>0</v>
          </cell>
          <cell r="G1177">
            <v>1854.7</v>
          </cell>
          <cell r="H1177">
            <v>1854.7</v>
          </cell>
        </row>
        <row r="1178">
          <cell r="B1178" t="str">
            <v>800-6340-10</v>
          </cell>
          <cell r="C1178" t="str">
            <v>5610 Supplies - Stationary</v>
          </cell>
          <cell r="D1178">
            <v>0</v>
          </cell>
          <cell r="E1178">
            <v>695</v>
          </cell>
          <cell r="F1178">
            <v>0</v>
          </cell>
          <cell r="G1178">
            <v>695</v>
          </cell>
          <cell r="H1178">
            <v>695</v>
          </cell>
        </row>
        <row r="1179">
          <cell r="B1179" t="str">
            <v>800-6500-10</v>
          </cell>
          <cell r="C1179" t="str">
            <v>5610 Employee - Memberships</v>
          </cell>
          <cell r="D1179">
            <v>0</v>
          </cell>
          <cell r="E1179">
            <v>963.15</v>
          </cell>
          <cell r="F1179">
            <v>0</v>
          </cell>
          <cell r="G1179">
            <v>963.15</v>
          </cell>
          <cell r="H1179">
            <v>963.15</v>
          </cell>
        </row>
        <row r="1180">
          <cell r="B1180" t="str">
            <v>800-6540-10</v>
          </cell>
          <cell r="C1180" t="str">
            <v>5610 Training - Course Fees</v>
          </cell>
          <cell r="D1180">
            <v>0</v>
          </cell>
          <cell r="E1180">
            <v>4556.01</v>
          </cell>
          <cell r="F1180">
            <v>0</v>
          </cell>
          <cell r="G1180">
            <v>4556.01</v>
          </cell>
          <cell r="H1180">
            <v>4556.01</v>
          </cell>
        </row>
        <row r="1181">
          <cell r="B1181" t="str">
            <v>800-6590-10</v>
          </cell>
          <cell r="C1181" t="str">
            <v>5610 Travel - Accommodations</v>
          </cell>
          <cell r="D1181">
            <v>0</v>
          </cell>
          <cell r="E1181">
            <v>438</v>
          </cell>
          <cell r="F1181">
            <v>0</v>
          </cell>
          <cell r="G1181">
            <v>438</v>
          </cell>
          <cell r="H1181">
            <v>438</v>
          </cell>
        </row>
        <row r="1182">
          <cell r="B1182" t="str">
            <v>800-6600-10</v>
          </cell>
          <cell r="C1182" t="str">
            <v>5610 Travel - Mileage</v>
          </cell>
          <cell r="D1182">
            <v>0</v>
          </cell>
          <cell r="E1182">
            <v>1513.15</v>
          </cell>
          <cell r="F1182">
            <v>0</v>
          </cell>
          <cell r="G1182">
            <v>1513.15</v>
          </cell>
          <cell r="H1182">
            <v>1513.15</v>
          </cell>
        </row>
        <row r="1183">
          <cell r="B1183" t="str">
            <v>800-6610-10</v>
          </cell>
          <cell r="C1183" t="str">
            <v>5610 Travel - Conference Fees</v>
          </cell>
          <cell r="D1183">
            <v>0</v>
          </cell>
          <cell r="E1183">
            <v>5033.2700000000004</v>
          </cell>
          <cell r="F1183">
            <v>0</v>
          </cell>
          <cell r="G1183">
            <v>5033.2700000000004</v>
          </cell>
          <cell r="H1183">
            <v>5033.2700000000004</v>
          </cell>
        </row>
        <row r="1184">
          <cell r="B1184" t="str">
            <v>800-6620-10</v>
          </cell>
          <cell r="C1184" t="str">
            <v>5610 Travel - Meals (Subsistence)</v>
          </cell>
          <cell r="D1184">
            <v>0</v>
          </cell>
          <cell r="E1184">
            <v>227.89</v>
          </cell>
          <cell r="F1184">
            <v>0</v>
          </cell>
          <cell r="G1184">
            <v>227.89</v>
          </cell>
          <cell r="H1184">
            <v>227.89</v>
          </cell>
        </row>
        <row r="1185">
          <cell r="B1185" t="str">
            <v>800-6650-10</v>
          </cell>
          <cell r="C1185" t="str">
            <v>5610 Communications-Courier\Security Pickup</v>
          </cell>
          <cell r="D1185">
            <v>0</v>
          </cell>
          <cell r="E1185">
            <v>4.01</v>
          </cell>
          <cell r="F1185">
            <v>0</v>
          </cell>
          <cell r="G1185">
            <v>4.01</v>
          </cell>
          <cell r="H1185">
            <v>4.01</v>
          </cell>
        </row>
        <row r="1186">
          <cell r="B1186" t="str">
            <v>800-6700-10</v>
          </cell>
          <cell r="C1186" t="str">
            <v>5610 Telephone</v>
          </cell>
          <cell r="D1186">
            <v>0</v>
          </cell>
          <cell r="E1186">
            <v>1046.32</v>
          </cell>
          <cell r="F1186">
            <v>1.1299999999999999</v>
          </cell>
          <cell r="G1186">
            <v>1045.19</v>
          </cell>
          <cell r="H1186">
            <v>1045.19</v>
          </cell>
        </row>
        <row r="1187">
          <cell r="B1187" t="str">
            <v>800-6730-10</v>
          </cell>
          <cell r="C1187" t="str">
            <v>5610 Corporate Memberships &amp; Licenses</v>
          </cell>
          <cell r="D1187">
            <v>0</v>
          </cell>
          <cell r="E1187">
            <v>33049.08</v>
          </cell>
          <cell r="F1187">
            <v>0</v>
          </cell>
          <cell r="G1187">
            <v>33049.08</v>
          </cell>
          <cell r="H1187">
            <v>33049.08</v>
          </cell>
        </row>
        <row r="1188">
          <cell r="B1188" t="str">
            <v>800-6740-10</v>
          </cell>
          <cell r="C1188" t="str">
            <v>5610 Professional Consulting</v>
          </cell>
          <cell r="D1188">
            <v>0</v>
          </cell>
          <cell r="E1188">
            <v>3029.33</v>
          </cell>
          <cell r="F1188">
            <v>0</v>
          </cell>
          <cell r="G1188">
            <v>3029.33</v>
          </cell>
          <cell r="H1188">
            <v>3029.33</v>
          </cell>
        </row>
        <row r="1189">
          <cell r="B1189" t="str">
            <v>800-6907-10</v>
          </cell>
          <cell r="C1189" t="str">
            <v>5610 Labour &amp; OH's Allocated TO Affiliates</v>
          </cell>
          <cell r="D1189">
            <v>0</v>
          </cell>
          <cell r="E1189">
            <v>0</v>
          </cell>
          <cell r="F1189">
            <v>75013</v>
          </cell>
          <cell r="G1189">
            <v>-75013</v>
          </cell>
          <cell r="H1189">
            <v>-75013</v>
          </cell>
        </row>
        <row r="1190">
          <cell r="B1190" t="str">
            <v>800-6910-10</v>
          </cell>
          <cell r="C1190" t="str">
            <v>5610 Allocated Payroll Maintenance Recovery</v>
          </cell>
          <cell r="D1190">
            <v>0</v>
          </cell>
          <cell r="E1190">
            <v>0</v>
          </cell>
          <cell r="F1190">
            <v>68.459999999999994</v>
          </cell>
          <cell r="G1190">
            <v>-68.459999999999994</v>
          </cell>
          <cell r="H1190">
            <v>-68.459999999999994</v>
          </cell>
        </row>
        <row r="1191">
          <cell r="B1191" t="str">
            <v>810-6020-10</v>
          </cell>
          <cell r="C1191" t="str">
            <v>5085  Labour - Hourly</v>
          </cell>
          <cell r="D1191">
            <v>0</v>
          </cell>
          <cell r="E1191">
            <v>389655.59</v>
          </cell>
          <cell r="F1191">
            <v>66172.350000000006</v>
          </cell>
          <cell r="G1191">
            <v>323483.24</v>
          </cell>
          <cell r="H1191">
            <v>323483.24</v>
          </cell>
        </row>
        <row r="1192">
          <cell r="B1192" t="str">
            <v>810-6030-10</v>
          </cell>
          <cell r="C1192" t="str">
            <v>5085  Labour - Overtime</v>
          </cell>
          <cell r="D1192">
            <v>0</v>
          </cell>
          <cell r="E1192">
            <v>12943.62</v>
          </cell>
          <cell r="F1192">
            <v>1928.09</v>
          </cell>
          <cell r="G1192">
            <v>11015.53</v>
          </cell>
          <cell r="H1192">
            <v>11015.53</v>
          </cell>
        </row>
        <row r="1193">
          <cell r="B1193" t="str">
            <v>810-6040-10</v>
          </cell>
          <cell r="C1193" t="str">
            <v>5085  Labour - Student Labour</v>
          </cell>
          <cell r="D1193">
            <v>0</v>
          </cell>
          <cell r="E1193">
            <v>98501.57</v>
          </cell>
          <cell r="F1193">
            <v>17027.37</v>
          </cell>
          <cell r="G1193">
            <v>81474.2</v>
          </cell>
          <cell r="H1193">
            <v>81474.2</v>
          </cell>
        </row>
        <row r="1194">
          <cell r="B1194" t="str">
            <v>810-6060-10</v>
          </cell>
          <cell r="C1194" t="str">
            <v>5085 Labour - Temporary</v>
          </cell>
          <cell r="D1194">
            <v>0</v>
          </cell>
          <cell r="E1194">
            <v>3045</v>
          </cell>
          <cell r="F1194">
            <v>913.5</v>
          </cell>
          <cell r="G1194">
            <v>2131.5</v>
          </cell>
          <cell r="H1194">
            <v>2131.5</v>
          </cell>
        </row>
        <row r="1195">
          <cell r="B1195" t="str">
            <v>810-6070-10</v>
          </cell>
          <cell r="C1195" t="str">
            <v>5085 Labour - Vacation</v>
          </cell>
          <cell r="D1195">
            <v>0</v>
          </cell>
          <cell r="E1195">
            <v>37605.129999999997</v>
          </cell>
          <cell r="F1195">
            <v>6553.69</v>
          </cell>
          <cell r="G1195">
            <v>31051.439999999999</v>
          </cell>
          <cell r="H1195">
            <v>31051.439999999999</v>
          </cell>
        </row>
        <row r="1196">
          <cell r="B1196" t="str">
            <v>810-6120-10</v>
          </cell>
          <cell r="C1196" t="str">
            <v>5085 Labour - Sick Leave</v>
          </cell>
          <cell r="D1196">
            <v>0</v>
          </cell>
          <cell r="E1196">
            <v>4997.5200000000004</v>
          </cell>
          <cell r="F1196">
            <v>608.22</v>
          </cell>
          <cell r="G1196">
            <v>4389.3</v>
          </cell>
          <cell r="H1196">
            <v>4389.3</v>
          </cell>
        </row>
        <row r="1197">
          <cell r="B1197" t="str">
            <v>810-6122-10</v>
          </cell>
          <cell r="C1197" t="str">
            <v>5085 Labour - Family Leave</v>
          </cell>
          <cell r="D1197">
            <v>0</v>
          </cell>
          <cell r="E1197">
            <v>4026.88</v>
          </cell>
          <cell r="F1197">
            <v>1067.33</v>
          </cell>
          <cell r="G1197">
            <v>2959.55</v>
          </cell>
          <cell r="H1197">
            <v>2959.55</v>
          </cell>
        </row>
        <row r="1198">
          <cell r="B1198" t="str">
            <v>810-6170-10</v>
          </cell>
          <cell r="C1198" t="str">
            <v>5085 Benefits - Pension</v>
          </cell>
          <cell r="D1198">
            <v>0</v>
          </cell>
          <cell r="E1198">
            <v>55217.58</v>
          </cell>
          <cell r="F1198">
            <v>8230.5499999999993</v>
          </cell>
          <cell r="G1198">
            <v>46987.03</v>
          </cell>
          <cell r="H1198">
            <v>46987.03</v>
          </cell>
        </row>
        <row r="1199">
          <cell r="B1199" t="str">
            <v>810-6180-10</v>
          </cell>
          <cell r="C1199" t="str">
            <v>5085 Benefits - EHT</v>
          </cell>
          <cell r="D1199">
            <v>0</v>
          </cell>
          <cell r="E1199">
            <v>10768.48</v>
          </cell>
          <cell r="F1199">
            <v>1840.88</v>
          </cell>
          <cell r="G1199">
            <v>8927.6</v>
          </cell>
          <cell r="H1199">
            <v>8927.6</v>
          </cell>
        </row>
        <row r="1200">
          <cell r="B1200" t="str">
            <v>810-6190-10</v>
          </cell>
          <cell r="C1200" t="str">
            <v>5085 Benefits - WCB</v>
          </cell>
          <cell r="D1200">
            <v>0</v>
          </cell>
          <cell r="E1200">
            <v>5936.98</v>
          </cell>
          <cell r="F1200">
            <v>1029.01</v>
          </cell>
          <cell r="G1200">
            <v>4907.97</v>
          </cell>
          <cell r="H1200">
            <v>4907.97</v>
          </cell>
        </row>
        <row r="1201">
          <cell r="B1201" t="str">
            <v>810-6200-10</v>
          </cell>
          <cell r="C1201" t="str">
            <v>5085 Benefits - CPP</v>
          </cell>
          <cell r="D1201">
            <v>0</v>
          </cell>
          <cell r="E1201">
            <v>18605.830000000002</v>
          </cell>
          <cell r="F1201">
            <v>3724.34</v>
          </cell>
          <cell r="G1201">
            <v>14881.49</v>
          </cell>
          <cell r="H1201">
            <v>14881.49</v>
          </cell>
        </row>
        <row r="1202">
          <cell r="B1202" t="str">
            <v>810-6210-10</v>
          </cell>
          <cell r="C1202" t="str">
            <v>5085 Benefits - UIC</v>
          </cell>
          <cell r="D1202">
            <v>0</v>
          </cell>
          <cell r="E1202">
            <v>7796.52</v>
          </cell>
          <cell r="F1202">
            <v>1506.73</v>
          </cell>
          <cell r="G1202">
            <v>6289.79</v>
          </cell>
          <cell r="H1202">
            <v>6289.79</v>
          </cell>
        </row>
        <row r="1203">
          <cell r="B1203" t="str">
            <v>810-6220-10</v>
          </cell>
          <cell r="C1203" t="str">
            <v>5085 Benefits - Medical</v>
          </cell>
          <cell r="D1203">
            <v>0</v>
          </cell>
          <cell r="E1203">
            <v>17673.87</v>
          </cell>
          <cell r="F1203">
            <v>1791</v>
          </cell>
          <cell r="G1203">
            <v>15882.87</v>
          </cell>
          <cell r="H1203">
            <v>15882.87</v>
          </cell>
        </row>
        <row r="1204">
          <cell r="B1204" t="str">
            <v>810-6225-10</v>
          </cell>
          <cell r="C1204" t="str">
            <v>5085 Benefits - Meal Allowance</v>
          </cell>
          <cell r="D1204">
            <v>0</v>
          </cell>
          <cell r="E1204">
            <v>384.51</v>
          </cell>
          <cell r="F1204">
            <v>0</v>
          </cell>
          <cell r="G1204">
            <v>384.51</v>
          </cell>
          <cell r="H1204">
            <v>384.51</v>
          </cell>
        </row>
        <row r="1205">
          <cell r="B1205" t="str">
            <v>810-6230-10</v>
          </cell>
          <cell r="C1205" t="str">
            <v>5085 Benefits - Other</v>
          </cell>
          <cell r="D1205">
            <v>0</v>
          </cell>
          <cell r="E1205">
            <v>132.21</v>
          </cell>
          <cell r="F1205">
            <v>0</v>
          </cell>
          <cell r="G1205">
            <v>132.21</v>
          </cell>
          <cell r="H1205">
            <v>132.21</v>
          </cell>
        </row>
        <row r="1206">
          <cell r="B1206" t="str">
            <v>810-6240-10</v>
          </cell>
          <cell r="C1206" t="str">
            <v>5085 Materials - Inventoried</v>
          </cell>
          <cell r="D1206">
            <v>0</v>
          </cell>
          <cell r="E1206">
            <v>3016.65</v>
          </cell>
          <cell r="F1206">
            <v>0</v>
          </cell>
          <cell r="G1206">
            <v>3016.65</v>
          </cell>
          <cell r="H1206">
            <v>3016.65</v>
          </cell>
        </row>
        <row r="1207">
          <cell r="B1207" t="str">
            <v>810-6250-10</v>
          </cell>
          <cell r="C1207" t="str">
            <v>5085 Materials - Consumables</v>
          </cell>
          <cell r="D1207">
            <v>0</v>
          </cell>
          <cell r="E1207">
            <v>1035.3</v>
          </cell>
          <cell r="F1207">
            <v>0</v>
          </cell>
          <cell r="G1207">
            <v>1035.3</v>
          </cell>
          <cell r="H1207">
            <v>1035.3</v>
          </cell>
        </row>
        <row r="1208">
          <cell r="B1208" t="str">
            <v>810-6260-10</v>
          </cell>
          <cell r="C1208" t="str">
            <v>5085 Materials - Tools Less Than $500</v>
          </cell>
          <cell r="D1208">
            <v>0</v>
          </cell>
          <cell r="E1208">
            <v>28.4</v>
          </cell>
          <cell r="F1208">
            <v>0</v>
          </cell>
          <cell r="G1208">
            <v>28.4</v>
          </cell>
          <cell r="H1208">
            <v>28.4</v>
          </cell>
        </row>
        <row r="1209">
          <cell r="B1209" t="str">
            <v>810-6310-10</v>
          </cell>
          <cell r="C1209" t="str">
            <v>5085 Supplies - Office</v>
          </cell>
          <cell r="D1209">
            <v>0</v>
          </cell>
          <cell r="E1209">
            <v>3549.36</v>
          </cell>
          <cell r="F1209">
            <v>135.93</v>
          </cell>
          <cell r="G1209">
            <v>3413.43</v>
          </cell>
          <cell r="H1209">
            <v>3413.43</v>
          </cell>
        </row>
        <row r="1210">
          <cell r="B1210" t="str">
            <v>810-6320-10</v>
          </cell>
          <cell r="C1210" t="str">
            <v>5085 Supplies - Computer</v>
          </cell>
          <cell r="D1210">
            <v>0</v>
          </cell>
          <cell r="E1210">
            <v>2473.4</v>
          </cell>
          <cell r="F1210">
            <v>0</v>
          </cell>
          <cell r="G1210">
            <v>2473.4</v>
          </cell>
          <cell r="H1210">
            <v>2473.4</v>
          </cell>
        </row>
        <row r="1211">
          <cell r="B1211" t="str">
            <v>810-6330-10</v>
          </cell>
          <cell r="C1211" t="str">
            <v>5085 Supplies - Safety</v>
          </cell>
          <cell r="D1211">
            <v>0</v>
          </cell>
          <cell r="E1211">
            <v>1647.29</v>
          </cell>
          <cell r="F1211">
            <v>0</v>
          </cell>
          <cell r="G1211">
            <v>1647.29</v>
          </cell>
          <cell r="H1211">
            <v>1647.29</v>
          </cell>
        </row>
        <row r="1212">
          <cell r="B1212" t="str">
            <v>810-6340-10</v>
          </cell>
          <cell r="C1212" t="str">
            <v>5085 Supplies - Stationary</v>
          </cell>
          <cell r="D1212">
            <v>0</v>
          </cell>
          <cell r="E1212">
            <v>456.59</v>
          </cell>
          <cell r="F1212">
            <v>0</v>
          </cell>
          <cell r="G1212">
            <v>456.59</v>
          </cell>
          <cell r="H1212">
            <v>456.59</v>
          </cell>
        </row>
        <row r="1213">
          <cell r="B1213" t="str">
            <v>810-6342-10</v>
          </cell>
          <cell r="C1213" t="str">
            <v>5085 Licenses/Permits</v>
          </cell>
          <cell r="D1213">
            <v>0</v>
          </cell>
          <cell r="E1213">
            <v>220</v>
          </cell>
          <cell r="F1213">
            <v>0</v>
          </cell>
          <cell r="G1213">
            <v>220</v>
          </cell>
          <cell r="H1213">
            <v>220</v>
          </cell>
        </row>
        <row r="1214">
          <cell r="B1214" t="str">
            <v>810-6450-10</v>
          </cell>
          <cell r="C1214" t="str">
            <v>5085 R &amp; M - Non - OPUC Equipment/Property</v>
          </cell>
          <cell r="D1214">
            <v>0</v>
          </cell>
          <cell r="E1214">
            <v>17640</v>
          </cell>
          <cell r="F1214">
            <v>0</v>
          </cell>
          <cell r="G1214">
            <v>17640</v>
          </cell>
          <cell r="H1214">
            <v>17640</v>
          </cell>
        </row>
        <row r="1215">
          <cell r="B1215" t="str">
            <v>810-6460-10</v>
          </cell>
          <cell r="C1215" t="str">
            <v>5085 R &amp; M - OPUC Equipment/Facility</v>
          </cell>
          <cell r="D1215">
            <v>0</v>
          </cell>
          <cell r="E1215">
            <v>730.92</v>
          </cell>
          <cell r="F1215">
            <v>0</v>
          </cell>
          <cell r="G1215">
            <v>730.92</v>
          </cell>
          <cell r="H1215">
            <v>730.92</v>
          </cell>
        </row>
        <row r="1216">
          <cell r="B1216" t="str">
            <v>810-6463-10</v>
          </cell>
          <cell r="C1216" t="str">
            <v>5620 R&amp;M COMPUTER SOFTWARE MAINTENANCE FEES</v>
          </cell>
          <cell r="D1216">
            <v>0</v>
          </cell>
          <cell r="E1216">
            <v>3712.58</v>
          </cell>
          <cell r="F1216">
            <v>0</v>
          </cell>
          <cell r="G1216">
            <v>3712.58</v>
          </cell>
          <cell r="H1216">
            <v>3712.58</v>
          </cell>
        </row>
        <row r="1217">
          <cell r="B1217" t="str">
            <v>810-6490-10</v>
          </cell>
          <cell r="C1217" t="str">
            <v>5085 R &amp; M - Uniforms And Maintenance</v>
          </cell>
          <cell r="D1217">
            <v>0</v>
          </cell>
          <cell r="E1217">
            <v>237.36</v>
          </cell>
          <cell r="F1217">
            <v>0</v>
          </cell>
          <cell r="G1217">
            <v>237.36</v>
          </cell>
          <cell r="H1217">
            <v>237.36</v>
          </cell>
        </row>
        <row r="1218">
          <cell r="B1218" t="str">
            <v>810-6500-10</v>
          </cell>
          <cell r="C1218" t="str">
            <v>5085 Employee - Memberships</v>
          </cell>
          <cell r="D1218">
            <v>0</v>
          </cell>
          <cell r="E1218">
            <v>1785.73</v>
          </cell>
          <cell r="F1218">
            <v>0</v>
          </cell>
          <cell r="G1218">
            <v>1785.73</v>
          </cell>
          <cell r="H1218">
            <v>1785.73</v>
          </cell>
        </row>
        <row r="1219">
          <cell r="B1219" t="str">
            <v>810-6540-10</v>
          </cell>
          <cell r="C1219" t="str">
            <v>5085 Employee Training - Course Fees</v>
          </cell>
          <cell r="D1219">
            <v>0</v>
          </cell>
          <cell r="E1219">
            <v>12495</v>
          </cell>
          <cell r="F1219">
            <v>9075</v>
          </cell>
          <cell r="G1219">
            <v>3420</v>
          </cell>
          <cell r="H1219">
            <v>3420</v>
          </cell>
        </row>
        <row r="1220">
          <cell r="B1220" t="str">
            <v>810-6570-10</v>
          </cell>
          <cell r="C1220" t="str">
            <v>5085 Employee Training - Materials</v>
          </cell>
          <cell r="D1220">
            <v>0</v>
          </cell>
          <cell r="E1220">
            <v>210.72</v>
          </cell>
          <cell r="F1220">
            <v>0</v>
          </cell>
          <cell r="G1220">
            <v>210.72</v>
          </cell>
          <cell r="H1220">
            <v>210.72</v>
          </cell>
        </row>
        <row r="1221">
          <cell r="B1221" t="str">
            <v>810-6600-10</v>
          </cell>
          <cell r="C1221" t="str">
            <v>5085 Travel - Car Allowance &amp; Mileage</v>
          </cell>
          <cell r="D1221">
            <v>0</v>
          </cell>
          <cell r="E1221">
            <v>901.66</v>
          </cell>
          <cell r="F1221">
            <v>0</v>
          </cell>
          <cell r="G1221">
            <v>901.66</v>
          </cell>
          <cell r="H1221">
            <v>901.66</v>
          </cell>
        </row>
        <row r="1222">
          <cell r="B1222" t="str">
            <v>810-6610-10</v>
          </cell>
          <cell r="C1222" t="str">
            <v>5085 Travel - Conference Fees</v>
          </cell>
          <cell r="D1222">
            <v>0</v>
          </cell>
          <cell r="E1222">
            <v>2100</v>
          </cell>
          <cell r="F1222">
            <v>0</v>
          </cell>
          <cell r="G1222">
            <v>2100</v>
          </cell>
          <cell r="H1222">
            <v>2100</v>
          </cell>
        </row>
        <row r="1223">
          <cell r="B1223" t="str">
            <v>810-6620-10</v>
          </cell>
          <cell r="C1223" t="str">
            <v>5085 Travel - Meals (Subsistence)</v>
          </cell>
          <cell r="D1223">
            <v>0</v>
          </cell>
          <cell r="E1223">
            <v>578.87</v>
          </cell>
          <cell r="F1223">
            <v>0</v>
          </cell>
          <cell r="G1223">
            <v>578.87</v>
          </cell>
          <cell r="H1223">
            <v>578.87</v>
          </cell>
        </row>
        <row r="1224">
          <cell r="B1224" t="str">
            <v>810-6700-10</v>
          </cell>
          <cell r="C1224" t="str">
            <v>5085 COMMUNICATIONS - TELEPHONE, FAX &amp; PAGERS</v>
          </cell>
          <cell r="D1224">
            <v>0</v>
          </cell>
          <cell r="E1224">
            <v>6803.68</v>
          </cell>
          <cell r="F1224">
            <v>0</v>
          </cell>
          <cell r="G1224">
            <v>6803.68</v>
          </cell>
          <cell r="H1224">
            <v>6803.68</v>
          </cell>
        </row>
        <row r="1225">
          <cell r="B1225" t="str">
            <v>810-6900-10</v>
          </cell>
          <cell r="C1225" t="str">
            <v>5085 ALLOCATED MNTNCE JOB PAYROLL/OVERHEAD OFFSET</v>
          </cell>
          <cell r="D1225">
            <v>0</v>
          </cell>
          <cell r="E1225">
            <v>244106.29</v>
          </cell>
          <cell r="F1225">
            <v>0</v>
          </cell>
          <cell r="G1225">
            <v>244106.29</v>
          </cell>
          <cell r="H1225">
            <v>244106.29</v>
          </cell>
        </row>
        <row r="1226">
          <cell r="B1226" t="str">
            <v>810-6901-10</v>
          </cell>
          <cell r="C1226" t="str">
            <v>5085 ALLOCATED PAYROLL MAINT JOB RECOVERY</v>
          </cell>
          <cell r="D1226">
            <v>0</v>
          </cell>
          <cell r="E1226">
            <v>1380574.35</v>
          </cell>
          <cell r="F1226">
            <v>1624316.07</v>
          </cell>
          <cell r="G1226">
            <v>-243741.72</v>
          </cell>
          <cell r="H1226">
            <v>-243741.72</v>
          </cell>
        </row>
        <row r="1227">
          <cell r="B1227" t="str">
            <v>810-6902-10</v>
          </cell>
          <cell r="C1227" t="str">
            <v>5085 ALLOCATED MAINTENANCE JOB OVERHEAD RECOVERY</v>
          </cell>
          <cell r="D1227">
            <v>0</v>
          </cell>
          <cell r="E1227">
            <v>822038.07</v>
          </cell>
          <cell r="F1227">
            <v>966468.68</v>
          </cell>
          <cell r="G1227">
            <v>-144430.60999999999</v>
          </cell>
          <cell r="H1227">
            <v>-144430.60999999999</v>
          </cell>
        </row>
        <row r="1228">
          <cell r="B1228" t="str">
            <v>810-6903-10</v>
          </cell>
          <cell r="C1228" t="str">
            <v>5085 Allocated WIP Job Payroll Recovery</v>
          </cell>
          <cell r="D1228">
            <v>0</v>
          </cell>
          <cell r="E1228">
            <v>1182349.77</v>
          </cell>
          <cell r="F1228">
            <v>1405671.78</v>
          </cell>
          <cell r="G1228">
            <v>-223322.01</v>
          </cell>
          <cell r="H1228">
            <v>-223322.01</v>
          </cell>
        </row>
        <row r="1229">
          <cell r="B1229" t="str">
            <v>810-6904-10</v>
          </cell>
          <cell r="C1229" t="str">
            <v>5085 ALLOCATED WIP JOB OVERHEAD RECOVERY</v>
          </cell>
          <cell r="D1229">
            <v>0</v>
          </cell>
          <cell r="E1229">
            <v>701224.93</v>
          </cell>
          <cell r="F1229">
            <v>831514.39</v>
          </cell>
          <cell r="G1229">
            <v>-130289.46</v>
          </cell>
          <cell r="H1229">
            <v>-130289.46</v>
          </cell>
        </row>
        <row r="1230">
          <cell r="B1230" t="str">
            <v>820-6010-10</v>
          </cell>
          <cell r="C1230" t="str">
            <v>5005 Labour - Salaries</v>
          </cell>
          <cell r="D1230">
            <v>0</v>
          </cell>
          <cell r="E1230">
            <v>718885.5</v>
          </cell>
          <cell r="F1230">
            <v>129186.16</v>
          </cell>
          <cell r="G1230">
            <v>589699.34</v>
          </cell>
          <cell r="H1230">
            <v>589699.34</v>
          </cell>
        </row>
        <row r="1231">
          <cell r="B1231" t="str">
            <v>820-6030-10</v>
          </cell>
          <cell r="C1231" t="str">
            <v>5005 Labour - Overtime</v>
          </cell>
          <cell r="D1231">
            <v>0</v>
          </cell>
          <cell r="E1231">
            <v>933.52</v>
          </cell>
          <cell r="F1231">
            <v>109.83</v>
          </cell>
          <cell r="G1231">
            <v>823.69</v>
          </cell>
          <cell r="H1231">
            <v>823.69</v>
          </cell>
        </row>
        <row r="1232">
          <cell r="B1232" t="str">
            <v>820-6040-10</v>
          </cell>
          <cell r="C1232" t="str">
            <v>5005 Labour - Student Labour</v>
          </cell>
          <cell r="D1232">
            <v>0</v>
          </cell>
          <cell r="E1232">
            <v>1043.83</v>
          </cell>
          <cell r="F1232">
            <v>221.68</v>
          </cell>
          <cell r="G1232">
            <v>822.15</v>
          </cell>
          <cell r="H1232">
            <v>822.15</v>
          </cell>
        </row>
        <row r="1233">
          <cell r="B1233" t="str">
            <v>820-6060-10</v>
          </cell>
          <cell r="C1233" t="str">
            <v>5005 Labour - Temporary</v>
          </cell>
          <cell r="D1233">
            <v>0</v>
          </cell>
          <cell r="E1233">
            <v>26095.65</v>
          </cell>
          <cell r="F1233">
            <v>5541.9</v>
          </cell>
          <cell r="G1233">
            <v>20553.75</v>
          </cell>
          <cell r="H1233">
            <v>20553.75</v>
          </cell>
        </row>
        <row r="1234">
          <cell r="B1234" t="str">
            <v>820-6070-10</v>
          </cell>
          <cell r="C1234" t="str">
            <v>5005 Labour - Vacation</v>
          </cell>
          <cell r="D1234">
            <v>0</v>
          </cell>
          <cell r="E1234">
            <v>91461.89</v>
          </cell>
          <cell r="F1234">
            <v>12180.58</v>
          </cell>
          <cell r="G1234">
            <v>79281.31</v>
          </cell>
          <cell r="H1234">
            <v>79281.31</v>
          </cell>
        </row>
        <row r="1235">
          <cell r="B1235" t="str">
            <v>820-6120-10</v>
          </cell>
          <cell r="C1235" t="str">
            <v>5005 Labour - Sick Leave</v>
          </cell>
          <cell r="D1235">
            <v>0</v>
          </cell>
          <cell r="E1235">
            <v>20046.830000000002</v>
          </cell>
          <cell r="F1235">
            <v>2283.4899999999998</v>
          </cell>
          <cell r="G1235">
            <v>17763.34</v>
          </cell>
          <cell r="H1235">
            <v>17763.34</v>
          </cell>
        </row>
        <row r="1236">
          <cell r="B1236" t="str">
            <v>820-6122-10</v>
          </cell>
          <cell r="C1236" t="str">
            <v>5005 Labour - Family Leave</v>
          </cell>
          <cell r="D1236">
            <v>0</v>
          </cell>
          <cell r="E1236">
            <v>2152.7600000000002</v>
          </cell>
          <cell r="F1236">
            <v>301.27999999999997</v>
          </cell>
          <cell r="G1236">
            <v>1851.48</v>
          </cell>
          <cell r="H1236">
            <v>1851.48</v>
          </cell>
        </row>
        <row r="1237">
          <cell r="B1237" t="str">
            <v>820-6145-10</v>
          </cell>
          <cell r="C1237" t="str">
            <v>5005 Labour - Bereavement</v>
          </cell>
          <cell r="D1237">
            <v>0</v>
          </cell>
          <cell r="E1237">
            <v>288.45999999999998</v>
          </cell>
          <cell r="F1237">
            <v>173.08</v>
          </cell>
          <cell r="G1237">
            <v>115.38</v>
          </cell>
          <cell r="H1237">
            <v>115.38</v>
          </cell>
        </row>
        <row r="1238">
          <cell r="B1238" t="str">
            <v>820-6170-10</v>
          </cell>
          <cell r="C1238" t="str">
            <v>5005 Benefits - Pension</v>
          </cell>
          <cell r="D1238">
            <v>0</v>
          </cell>
          <cell r="E1238">
            <v>101005.65</v>
          </cell>
          <cell r="F1238">
            <v>17535.599999999999</v>
          </cell>
          <cell r="G1238">
            <v>83470.05</v>
          </cell>
          <cell r="H1238">
            <v>83470.05</v>
          </cell>
        </row>
        <row r="1239">
          <cell r="B1239" t="str">
            <v>820-6180-10</v>
          </cell>
          <cell r="C1239" t="str">
            <v>5005 Benefits - EHT</v>
          </cell>
          <cell r="D1239">
            <v>0</v>
          </cell>
          <cell r="E1239">
            <v>17622.14</v>
          </cell>
          <cell r="F1239">
            <v>3044.74</v>
          </cell>
          <cell r="G1239">
            <v>14577.4</v>
          </cell>
          <cell r="H1239">
            <v>14577.4</v>
          </cell>
        </row>
        <row r="1240">
          <cell r="B1240" t="str">
            <v>820-6190-10</v>
          </cell>
          <cell r="C1240" t="str">
            <v>5005 Benefits - WCB</v>
          </cell>
          <cell r="D1240">
            <v>0</v>
          </cell>
          <cell r="E1240">
            <v>8758.4699999999993</v>
          </cell>
          <cell r="F1240">
            <v>1565.42</v>
          </cell>
          <cell r="G1240">
            <v>7193.05</v>
          </cell>
          <cell r="H1240">
            <v>7193.05</v>
          </cell>
        </row>
        <row r="1241">
          <cell r="B1241" t="str">
            <v>820-6200-10</v>
          </cell>
          <cell r="C1241" t="str">
            <v>5005 Benefits - CPP</v>
          </cell>
          <cell r="D1241">
            <v>0</v>
          </cell>
          <cell r="E1241">
            <v>28781.13</v>
          </cell>
          <cell r="F1241">
            <v>5635.49</v>
          </cell>
          <cell r="G1241">
            <v>23145.64</v>
          </cell>
          <cell r="H1241">
            <v>23145.64</v>
          </cell>
        </row>
        <row r="1242">
          <cell r="B1242" t="str">
            <v>820-6210-10</v>
          </cell>
          <cell r="C1242" t="str">
            <v>5005 Benefits - UIC</v>
          </cell>
          <cell r="D1242">
            <v>0</v>
          </cell>
          <cell r="E1242">
            <v>11541.44</v>
          </cell>
          <cell r="F1242">
            <v>2277.56</v>
          </cell>
          <cell r="G1242">
            <v>9263.8799999999992</v>
          </cell>
          <cell r="H1242">
            <v>9263.8799999999992</v>
          </cell>
        </row>
        <row r="1243">
          <cell r="B1243" t="str">
            <v>820-6220-10</v>
          </cell>
          <cell r="C1243" t="str">
            <v>5005 Benefits - Medical</v>
          </cell>
          <cell r="D1243">
            <v>0</v>
          </cell>
          <cell r="E1243">
            <v>33643</v>
          </cell>
          <cell r="F1243">
            <v>3133</v>
          </cell>
          <cell r="G1243">
            <v>30510</v>
          </cell>
          <cell r="H1243">
            <v>30510</v>
          </cell>
        </row>
        <row r="1244">
          <cell r="B1244" t="str">
            <v>820-6330-10</v>
          </cell>
          <cell r="C1244" t="str">
            <v>5005 Supplies - Safety</v>
          </cell>
          <cell r="D1244">
            <v>0</v>
          </cell>
          <cell r="E1244">
            <v>341.94</v>
          </cell>
          <cell r="F1244">
            <v>0</v>
          </cell>
          <cell r="G1244">
            <v>341.94</v>
          </cell>
          <cell r="H1244">
            <v>341.94</v>
          </cell>
        </row>
        <row r="1245">
          <cell r="B1245" t="str">
            <v>820-6600-10</v>
          </cell>
          <cell r="C1245" t="str">
            <v>5005 Travel - Mileage</v>
          </cell>
          <cell r="D1245">
            <v>0</v>
          </cell>
          <cell r="E1245">
            <v>57.89</v>
          </cell>
          <cell r="F1245">
            <v>0</v>
          </cell>
          <cell r="G1245">
            <v>57.89</v>
          </cell>
          <cell r="H1245">
            <v>57.89</v>
          </cell>
        </row>
        <row r="1246">
          <cell r="B1246" t="str">
            <v>820-6620-10</v>
          </cell>
          <cell r="C1246" t="str">
            <v>5005 Travel - Meals (Subsistence)</v>
          </cell>
          <cell r="D1246">
            <v>0</v>
          </cell>
          <cell r="E1246">
            <v>69.489999999999995</v>
          </cell>
          <cell r="F1246">
            <v>0</v>
          </cell>
          <cell r="G1246">
            <v>69.489999999999995</v>
          </cell>
          <cell r="H1246">
            <v>69.489999999999995</v>
          </cell>
        </row>
        <row r="1247">
          <cell r="B1247" t="str">
            <v>820-6650-10</v>
          </cell>
          <cell r="C1247" t="str">
            <v>5005 Communications - Courier</v>
          </cell>
          <cell r="D1247">
            <v>0</v>
          </cell>
          <cell r="E1247">
            <v>4.01</v>
          </cell>
          <cell r="F1247">
            <v>0</v>
          </cell>
          <cell r="G1247">
            <v>4.01</v>
          </cell>
          <cell r="H1247">
            <v>4.01</v>
          </cell>
        </row>
        <row r="1248">
          <cell r="B1248" t="str">
            <v>820-6700-10</v>
          </cell>
          <cell r="C1248" t="str">
            <v>5005 Telephone, Fax &amp; Pagers</v>
          </cell>
          <cell r="D1248">
            <v>0</v>
          </cell>
          <cell r="E1248">
            <v>3659.28</v>
          </cell>
          <cell r="F1248">
            <v>0</v>
          </cell>
          <cell r="G1248">
            <v>3659.28</v>
          </cell>
          <cell r="H1248">
            <v>3659.28</v>
          </cell>
        </row>
        <row r="1249">
          <cell r="B1249" t="str">
            <v>820-6730-10</v>
          </cell>
          <cell r="C1249" t="str">
            <v>5005 Corporate Memberships &amp; Licenses</v>
          </cell>
          <cell r="D1249">
            <v>0</v>
          </cell>
          <cell r="E1249">
            <v>180</v>
          </cell>
          <cell r="F1249">
            <v>0</v>
          </cell>
          <cell r="G1249">
            <v>180</v>
          </cell>
          <cell r="H1249">
            <v>180</v>
          </cell>
        </row>
        <row r="1250">
          <cell r="B1250" t="str">
            <v>820-6901-10</v>
          </cell>
          <cell r="C1250" t="str">
            <v>5005 Recovery</v>
          </cell>
          <cell r="D1250">
            <v>0</v>
          </cell>
          <cell r="E1250">
            <v>49701.75</v>
          </cell>
          <cell r="F1250">
            <v>71409.990000000005</v>
          </cell>
          <cell r="G1250">
            <v>-21708.240000000002</v>
          </cell>
          <cell r="H1250">
            <v>-21708.240000000002</v>
          </cell>
        </row>
        <row r="1251">
          <cell r="B1251" t="str">
            <v>820-6902-10</v>
          </cell>
          <cell r="C1251" t="str">
            <v>5005 ALLOCATED MAINTENANCE JOB OVERHEAD RECOVERY</v>
          </cell>
          <cell r="D1251">
            <v>0</v>
          </cell>
          <cell r="E1251">
            <v>29821.05</v>
          </cell>
          <cell r="F1251">
            <v>33796.35</v>
          </cell>
          <cell r="G1251">
            <v>-3975.3</v>
          </cell>
          <cell r="H1251">
            <v>-3975.3</v>
          </cell>
        </row>
        <row r="1252">
          <cell r="B1252" t="str">
            <v>820-6903-10</v>
          </cell>
          <cell r="C1252" t="str">
            <v>5005 WIP Recovery</v>
          </cell>
          <cell r="D1252">
            <v>0</v>
          </cell>
          <cell r="E1252">
            <v>90216</v>
          </cell>
          <cell r="F1252">
            <v>102621.75</v>
          </cell>
          <cell r="G1252">
            <v>-12405.75</v>
          </cell>
          <cell r="H1252">
            <v>-12405.75</v>
          </cell>
        </row>
        <row r="1253">
          <cell r="B1253" t="str">
            <v>820-6904-10</v>
          </cell>
          <cell r="C1253" t="str">
            <v>5005 ALLOCATED OVERHEAD WIP JOB RECOVERY</v>
          </cell>
          <cell r="D1253">
            <v>0</v>
          </cell>
          <cell r="E1253">
            <v>54129.599999999999</v>
          </cell>
          <cell r="F1253">
            <v>61573.05</v>
          </cell>
          <cell r="G1253">
            <v>-7443.45</v>
          </cell>
          <cell r="H1253">
            <v>-7443.45</v>
          </cell>
        </row>
        <row r="1254">
          <cell r="B1254" t="str">
            <v>820-6905-10</v>
          </cell>
          <cell r="C1254" t="str">
            <v>5620 Allocated Recovery - Services</v>
          </cell>
          <cell r="D1254">
            <v>0</v>
          </cell>
          <cell r="E1254">
            <v>143303</v>
          </cell>
          <cell r="F1254">
            <v>143303</v>
          </cell>
          <cell r="G1254">
            <v>0</v>
          </cell>
          <cell r="H1254">
            <v>0</v>
          </cell>
        </row>
        <row r="1255">
          <cell r="B1255" t="str">
            <v>820-6907-10</v>
          </cell>
          <cell r="C1255" t="str">
            <v>5005 Labour &amp; OH's Allocated TO Affiliates</v>
          </cell>
          <cell r="D1255">
            <v>0</v>
          </cell>
          <cell r="E1255">
            <v>0</v>
          </cell>
          <cell r="F1255">
            <v>24521</v>
          </cell>
          <cell r="G1255">
            <v>-24521</v>
          </cell>
          <cell r="H1255">
            <v>-24521</v>
          </cell>
        </row>
        <row r="1256">
          <cell r="B1256" t="str">
            <v>Grand Totals:</v>
          </cell>
          <cell r="C1256">
            <v>1247</v>
          </cell>
          <cell r="D1256">
            <v>0</v>
          </cell>
          <cell r="E1256">
            <v>2571780657.9400001</v>
          </cell>
          <cell r="F1256">
            <v>2571780657.9400001</v>
          </cell>
          <cell r="G1256">
            <v>0</v>
          </cell>
          <cell r="H1256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8"/>
  <sheetViews>
    <sheetView workbookViewId="0"/>
  </sheetViews>
  <sheetFormatPr defaultRowHeight="14.5" x14ac:dyDescent="0.35"/>
  <cols>
    <col min="2" max="2" width="21.81640625" customWidth="1"/>
    <col min="3" max="6" width="12.7265625" customWidth="1"/>
    <col min="7" max="7" width="30.1796875" bestFit="1" customWidth="1"/>
    <col min="9" max="9" width="13.26953125" bestFit="1" customWidth="1"/>
  </cols>
  <sheetData>
    <row r="2" spans="2:6" ht="15.5" x14ac:dyDescent="0.35">
      <c r="B2" s="15" t="s">
        <v>20</v>
      </c>
    </row>
    <row r="4" spans="2:6" ht="29" x14ac:dyDescent="0.35">
      <c r="B4" s="2" t="s">
        <v>21</v>
      </c>
      <c r="C4" s="12" t="s">
        <v>22</v>
      </c>
      <c r="D4" s="12" t="s">
        <v>23</v>
      </c>
      <c r="E4" s="13" t="s">
        <v>27</v>
      </c>
      <c r="F4" s="12" t="s">
        <v>12</v>
      </c>
    </row>
    <row r="5" spans="2:6" x14ac:dyDescent="0.35">
      <c r="B5" s="7" t="s">
        <v>24</v>
      </c>
      <c r="C5" s="11">
        <f>-449211+2</f>
        <v>-449209</v>
      </c>
      <c r="D5" s="11">
        <f>-58864.1601895833-2</f>
        <v>-58866.160189583301</v>
      </c>
      <c r="E5" s="11">
        <f>C5*(0.0364/12*3)+C5*(0.0316/12*9)</f>
        <v>-14734.055200000001</v>
      </c>
      <c r="F5" s="11">
        <f>SUM(C5:E5)</f>
        <v>-522809.21538958332</v>
      </c>
    </row>
    <row r="6" spans="2:6" x14ac:dyDescent="0.35">
      <c r="B6" s="7" t="s">
        <v>25</v>
      </c>
      <c r="C6" s="11">
        <f>'CCA Calculations'!M17</f>
        <v>123666.66666666667</v>
      </c>
      <c r="D6" s="11">
        <f>C6*(0.0549/12*6)+C6*(0.052/12*3)+C6*(0.044/12*3)</f>
        <v>6362.6500000000005</v>
      </c>
      <c r="E6" s="11">
        <f>C6*(0.0364/12*3)+C6*(0.0316/12*9)</f>
        <v>4056.2666666666673</v>
      </c>
      <c r="F6" s="11">
        <f>SUM(C6:E6)</f>
        <v>134085.58333333334</v>
      </c>
    </row>
    <row r="7" spans="2:6" x14ac:dyDescent="0.35">
      <c r="B7" s="7" t="s">
        <v>26</v>
      </c>
      <c r="C7" s="11">
        <f>'CCA Calculations'!M25</f>
        <v>269627.21088435373</v>
      </c>
      <c r="D7" s="11">
        <v>0</v>
      </c>
      <c r="E7" s="11">
        <f>C7*(0.0364/12*3)+C7*(0.0316/12*9)</f>
        <v>8843.7725170068024</v>
      </c>
      <c r="F7" s="11">
        <f>SUM(C7:E7)</f>
        <v>278470.98340136051</v>
      </c>
    </row>
    <row r="8" spans="2:6" x14ac:dyDescent="0.35">
      <c r="B8" s="8" t="s">
        <v>12</v>
      </c>
      <c r="C8" s="14">
        <f>SUM(C5:C7)</f>
        <v>-55915.122448979586</v>
      </c>
      <c r="D8" s="14">
        <f>SUM(D5:D7)</f>
        <v>-52503.5101895833</v>
      </c>
      <c r="E8" s="14">
        <f>SUM(E5:E7)</f>
        <v>-1834.01601632653</v>
      </c>
      <c r="F8" s="14">
        <f>SUM(F5:F7)</f>
        <v>-110252.64865488949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25"/>
  <sheetViews>
    <sheetView tabSelected="1" workbookViewId="0"/>
  </sheetViews>
  <sheetFormatPr defaultRowHeight="14.5" x14ac:dyDescent="0.35"/>
  <cols>
    <col min="3" max="3" width="13.7265625" bestFit="1" customWidth="1"/>
    <col min="4" max="4" width="13.7265625" customWidth="1"/>
    <col min="5" max="5" width="7" bestFit="1" customWidth="1"/>
    <col min="6" max="6" width="11.54296875" bestFit="1" customWidth="1"/>
    <col min="7" max="10" width="11.54296875" customWidth="1"/>
    <col min="12" max="12" width="10.453125" bestFit="1" customWidth="1"/>
    <col min="13" max="13" width="14.7265625" customWidth="1"/>
    <col min="14" max="14" width="4.453125" customWidth="1"/>
    <col min="15" max="15" width="17.81640625" bestFit="1" customWidth="1"/>
  </cols>
  <sheetData>
    <row r="2" spans="2:15" x14ac:dyDescent="0.35">
      <c r="B2" s="1" t="s">
        <v>17</v>
      </c>
    </row>
    <row r="3" spans="2:15" ht="29" x14ac:dyDescent="0.35">
      <c r="B3" s="2" t="s">
        <v>0</v>
      </c>
      <c r="C3" s="2" t="s">
        <v>1</v>
      </c>
      <c r="D3" s="3" t="s">
        <v>7</v>
      </c>
      <c r="E3" s="2" t="s">
        <v>3</v>
      </c>
      <c r="F3" s="2" t="s">
        <v>2</v>
      </c>
      <c r="G3" s="2" t="s">
        <v>4</v>
      </c>
      <c r="H3" s="2" t="s">
        <v>5</v>
      </c>
      <c r="I3" s="2" t="s">
        <v>6</v>
      </c>
      <c r="J3" s="3" t="s">
        <v>8</v>
      </c>
      <c r="K3" s="2" t="s">
        <v>9</v>
      </c>
      <c r="L3" s="2" t="s">
        <v>10</v>
      </c>
      <c r="M3" s="3" t="s">
        <v>11</v>
      </c>
    </row>
    <row r="4" spans="2:15" x14ac:dyDescent="0.35">
      <c r="B4" s="4">
        <v>8</v>
      </c>
      <c r="C4" s="5">
        <v>477647</v>
      </c>
      <c r="D4" s="5"/>
      <c r="E4" s="6">
        <v>0.2</v>
      </c>
      <c r="F4" s="5">
        <f>1114006+C4*1.5</f>
        <v>1830476.5</v>
      </c>
      <c r="G4" s="5">
        <f>F4*E4</f>
        <v>366095.30000000005</v>
      </c>
      <c r="H4" s="5">
        <f>1182729+C4*0.5</f>
        <v>1421552.5</v>
      </c>
      <c r="I4" s="5">
        <f>H4*E4</f>
        <v>284310.5</v>
      </c>
      <c r="J4" s="5">
        <f>I4-G4</f>
        <v>-81784.800000000047</v>
      </c>
      <c r="K4" s="7"/>
      <c r="L4" s="7"/>
      <c r="M4" s="7"/>
    </row>
    <row r="5" spans="2:15" x14ac:dyDescent="0.35">
      <c r="B5" s="4">
        <v>10</v>
      </c>
      <c r="C5" s="5">
        <v>453134</v>
      </c>
      <c r="D5" s="5"/>
      <c r="E5" s="6">
        <v>0.3</v>
      </c>
      <c r="F5" s="5">
        <f>857958+(C5-D5)*1.5</f>
        <v>1537659</v>
      </c>
      <c r="G5" s="5">
        <f>F5*E5</f>
        <v>461297.7</v>
      </c>
      <c r="H5" s="5">
        <f>957999+C5*0.5-D5</f>
        <v>1184566</v>
      </c>
      <c r="I5" s="5">
        <f>H5*E5+1</f>
        <v>355370.8</v>
      </c>
      <c r="J5" s="5">
        <f>I5-G5</f>
        <v>-105926.90000000002</v>
      </c>
      <c r="K5" s="7"/>
      <c r="L5" s="7"/>
      <c r="M5" s="7"/>
    </row>
    <row r="6" spans="2:15" x14ac:dyDescent="0.35">
      <c r="B6" s="4">
        <v>12</v>
      </c>
      <c r="C6" s="5">
        <v>215752</v>
      </c>
      <c r="D6" s="5"/>
      <c r="E6" s="6">
        <v>1</v>
      </c>
      <c r="F6" s="5">
        <f>0+C6</f>
        <v>215752</v>
      </c>
      <c r="G6" s="5">
        <f>F6*E6</f>
        <v>215752</v>
      </c>
      <c r="H6" s="5">
        <f>87829+C6*0.5</f>
        <v>195705</v>
      </c>
      <c r="I6" s="5">
        <f>H6*E6+2</f>
        <v>195707</v>
      </c>
      <c r="J6" s="5">
        <f>I6-G6</f>
        <v>-20045</v>
      </c>
      <c r="K6" s="7"/>
      <c r="L6" s="7"/>
      <c r="M6" s="7"/>
    </row>
    <row r="7" spans="2:15" x14ac:dyDescent="0.35">
      <c r="B7" s="4">
        <v>47</v>
      </c>
      <c r="C7" s="5">
        <v>12426989</v>
      </c>
      <c r="D7" s="5">
        <v>15736</v>
      </c>
      <c r="E7" s="6">
        <v>0.08</v>
      </c>
      <c r="F7" s="5">
        <f>82758946+(C7-D7)*1.5</f>
        <v>101375825.5</v>
      </c>
      <c r="G7" s="5">
        <f>F7*E7</f>
        <v>8110066.04</v>
      </c>
      <c r="H7" s="5">
        <f>82758946+C7*0.5-D7</f>
        <v>88956704.5</v>
      </c>
      <c r="I7" s="5">
        <f>H7*E7</f>
        <v>7116536.3600000003</v>
      </c>
      <c r="J7" s="5">
        <f>I7-G7</f>
        <v>-993529.6799999997</v>
      </c>
      <c r="K7" s="7"/>
      <c r="L7" s="7"/>
      <c r="M7" s="7"/>
    </row>
    <row r="8" spans="2:15" x14ac:dyDescent="0.35">
      <c r="B8" s="4">
        <v>50</v>
      </c>
      <c r="C8" s="5">
        <v>162641</v>
      </c>
      <c r="D8" s="5"/>
      <c r="E8" s="6">
        <v>0.55000000000000004</v>
      </c>
      <c r="F8" s="5">
        <f>185133+C8*1.5</f>
        <v>429094.5</v>
      </c>
      <c r="G8" s="5">
        <f>F8*E8</f>
        <v>236001.97500000001</v>
      </c>
      <c r="H8" s="5">
        <f>266618+C8*0.5</f>
        <v>347938.5</v>
      </c>
      <c r="I8" s="5">
        <f>H8*E8+2</f>
        <v>191368.17500000002</v>
      </c>
      <c r="J8" s="5">
        <f>I8-G8</f>
        <v>-44633.799999999988</v>
      </c>
      <c r="K8" s="7"/>
      <c r="L8" s="7"/>
      <c r="M8" s="7"/>
    </row>
    <row r="9" spans="2:15" x14ac:dyDescent="0.35">
      <c r="B9" s="8" t="s">
        <v>12</v>
      </c>
      <c r="C9" s="9">
        <f>SUM(C4:C8)</f>
        <v>13736163</v>
      </c>
      <c r="D9" s="9">
        <f>SUM(D4:D8)</f>
        <v>15736</v>
      </c>
      <c r="E9" s="8"/>
      <c r="F9" s="9">
        <f>SUM(F4:F8)</f>
        <v>105388807.5</v>
      </c>
      <c r="G9" s="9">
        <f>SUM(G4:G8)</f>
        <v>9389213.0149999987</v>
      </c>
      <c r="H9" s="9">
        <f>SUM(H4:H8)</f>
        <v>92106466.5</v>
      </c>
      <c r="I9" s="9">
        <f>SUM(I4:I8)</f>
        <v>8143292.835</v>
      </c>
      <c r="J9" s="9">
        <f>ROUND(SUM(J4:J8),0)+1</f>
        <v>-1245919</v>
      </c>
      <c r="K9" s="10">
        <v>0.26500000000000001</v>
      </c>
      <c r="L9" s="9">
        <f>J9*K9</f>
        <v>-330168.53500000003</v>
      </c>
      <c r="M9" s="9">
        <f>ROUND(L9/(1-0.265),0)</f>
        <v>-449209</v>
      </c>
      <c r="O9" t="s">
        <v>82</v>
      </c>
    </row>
    <row r="10" spans="2:15" x14ac:dyDescent="0.35">
      <c r="M10" s="59"/>
    </row>
    <row r="11" spans="2:15" x14ac:dyDescent="0.35">
      <c r="B11" s="1" t="s">
        <v>18</v>
      </c>
    </row>
    <row r="12" spans="2:15" ht="29" x14ac:dyDescent="0.35">
      <c r="B12" s="2" t="s">
        <v>0</v>
      </c>
      <c r="C12" s="2" t="s">
        <v>1</v>
      </c>
      <c r="D12" s="3" t="s">
        <v>7</v>
      </c>
      <c r="E12" s="2" t="s">
        <v>3</v>
      </c>
      <c r="F12" s="3" t="s">
        <v>13</v>
      </c>
      <c r="G12" s="3" t="s">
        <v>14</v>
      </c>
      <c r="H12" s="2" t="s">
        <v>15</v>
      </c>
      <c r="I12" s="2" t="s">
        <v>16</v>
      </c>
      <c r="J12" s="3" t="s">
        <v>8</v>
      </c>
      <c r="K12" s="2" t="s">
        <v>9</v>
      </c>
      <c r="L12" s="2" t="s">
        <v>10</v>
      </c>
      <c r="M12" s="3" t="s">
        <v>11</v>
      </c>
    </row>
    <row r="13" spans="2:15" x14ac:dyDescent="0.35">
      <c r="B13" s="4">
        <v>8</v>
      </c>
      <c r="C13" s="5">
        <v>168527</v>
      </c>
      <c r="D13" s="5"/>
      <c r="E13" s="6">
        <v>0.2</v>
      </c>
      <c r="F13" s="5">
        <f>564475+C13*1</f>
        <v>733002</v>
      </c>
      <c r="G13" s="5">
        <f>F13*E13</f>
        <v>146600.4</v>
      </c>
      <c r="H13" s="5">
        <f>564475+(C13*1.5)</f>
        <v>817265.5</v>
      </c>
      <c r="I13" s="5">
        <f>H13*E13</f>
        <v>163453.1</v>
      </c>
      <c r="J13" s="5">
        <f>I13-G13</f>
        <v>16852.700000000012</v>
      </c>
      <c r="K13" s="7"/>
      <c r="L13" s="7"/>
      <c r="M13" s="7"/>
    </row>
    <row r="14" spans="2:15" x14ac:dyDescent="0.35">
      <c r="B14" s="4">
        <v>10</v>
      </c>
      <c r="C14" s="5">
        <v>60978</v>
      </c>
      <c r="D14" s="5">
        <v>40000</v>
      </c>
      <c r="E14" s="6">
        <v>0.3</v>
      </c>
      <c r="F14" s="5">
        <f>194529+(C14-D14)*1</f>
        <v>215507</v>
      </c>
      <c r="G14" s="5">
        <f>F14*E14</f>
        <v>64652.1</v>
      </c>
      <c r="H14" s="5">
        <f>194529-D14+(C14*1.5)</f>
        <v>245996</v>
      </c>
      <c r="I14" s="5">
        <f>H14*E14</f>
        <v>73798.8</v>
      </c>
      <c r="J14" s="5">
        <f>I14-G14</f>
        <v>9146.7000000000044</v>
      </c>
      <c r="K14" s="7"/>
      <c r="L14" s="7"/>
      <c r="M14" s="7"/>
    </row>
    <row r="15" spans="2:15" x14ac:dyDescent="0.35">
      <c r="B15" s="4">
        <v>47</v>
      </c>
      <c r="C15" s="5">
        <v>7648206</v>
      </c>
      <c r="D15" s="5"/>
      <c r="E15" s="6">
        <v>0.08</v>
      </c>
      <c r="F15" s="5">
        <f>98725620+(C15-D15)*1</f>
        <v>106373826</v>
      </c>
      <c r="G15" s="5">
        <f>F15*E15</f>
        <v>8509906.0800000001</v>
      </c>
      <c r="H15" s="5">
        <f>98725620-D15+(C15*1.5)</f>
        <v>110197929</v>
      </c>
      <c r="I15" s="5">
        <f>H15*E15</f>
        <v>8815834.3200000003</v>
      </c>
      <c r="J15" s="5">
        <f>I15-G15</f>
        <v>305928.24000000022</v>
      </c>
      <c r="K15" s="7"/>
      <c r="L15" s="7"/>
      <c r="M15" s="7"/>
    </row>
    <row r="16" spans="2:15" x14ac:dyDescent="0.35">
      <c r="B16" s="4">
        <v>50</v>
      </c>
      <c r="C16" s="5">
        <v>40261</v>
      </c>
      <c r="D16" s="5"/>
      <c r="E16" s="6">
        <v>0.55000000000000004</v>
      </c>
      <c r="F16" s="5">
        <f>28618+C16*1</f>
        <v>68879</v>
      </c>
      <c r="G16" s="5">
        <f>F16*E16</f>
        <v>37883.450000000004</v>
      </c>
      <c r="H16" s="5">
        <f>28618-D16+(C16*1.5)</f>
        <v>89009.5</v>
      </c>
      <c r="I16" s="5">
        <f>H16*E16</f>
        <v>48955.225000000006</v>
      </c>
      <c r="J16" s="5">
        <f>I16-G16</f>
        <v>11071.775000000001</v>
      </c>
      <c r="K16" s="7"/>
      <c r="L16" s="7"/>
      <c r="M16" s="7"/>
    </row>
    <row r="17" spans="2:15" x14ac:dyDescent="0.35">
      <c r="B17" s="8" t="s">
        <v>12</v>
      </c>
      <c r="C17" s="9">
        <f>SUM(C13:C16)</f>
        <v>7917972</v>
      </c>
      <c r="D17" s="9">
        <f>SUM(D13:D16)</f>
        <v>40000</v>
      </c>
      <c r="E17" s="8"/>
      <c r="F17" s="9">
        <f>SUM(F13:F16)</f>
        <v>107391214</v>
      </c>
      <c r="G17" s="9">
        <f>SUM(G13:G16)</f>
        <v>8759042.0299999993</v>
      </c>
      <c r="H17" s="9">
        <f>SUM(H13:H16)</f>
        <v>111350200</v>
      </c>
      <c r="I17" s="9">
        <f>SUM(I13:I16)</f>
        <v>9102041.4450000003</v>
      </c>
      <c r="J17" s="9">
        <f>SUM(J13:J16)</f>
        <v>342999.41500000027</v>
      </c>
      <c r="K17" s="10">
        <v>0.26500000000000001</v>
      </c>
      <c r="L17" s="9">
        <f>J17*K17</f>
        <v>90894.844975000073</v>
      </c>
      <c r="M17" s="9">
        <f>ROUND(L17,0)/(1-K17)</f>
        <v>123666.66666666667</v>
      </c>
      <c r="O17" t="s">
        <v>82</v>
      </c>
    </row>
    <row r="19" spans="2:15" x14ac:dyDescent="0.35">
      <c r="B19" s="1" t="s">
        <v>19</v>
      </c>
    </row>
    <row r="20" spans="2:15" ht="29" x14ac:dyDescent="0.35">
      <c r="B20" s="2" t="s">
        <v>0</v>
      </c>
      <c r="C20" s="2" t="s">
        <v>1</v>
      </c>
      <c r="D20" s="3" t="s">
        <v>7</v>
      </c>
      <c r="E20" s="2" t="s">
        <v>3</v>
      </c>
      <c r="F20" s="3" t="s">
        <v>13</v>
      </c>
      <c r="G20" s="3" t="s">
        <v>14</v>
      </c>
      <c r="H20" s="2" t="s">
        <v>15</v>
      </c>
      <c r="I20" s="2" t="s">
        <v>16</v>
      </c>
      <c r="J20" s="3" t="s">
        <v>8</v>
      </c>
      <c r="K20" s="2" t="s">
        <v>9</v>
      </c>
      <c r="L20" s="2" t="s">
        <v>10</v>
      </c>
      <c r="M20" s="3" t="s">
        <v>11</v>
      </c>
    </row>
    <row r="21" spans="2:15" x14ac:dyDescent="0.35">
      <c r="B21" s="4">
        <v>8</v>
      </c>
      <c r="C21" s="5">
        <v>351406</v>
      </c>
      <c r="D21" s="5"/>
      <c r="E21" s="6">
        <v>0.2</v>
      </c>
      <c r="F21" s="5">
        <f>586401+C21*1</f>
        <v>937807</v>
      </c>
      <c r="G21" s="5">
        <f>F21*E21</f>
        <v>187561.40000000002</v>
      </c>
      <c r="H21" s="5">
        <f>569549+(C21*1.5)</f>
        <v>1096658</v>
      </c>
      <c r="I21" s="5">
        <f>H21*E21</f>
        <v>219331.6</v>
      </c>
      <c r="J21" s="5">
        <f>I21-G21</f>
        <v>31770.199999999983</v>
      </c>
      <c r="K21" s="7"/>
      <c r="L21" s="7"/>
      <c r="M21" s="7"/>
    </row>
    <row r="22" spans="2:15" x14ac:dyDescent="0.35">
      <c r="B22" s="4">
        <v>10</v>
      </c>
      <c r="C22" s="5">
        <v>681000</v>
      </c>
      <c r="D22" s="5"/>
      <c r="E22" s="6">
        <v>0.3</v>
      </c>
      <c r="F22" s="5">
        <f>150855+(C22-D22)*1</f>
        <v>831855</v>
      </c>
      <c r="G22" s="5">
        <f>F22*E22</f>
        <v>249556.5</v>
      </c>
      <c r="H22" s="5">
        <f>141708-D22+(C22*1.5)</f>
        <v>1163208</v>
      </c>
      <c r="I22" s="5">
        <f>H22*E22</f>
        <v>348962.39999999997</v>
      </c>
      <c r="J22" s="5">
        <f>I22-G22</f>
        <v>99405.899999999965</v>
      </c>
      <c r="K22" s="7"/>
      <c r="L22" s="7"/>
      <c r="M22" s="7"/>
    </row>
    <row r="23" spans="2:15" x14ac:dyDescent="0.35">
      <c r="B23" s="4">
        <v>47</v>
      </c>
      <c r="C23" s="5">
        <v>16180500</v>
      </c>
      <c r="D23" s="5"/>
      <c r="E23" s="6">
        <v>0.08</v>
      </c>
      <c r="F23" s="5">
        <f>97863920+(C23-D23)*1</f>
        <v>114044420</v>
      </c>
      <c r="G23" s="5">
        <f>F23*E23</f>
        <v>9123553.5999999996</v>
      </c>
      <c r="H23" s="5">
        <f>97557992-D23+(C23*1.5)</f>
        <v>121828742</v>
      </c>
      <c r="I23" s="5">
        <f>H23*E23</f>
        <v>9746299.3599999994</v>
      </c>
      <c r="J23" s="5">
        <f>I23-G23</f>
        <v>622745.75999999978</v>
      </c>
      <c r="K23" s="7"/>
      <c r="L23" s="7"/>
      <c r="M23" s="7"/>
    </row>
    <row r="24" spans="2:15" x14ac:dyDescent="0.35">
      <c r="B24" s="4">
        <v>50</v>
      </c>
      <c r="C24" s="5">
        <v>0</v>
      </c>
      <c r="D24" s="5"/>
      <c r="E24" s="6">
        <v>0.55000000000000004</v>
      </c>
      <c r="F24" s="5">
        <f>30995+C24*1</f>
        <v>30995</v>
      </c>
      <c r="G24" s="5">
        <f>F24*E24</f>
        <v>17047.25</v>
      </c>
      <c r="H24" s="5">
        <f>19924-D24+(C24*1.5)</f>
        <v>19924</v>
      </c>
      <c r="I24" s="5">
        <f>H24*E24</f>
        <v>10958.2</v>
      </c>
      <c r="J24" s="5">
        <f>I24-G24</f>
        <v>-6089.0499999999993</v>
      </c>
      <c r="K24" s="7"/>
      <c r="L24" s="7"/>
      <c r="M24" s="7"/>
    </row>
    <row r="25" spans="2:15" x14ac:dyDescent="0.35">
      <c r="B25" s="8" t="s">
        <v>12</v>
      </c>
      <c r="C25" s="9">
        <f>SUM(C21:C24)</f>
        <v>17212906</v>
      </c>
      <c r="D25" s="9">
        <f>SUM(D21:D24)</f>
        <v>0</v>
      </c>
      <c r="E25" s="8"/>
      <c r="F25" s="9">
        <f>SUM(F21:F24)</f>
        <v>115845077</v>
      </c>
      <c r="G25" s="9">
        <f>SUM(G21:G24)</f>
        <v>9577718.75</v>
      </c>
      <c r="H25" s="9">
        <f>SUM(H21:H24)</f>
        <v>124108532</v>
      </c>
      <c r="I25" s="9">
        <f>SUM(I21:I24)</f>
        <v>10325551.559999999</v>
      </c>
      <c r="J25" s="9">
        <f>SUM(J21:J24)</f>
        <v>747832.80999999971</v>
      </c>
      <c r="K25" s="10">
        <v>0.26500000000000001</v>
      </c>
      <c r="L25" s="9">
        <f>J25*K25</f>
        <v>198175.69464999993</v>
      </c>
      <c r="M25" s="9">
        <f>ROUND(L25,0)/(1-K25)</f>
        <v>269627.21088435373</v>
      </c>
      <c r="O25" t="s">
        <v>82</v>
      </c>
    </row>
  </sheetData>
  <pageMargins left="0.7" right="0.7" top="0.75" bottom="0.75" header="0.3" footer="0.3"/>
  <pageSetup orientation="portrait" r:id="rId1"/>
  <ignoredErrors>
    <ignoredError sqref="I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S43"/>
  <sheetViews>
    <sheetView workbookViewId="0">
      <selection activeCell="C25" sqref="C25"/>
    </sheetView>
  </sheetViews>
  <sheetFormatPr defaultColWidth="9.1796875" defaultRowHeight="12.5" x14ac:dyDescent="0.25"/>
  <cols>
    <col min="1" max="1" width="1.7265625" style="17" customWidth="1"/>
    <col min="2" max="2" width="21.26953125" style="17" customWidth="1"/>
    <col min="3" max="3" width="31.453125" style="17" customWidth="1"/>
    <col min="4" max="4" width="13.1796875" style="17" customWidth="1"/>
    <col min="5" max="5" width="11" style="17" customWidth="1"/>
    <col min="6" max="6" width="12.26953125" style="17" customWidth="1"/>
    <col min="7" max="7" width="12.7265625" style="17" customWidth="1"/>
    <col min="8" max="8" width="13.7265625" style="17" customWidth="1"/>
    <col min="9" max="13" width="13.1796875" style="17" customWidth="1"/>
    <col min="14" max="16" width="9.1796875" style="17"/>
    <col min="17" max="17" width="12.81640625" style="17" customWidth="1"/>
    <col min="18" max="18" width="9.1796875" style="17"/>
    <col min="19" max="19" width="11.26953125" style="17" bestFit="1" customWidth="1"/>
    <col min="20" max="16384" width="9.1796875" style="17"/>
  </cols>
  <sheetData>
    <row r="1" spans="2:19" ht="13" x14ac:dyDescent="0.3">
      <c r="B1" s="16" t="s">
        <v>80</v>
      </c>
      <c r="C1" s="16"/>
    </row>
    <row r="3" spans="2:19" ht="52" x14ac:dyDescent="0.3">
      <c r="B3" s="18" t="s">
        <v>0</v>
      </c>
      <c r="C3" s="18"/>
      <c r="D3" s="19" t="s">
        <v>28</v>
      </c>
      <c r="E3" s="19" t="s">
        <v>29</v>
      </c>
      <c r="F3" s="19" t="s">
        <v>1</v>
      </c>
      <c r="G3" s="19" t="s">
        <v>71</v>
      </c>
      <c r="H3" s="19" t="s">
        <v>32</v>
      </c>
      <c r="I3" s="20" t="s">
        <v>34</v>
      </c>
      <c r="J3" s="22" t="s">
        <v>72</v>
      </c>
      <c r="K3" s="23" t="s">
        <v>73</v>
      </c>
      <c r="L3" s="23" t="s">
        <v>42</v>
      </c>
      <c r="M3" s="23" t="s">
        <v>43</v>
      </c>
      <c r="N3" s="20" t="s">
        <v>3</v>
      </c>
      <c r="O3" s="20" t="s">
        <v>44</v>
      </c>
      <c r="P3" s="19" t="s">
        <v>45</v>
      </c>
      <c r="Q3" s="20" t="s">
        <v>46</v>
      </c>
      <c r="R3" s="20"/>
      <c r="S3" s="20" t="s">
        <v>47</v>
      </c>
    </row>
    <row r="4" spans="2:19" s="30" customFormat="1" ht="13" x14ac:dyDescent="0.3">
      <c r="B4" s="24"/>
      <c r="C4" s="24"/>
      <c r="D4" s="25"/>
      <c r="E4" s="25"/>
      <c r="F4" s="25"/>
      <c r="G4" s="25"/>
      <c r="H4" s="25"/>
      <c r="I4" s="26"/>
      <c r="J4" s="54" t="s">
        <v>74</v>
      </c>
      <c r="K4" s="55" t="s">
        <v>75</v>
      </c>
      <c r="L4" s="55" t="s">
        <v>76</v>
      </c>
      <c r="M4" s="55" t="s">
        <v>77</v>
      </c>
      <c r="N4" s="26"/>
      <c r="O4" s="26"/>
      <c r="P4" s="25"/>
      <c r="Q4" s="26" t="s">
        <v>78</v>
      </c>
      <c r="R4" s="26"/>
      <c r="S4" s="26" t="s">
        <v>55</v>
      </c>
    </row>
    <row r="5" spans="2:19" x14ac:dyDescent="0.25">
      <c r="B5" s="31" t="s">
        <v>56</v>
      </c>
      <c r="C5" s="31"/>
      <c r="D5" s="31">
        <v>2</v>
      </c>
      <c r="E5" s="31">
        <v>3</v>
      </c>
      <c r="F5" s="31">
        <v>4</v>
      </c>
      <c r="G5" s="31">
        <v>5</v>
      </c>
      <c r="H5" s="31">
        <v>8</v>
      </c>
      <c r="I5" s="31">
        <v>9</v>
      </c>
      <c r="J5" s="31">
        <v>10</v>
      </c>
      <c r="K5" s="31">
        <v>11</v>
      </c>
      <c r="L5" s="31">
        <v>12</v>
      </c>
      <c r="M5" s="31">
        <v>13</v>
      </c>
      <c r="N5" s="31">
        <v>14</v>
      </c>
      <c r="O5" s="31"/>
      <c r="P5" s="31"/>
      <c r="Q5" s="31">
        <v>17</v>
      </c>
      <c r="R5" s="31"/>
      <c r="S5" s="31">
        <v>18</v>
      </c>
    </row>
    <row r="6" spans="2:19" ht="13" x14ac:dyDescent="0.3">
      <c r="B6" s="32">
        <v>1</v>
      </c>
      <c r="C6" s="33" t="s">
        <v>57</v>
      </c>
      <c r="D6" s="33">
        <v>30206002.559999999</v>
      </c>
      <c r="E6" s="33">
        <v>0</v>
      </c>
      <c r="F6" s="33">
        <v>0</v>
      </c>
      <c r="G6" s="33">
        <v>0</v>
      </c>
      <c r="H6" s="33">
        <v>0</v>
      </c>
      <c r="I6" s="33">
        <f t="shared" ref="I6:I18" si="0">(+D6+E6+G6-H6)</f>
        <v>30206002.559999999</v>
      </c>
      <c r="J6" s="33">
        <v>0</v>
      </c>
      <c r="K6" s="33">
        <f>F6-J6</f>
        <v>0</v>
      </c>
      <c r="L6" s="33">
        <v>0</v>
      </c>
      <c r="M6" s="33"/>
      <c r="N6" s="35">
        <v>0.04</v>
      </c>
      <c r="O6" s="33"/>
      <c r="P6" s="33"/>
      <c r="Q6" s="33">
        <f>(I6+L6-M6)*N6</f>
        <v>1208240.1024</v>
      </c>
      <c r="R6" s="33"/>
      <c r="S6" s="33">
        <f t="shared" ref="S6:S18" si="1">I6-Q6</f>
        <v>28997762.457599998</v>
      </c>
    </row>
    <row r="7" spans="2:19" ht="13" x14ac:dyDescent="0.3">
      <c r="B7" s="32">
        <v>8</v>
      </c>
      <c r="C7" s="60" t="s">
        <v>58</v>
      </c>
      <c r="D7" s="33">
        <v>1114005.7579999999</v>
      </c>
      <c r="E7" s="33">
        <v>477647.38999999978</v>
      </c>
      <c r="F7" s="33">
        <v>477647.38999999978</v>
      </c>
      <c r="G7" s="33">
        <v>0</v>
      </c>
      <c r="H7" s="33">
        <v>0</v>
      </c>
      <c r="I7" s="33">
        <f t="shared" si="0"/>
        <v>1591653.1479999996</v>
      </c>
      <c r="J7" s="33">
        <v>0</v>
      </c>
      <c r="K7" s="33">
        <f t="shared" ref="K7:K18" si="2">F7-J7</f>
        <v>477647.38999999978</v>
      </c>
      <c r="L7" s="33">
        <f>K7*0.5</f>
        <v>238823.69499999989</v>
      </c>
      <c r="M7" s="33"/>
      <c r="N7" s="35">
        <v>0.2</v>
      </c>
      <c r="O7" s="33"/>
      <c r="P7" s="33"/>
      <c r="Q7" s="33">
        <f>(I7+L7-M7)*N7</f>
        <v>366095.36859999993</v>
      </c>
      <c r="R7" s="33"/>
      <c r="S7" s="33">
        <f t="shared" si="1"/>
        <v>1225557.7793999997</v>
      </c>
    </row>
    <row r="8" spans="2:19" ht="13" x14ac:dyDescent="0.3">
      <c r="B8" s="32">
        <v>10</v>
      </c>
      <c r="C8" s="60" t="s">
        <v>59</v>
      </c>
      <c r="D8" s="33">
        <v>857957.6540000001</v>
      </c>
      <c r="E8" s="33">
        <v>453133.86</v>
      </c>
      <c r="F8" s="33">
        <v>453133.86</v>
      </c>
      <c r="G8" s="33">
        <v>0</v>
      </c>
      <c r="H8" s="33">
        <v>0</v>
      </c>
      <c r="I8" s="33">
        <f t="shared" si="0"/>
        <v>1311091.514</v>
      </c>
      <c r="J8" s="33">
        <v>0</v>
      </c>
      <c r="K8" s="33">
        <f t="shared" si="2"/>
        <v>453133.86</v>
      </c>
      <c r="L8" s="33">
        <f>K8*0.5</f>
        <v>226566.93</v>
      </c>
      <c r="M8" s="33"/>
      <c r="N8" s="36">
        <v>0.3</v>
      </c>
      <c r="O8" s="33"/>
      <c r="P8" s="33"/>
      <c r="Q8" s="33">
        <f>(I8+L8-M8)*N8</f>
        <v>461297.53319999995</v>
      </c>
      <c r="R8" s="33"/>
      <c r="S8" s="33">
        <f t="shared" si="1"/>
        <v>849793.98080000002</v>
      </c>
    </row>
    <row r="9" spans="2:19" ht="13" x14ac:dyDescent="0.3">
      <c r="B9" s="32">
        <v>10.1</v>
      </c>
      <c r="C9" s="33" t="s">
        <v>60</v>
      </c>
      <c r="D9" s="33">
        <v>1543.5</v>
      </c>
      <c r="E9" s="33">
        <v>0</v>
      </c>
      <c r="F9" s="33">
        <v>0</v>
      </c>
      <c r="G9" s="33">
        <v>0</v>
      </c>
      <c r="H9" s="33">
        <v>0</v>
      </c>
      <c r="I9" s="33">
        <f t="shared" si="0"/>
        <v>1543.5</v>
      </c>
      <c r="J9" s="33">
        <v>0</v>
      </c>
      <c r="K9" s="33">
        <f t="shared" si="2"/>
        <v>0</v>
      </c>
      <c r="L9" s="33">
        <v>0</v>
      </c>
      <c r="M9" s="33"/>
      <c r="N9" s="35">
        <v>0.3</v>
      </c>
      <c r="O9" s="33"/>
      <c r="P9" s="33"/>
      <c r="Q9" s="33">
        <f>(I9+L9-M9)*N9</f>
        <v>463.04999999999995</v>
      </c>
      <c r="R9" s="33"/>
      <c r="S9" s="33">
        <f t="shared" si="1"/>
        <v>1080.45</v>
      </c>
    </row>
    <row r="10" spans="2:19" ht="13" x14ac:dyDescent="0.3">
      <c r="B10" s="32">
        <v>12</v>
      </c>
      <c r="C10" s="60" t="s">
        <v>61</v>
      </c>
      <c r="D10" s="33">
        <v>0</v>
      </c>
      <c r="E10" s="33">
        <v>215751.72999999998</v>
      </c>
      <c r="F10" s="33">
        <v>215751.72999999998</v>
      </c>
      <c r="G10" s="33">
        <v>0</v>
      </c>
      <c r="H10" s="33">
        <v>0</v>
      </c>
      <c r="I10" s="33">
        <f t="shared" si="0"/>
        <v>215751.72999999998</v>
      </c>
      <c r="J10" s="33">
        <v>0</v>
      </c>
      <c r="K10" s="33">
        <f t="shared" si="2"/>
        <v>215751.72999999998</v>
      </c>
      <c r="L10" s="33">
        <v>0</v>
      </c>
      <c r="M10" s="33"/>
      <c r="N10" s="37">
        <v>1</v>
      </c>
      <c r="O10" s="33"/>
      <c r="P10" s="33"/>
      <c r="Q10" s="33">
        <f>(I10+L10-M10)*N10</f>
        <v>215751.72999999998</v>
      </c>
      <c r="R10" s="33"/>
      <c r="S10" s="33">
        <f t="shared" si="1"/>
        <v>0</v>
      </c>
    </row>
    <row r="11" spans="2:19" ht="13" x14ac:dyDescent="0.3">
      <c r="B11" s="32">
        <v>13</v>
      </c>
      <c r="C11" s="40" t="s">
        <v>62</v>
      </c>
      <c r="D11" s="33">
        <v>102729</v>
      </c>
      <c r="E11" s="33">
        <v>0</v>
      </c>
      <c r="F11" s="33">
        <v>0</v>
      </c>
      <c r="G11" s="33">
        <v>0</v>
      </c>
      <c r="H11" s="33">
        <v>0</v>
      </c>
      <c r="I11" s="33">
        <f t="shared" si="0"/>
        <v>102729</v>
      </c>
      <c r="J11" s="33">
        <v>0</v>
      </c>
      <c r="K11" s="33">
        <f t="shared" si="2"/>
        <v>0</v>
      </c>
      <c r="L11" s="33">
        <v>0</v>
      </c>
      <c r="M11" s="33"/>
      <c r="N11" s="38"/>
      <c r="O11" s="33"/>
      <c r="P11" s="33"/>
      <c r="Q11" s="39">
        <v>41644</v>
      </c>
      <c r="R11" s="40"/>
      <c r="S11" s="33">
        <f t="shared" si="1"/>
        <v>61085</v>
      </c>
    </row>
    <row r="12" spans="2:19" ht="13" x14ac:dyDescent="0.3">
      <c r="B12" s="32">
        <v>42</v>
      </c>
      <c r="C12" s="33" t="s">
        <v>63</v>
      </c>
      <c r="D12" s="33">
        <v>12238.16</v>
      </c>
      <c r="E12" s="33">
        <v>0</v>
      </c>
      <c r="F12" s="33">
        <v>0</v>
      </c>
      <c r="G12" s="33">
        <v>0</v>
      </c>
      <c r="H12" s="33">
        <v>0</v>
      </c>
      <c r="I12" s="33">
        <f t="shared" si="0"/>
        <v>12238.16</v>
      </c>
      <c r="J12" s="33">
        <v>0</v>
      </c>
      <c r="K12" s="33">
        <f t="shared" si="2"/>
        <v>0</v>
      </c>
      <c r="L12" s="33">
        <v>0</v>
      </c>
      <c r="M12" s="33"/>
      <c r="N12" s="35">
        <v>0.12</v>
      </c>
      <c r="O12" s="33"/>
      <c r="P12" s="33"/>
      <c r="Q12" s="33">
        <f>(I12+L12-M12)*N12</f>
        <v>1468.5791999999999</v>
      </c>
      <c r="R12" s="33"/>
      <c r="S12" s="33">
        <f t="shared" si="1"/>
        <v>10769.5808</v>
      </c>
    </row>
    <row r="13" spans="2:19" ht="13" x14ac:dyDescent="0.3">
      <c r="B13" s="32">
        <v>45</v>
      </c>
      <c r="C13" s="33" t="s">
        <v>64</v>
      </c>
      <c r="D13" s="33">
        <v>95.7</v>
      </c>
      <c r="E13" s="33">
        <v>0</v>
      </c>
      <c r="F13" s="33">
        <v>0</v>
      </c>
      <c r="G13" s="33">
        <v>0</v>
      </c>
      <c r="H13" s="33">
        <v>0</v>
      </c>
      <c r="I13" s="33">
        <f t="shared" si="0"/>
        <v>95.7</v>
      </c>
      <c r="J13" s="33">
        <v>0</v>
      </c>
      <c r="K13" s="33">
        <f t="shared" si="2"/>
        <v>0</v>
      </c>
      <c r="L13" s="33">
        <v>0</v>
      </c>
      <c r="M13" s="33"/>
      <c r="N13" s="35">
        <v>0.45</v>
      </c>
      <c r="O13" s="33"/>
      <c r="P13" s="33"/>
      <c r="Q13" s="33">
        <f>(I13+L13-M13)*N13</f>
        <v>43.065000000000005</v>
      </c>
      <c r="R13" s="33"/>
      <c r="S13" s="33">
        <f t="shared" si="1"/>
        <v>52.634999999999998</v>
      </c>
    </row>
    <row r="14" spans="2:19" ht="13" x14ac:dyDescent="0.3">
      <c r="B14" s="32">
        <v>45</v>
      </c>
      <c r="C14" s="33" t="s">
        <v>65</v>
      </c>
      <c r="D14" s="33">
        <v>45.449999999999996</v>
      </c>
      <c r="E14" s="33">
        <v>0</v>
      </c>
      <c r="F14" s="33">
        <v>0</v>
      </c>
      <c r="G14" s="33">
        <v>0</v>
      </c>
      <c r="H14" s="33">
        <v>0</v>
      </c>
      <c r="I14" s="33">
        <f t="shared" si="0"/>
        <v>45.449999999999996</v>
      </c>
      <c r="J14" s="33">
        <v>0</v>
      </c>
      <c r="K14" s="33">
        <f t="shared" si="2"/>
        <v>0</v>
      </c>
      <c r="L14" s="33">
        <v>0</v>
      </c>
      <c r="M14" s="33"/>
      <c r="N14" s="35">
        <v>0.45</v>
      </c>
      <c r="O14" s="33"/>
      <c r="P14" s="33"/>
      <c r="Q14" s="39">
        <f>(I14+L14-M14)*N14</f>
        <v>20.452499999999997</v>
      </c>
      <c r="R14" s="33"/>
      <c r="S14" s="33">
        <f t="shared" si="1"/>
        <v>24.997499999999999</v>
      </c>
    </row>
    <row r="15" spans="2:19" ht="13" x14ac:dyDescent="0.3">
      <c r="B15" s="32">
        <v>47</v>
      </c>
      <c r="C15" s="60" t="s">
        <v>66</v>
      </c>
      <c r="D15" s="33">
        <v>82758945.519999996</v>
      </c>
      <c r="E15" s="33">
        <f>12729077.92-302088.82</f>
        <v>12426989.1</v>
      </c>
      <c r="F15" s="33">
        <f>12729077.92-302088.82</f>
        <v>12426989.1</v>
      </c>
      <c r="G15" s="33">
        <v>0</v>
      </c>
      <c r="H15" s="33">
        <v>15735.88</v>
      </c>
      <c r="I15" s="33">
        <f t="shared" si="0"/>
        <v>95170198.739999995</v>
      </c>
      <c r="J15" s="33">
        <f>H15</f>
        <v>15735.88</v>
      </c>
      <c r="K15" s="33">
        <f t="shared" si="2"/>
        <v>12411253.219999999</v>
      </c>
      <c r="L15" s="33">
        <f>K15*0.5</f>
        <v>6205626.6099999994</v>
      </c>
      <c r="M15" s="33"/>
      <c r="N15" s="35">
        <v>0.08</v>
      </c>
      <c r="O15" s="33"/>
      <c r="P15" s="33"/>
      <c r="Q15" s="33">
        <f>(I15+L15-M15)*N15</f>
        <v>8110066.0279999999</v>
      </c>
      <c r="R15" s="33"/>
      <c r="S15" s="33">
        <f t="shared" si="1"/>
        <v>87060132.711999997</v>
      </c>
    </row>
    <row r="16" spans="2:19" ht="13" x14ac:dyDescent="0.3">
      <c r="B16" s="32">
        <v>50</v>
      </c>
      <c r="C16" s="60" t="s">
        <v>67</v>
      </c>
      <c r="D16" s="33">
        <v>185133.28174999997</v>
      </c>
      <c r="E16" s="33">
        <v>162640.54999999981</v>
      </c>
      <c r="F16" s="33">
        <v>162640.54999999981</v>
      </c>
      <c r="G16" s="33">
        <v>0</v>
      </c>
      <c r="H16" s="33">
        <v>0</v>
      </c>
      <c r="I16" s="33">
        <f t="shared" si="0"/>
        <v>347773.83174999978</v>
      </c>
      <c r="J16" s="33">
        <v>0</v>
      </c>
      <c r="K16" s="33">
        <f t="shared" si="2"/>
        <v>162640.54999999981</v>
      </c>
      <c r="L16" s="33">
        <f>K16*0.5</f>
        <v>81320.274999999907</v>
      </c>
      <c r="M16" s="33"/>
      <c r="N16" s="35">
        <v>0.55000000000000004</v>
      </c>
      <c r="O16" s="33"/>
      <c r="P16" s="33"/>
      <c r="Q16" s="33">
        <f>(I16+L16-M16)*N16</f>
        <v>236001.75871249984</v>
      </c>
      <c r="R16" s="33"/>
      <c r="S16" s="33">
        <f t="shared" si="1"/>
        <v>111772.07303749994</v>
      </c>
    </row>
    <row r="17" spans="2:19" ht="13" x14ac:dyDescent="0.3">
      <c r="B17" s="32">
        <v>13</v>
      </c>
      <c r="C17" s="32" t="s">
        <v>68</v>
      </c>
      <c r="D17" s="33">
        <v>15181</v>
      </c>
      <c r="E17" s="33">
        <v>0</v>
      </c>
      <c r="F17" s="33">
        <v>0</v>
      </c>
      <c r="G17" s="33">
        <v>0</v>
      </c>
      <c r="H17" s="33">
        <v>0</v>
      </c>
      <c r="I17" s="33">
        <f t="shared" si="0"/>
        <v>15181</v>
      </c>
      <c r="J17" s="33">
        <v>0</v>
      </c>
      <c r="K17" s="33">
        <f t="shared" si="2"/>
        <v>0</v>
      </c>
      <c r="L17" s="33">
        <v>0</v>
      </c>
      <c r="M17" s="33"/>
      <c r="N17" s="41" t="s">
        <v>69</v>
      </c>
      <c r="O17" s="33"/>
      <c r="P17" s="33"/>
      <c r="Q17" s="42">
        <v>10120</v>
      </c>
      <c r="R17" s="33"/>
      <c r="S17" s="33">
        <f t="shared" si="1"/>
        <v>5061</v>
      </c>
    </row>
    <row r="18" spans="2:19" ht="13" x14ac:dyDescent="0.3">
      <c r="B18" s="43" t="s">
        <v>70</v>
      </c>
      <c r="C18" s="43"/>
      <c r="D18" s="33">
        <v>4305209.1590999998</v>
      </c>
      <c r="E18" s="33">
        <v>0</v>
      </c>
      <c r="F18" s="33">
        <v>0</v>
      </c>
      <c r="G18" s="33">
        <v>718926.1409</v>
      </c>
      <c r="H18" s="33">
        <v>0</v>
      </c>
      <c r="I18" s="33">
        <f t="shared" si="0"/>
        <v>5024135.3</v>
      </c>
      <c r="J18" s="33">
        <v>0</v>
      </c>
      <c r="K18" s="33">
        <f t="shared" si="2"/>
        <v>0</v>
      </c>
      <c r="L18" s="33">
        <v>0</v>
      </c>
      <c r="M18" s="33"/>
      <c r="N18" s="35">
        <v>0</v>
      </c>
      <c r="O18" s="33"/>
      <c r="P18" s="33"/>
      <c r="Q18" s="33"/>
      <c r="R18" s="33"/>
      <c r="S18" s="33">
        <f t="shared" si="1"/>
        <v>5024135.3</v>
      </c>
    </row>
    <row r="19" spans="2:19" ht="13" x14ac:dyDescent="0.3">
      <c r="B19" s="32"/>
      <c r="C19" s="32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6"/>
      <c r="O19" s="33"/>
      <c r="P19" s="33"/>
      <c r="Q19" s="33"/>
      <c r="R19" s="33"/>
      <c r="S19" s="33"/>
    </row>
    <row r="20" spans="2:19" ht="13" x14ac:dyDescent="0.3">
      <c r="B20" s="44"/>
      <c r="C20" s="44"/>
      <c r="D20" s="45">
        <f t="shared" ref="D20:M20" si="3">SUM(D6:D19)</f>
        <v>119559086.74284998</v>
      </c>
      <c r="E20" s="46">
        <f t="shared" si="3"/>
        <v>13736162.629999999</v>
      </c>
      <c r="F20" s="46">
        <f t="shared" si="3"/>
        <v>13736162.629999999</v>
      </c>
      <c r="G20" s="46">
        <f t="shared" si="3"/>
        <v>718926.1409</v>
      </c>
      <c r="H20" s="46">
        <f t="shared" si="3"/>
        <v>15735.88</v>
      </c>
      <c r="I20" s="46">
        <f t="shared" si="3"/>
        <v>133998439.63374999</v>
      </c>
      <c r="J20" s="46">
        <f t="shared" si="3"/>
        <v>15735.88</v>
      </c>
      <c r="K20" s="46">
        <f t="shared" si="3"/>
        <v>13720426.75</v>
      </c>
      <c r="L20" s="46">
        <f t="shared" si="3"/>
        <v>6752337.5099999998</v>
      </c>
      <c r="M20" s="46">
        <f t="shared" si="3"/>
        <v>0</v>
      </c>
      <c r="N20" s="47"/>
      <c r="O20" s="46">
        <f>SUM(O6:O19)</f>
        <v>0</v>
      </c>
      <c r="P20" s="46">
        <f>SUM(P6:P19)</f>
        <v>0</v>
      </c>
      <c r="Q20" s="46">
        <f>SUM(Q6:Q19)</f>
        <v>10651211.6676125</v>
      </c>
      <c r="R20" s="48"/>
      <c r="S20" s="46">
        <f>SUM(S6:S19)</f>
        <v>123347227.9661375</v>
      </c>
    </row>
    <row r="21" spans="2:19" ht="13" x14ac:dyDescent="0.3">
      <c r="B21" s="49"/>
      <c r="C21" s="49"/>
      <c r="D21" s="50"/>
      <c r="E21" s="56"/>
      <c r="F21" s="56"/>
      <c r="G21" s="56"/>
      <c r="H21" s="56"/>
      <c r="I21" s="56"/>
      <c r="J21" s="56"/>
      <c r="K21" s="56"/>
      <c r="L21" s="56"/>
      <c r="M21" s="56"/>
      <c r="N21" s="57"/>
      <c r="O21" s="56"/>
      <c r="P21" s="56"/>
      <c r="Q21" s="56"/>
      <c r="R21" s="58"/>
      <c r="S21" s="56"/>
    </row>
    <row r="22" spans="2:19" x14ac:dyDescent="0.25">
      <c r="D22" s="51"/>
      <c r="E22" s="52"/>
    </row>
    <row r="23" spans="2:19" ht="13" x14ac:dyDescent="0.3">
      <c r="B23" s="16" t="s">
        <v>81</v>
      </c>
      <c r="C23" s="16"/>
      <c r="D23" s="51"/>
      <c r="E23" s="52"/>
    </row>
    <row r="25" spans="2:19" ht="52" x14ac:dyDescent="0.3">
      <c r="B25" s="18" t="s">
        <v>0</v>
      </c>
      <c r="C25" s="18"/>
      <c r="D25" s="19" t="s">
        <v>28</v>
      </c>
      <c r="E25" s="19" t="s">
        <v>29</v>
      </c>
      <c r="F25" s="19" t="s">
        <v>1</v>
      </c>
      <c r="G25" s="19" t="s">
        <v>71</v>
      </c>
      <c r="H25" s="19" t="s">
        <v>32</v>
      </c>
      <c r="I25" s="20" t="s">
        <v>34</v>
      </c>
      <c r="J25" s="22" t="s">
        <v>72</v>
      </c>
      <c r="K25" s="23" t="s">
        <v>73</v>
      </c>
      <c r="L25" s="23" t="s">
        <v>42</v>
      </c>
      <c r="M25" s="23" t="s">
        <v>43</v>
      </c>
      <c r="N25" s="20" t="s">
        <v>3</v>
      </c>
      <c r="O25" s="20" t="s">
        <v>44</v>
      </c>
      <c r="P25" s="19" t="s">
        <v>45</v>
      </c>
      <c r="Q25" s="20" t="s">
        <v>46</v>
      </c>
      <c r="R25" s="20"/>
      <c r="S25" s="20" t="s">
        <v>47</v>
      </c>
    </row>
    <row r="26" spans="2:19" s="30" customFormat="1" ht="13" x14ac:dyDescent="0.3">
      <c r="B26" s="24"/>
      <c r="C26" s="24"/>
      <c r="D26" s="25"/>
      <c r="E26" s="25"/>
      <c r="F26" s="25"/>
      <c r="G26" s="25"/>
      <c r="H26" s="25"/>
      <c r="I26" s="26"/>
      <c r="J26" s="54" t="s">
        <v>74</v>
      </c>
      <c r="K26" s="55" t="s">
        <v>75</v>
      </c>
      <c r="L26" s="55" t="s">
        <v>76</v>
      </c>
      <c r="M26" s="55" t="s">
        <v>77</v>
      </c>
      <c r="N26" s="26"/>
      <c r="O26" s="26"/>
      <c r="P26" s="25"/>
      <c r="Q26" s="26" t="s">
        <v>78</v>
      </c>
      <c r="R26" s="26"/>
      <c r="S26" s="26" t="s">
        <v>55</v>
      </c>
    </row>
    <row r="27" spans="2:19" x14ac:dyDescent="0.25">
      <c r="B27" s="31" t="s">
        <v>56</v>
      </c>
      <c r="C27" s="31"/>
      <c r="D27" s="31">
        <v>2</v>
      </c>
      <c r="E27" s="31">
        <v>3</v>
      </c>
      <c r="F27" s="31">
        <v>4</v>
      </c>
      <c r="G27" s="31">
        <v>5</v>
      </c>
      <c r="H27" s="31">
        <v>8</v>
      </c>
      <c r="I27" s="31">
        <v>9</v>
      </c>
      <c r="J27" s="31">
        <v>10</v>
      </c>
      <c r="K27" s="31">
        <v>11</v>
      </c>
      <c r="L27" s="31">
        <v>12</v>
      </c>
      <c r="M27" s="31">
        <v>13</v>
      </c>
      <c r="N27" s="31">
        <v>14</v>
      </c>
      <c r="O27" s="31"/>
      <c r="P27" s="31"/>
      <c r="Q27" s="31">
        <v>17</v>
      </c>
      <c r="R27" s="31"/>
      <c r="S27" s="31">
        <v>18</v>
      </c>
    </row>
    <row r="28" spans="2:19" ht="13" x14ac:dyDescent="0.3">
      <c r="B28" s="32">
        <v>1</v>
      </c>
      <c r="C28" s="33" t="s">
        <v>57</v>
      </c>
      <c r="D28" s="33">
        <v>30206002.559999999</v>
      </c>
      <c r="E28" s="33">
        <f t="shared" ref="E28:E40" si="4">E6</f>
        <v>0</v>
      </c>
      <c r="F28" s="33"/>
      <c r="G28" s="33">
        <f t="shared" ref="G28:H39" si="5">G6</f>
        <v>0</v>
      </c>
      <c r="H28" s="33">
        <f t="shared" si="5"/>
        <v>0</v>
      </c>
      <c r="I28" s="33">
        <f t="shared" ref="I28:I40" si="6">(+D28+E28+G28-H28)</f>
        <v>30206002.559999999</v>
      </c>
      <c r="J28" s="33"/>
      <c r="K28" s="33">
        <f t="shared" ref="K28:K40" si="7">F28-J28</f>
        <v>0</v>
      </c>
      <c r="L28" s="33"/>
      <c r="M28" s="33"/>
      <c r="N28" s="35">
        <v>0.04</v>
      </c>
      <c r="O28" s="33"/>
      <c r="P28" s="33"/>
      <c r="Q28" s="33">
        <f>(I28+L28-M28)*N28</f>
        <v>1208240.1024</v>
      </c>
      <c r="R28" s="33"/>
      <c r="S28" s="33">
        <f t="shared" ref="S28:S40" si="8">I28-Q28</f>
        <v>28997762.457599998</v>
      </c>
    </row>
    <row r="29" spans="2:19" ht="13" x14ac:dyDescent="0.3">
      <c r="B29" s="32">
        <v>8</v>
      </c>
      <c r="C29" s="60" t="s">
        <v>58</v>
      </c>
      <c r="D29" s="33">
        <v>1182728.5459999999</v>
      </c>
      <c r="E29" s="33">
        <f t="shared" si="4"/>
        <v>477647.38999999978</v>
      </c>
      <c r="F29" s="33"/>
      <c r="G29" s="33">
        <f t="shared" si="5"/>
        <v>0</v>
      </c>
      <c r="H29" s="33">
        <f t="shared" si="5"/>
        <v>0</v>
      </c>
      <c r="I29" s="33">
        <f t="shared" si="6"/>
        <v>1660375.9359999998</v>
      </c>
      <c r="J29" s="33"/>
      <c r="K29" s="33">
        <f t="shared" si="7"/>
        <v>0</v>
      </c>
      <c r="L29" s="33"/>
      <c r="M29" s="33">
        <f t="shared" ref="M29:M36" si="9">E29*0.5</f>
        <v>238823.69499999989</v>
      </c>
      <c r="N29" s="35">
        <v>0.2</v>
      </c>
      <c r="O29" s="33"/>
      <c r="P29" s="33"/>
      <c r="Q29" s="33">
        <f>(I29+L29-M29)*N29+1</f>
        <v>284311.44819999998</v>
      </c>
      <c r="R29" s="33"/>
      <c r="S29" s="33">
        <f t="shared" si="8"/>
        <v>1376064.4877999998</v>
      </c>
    </row>
    <row r="30" spans="2:19" ht="13" x14ac:dyDescent="0.3">
      <c r="B30" s="32">
        <v>10</v>
      </c>
      <c r="C30" s="60" t="s">
        <v>59</v>
      </c>
      <c r="D30" s="33">
        <v>957999.33799999999</v>
      </c>
      <c r="E30" s="33">
        <f t="shared" si="4"/>
        <v>453133.86</v>
      </c>
      <c r="F30" s="33"/>
      <c r="G30" s="33">
        <f t="shared" si="5"/>
        <v>0</v>
      </c>
      <c r="H30" s="33">
        <f t="shared" si="5"/>
        <v>0</v>
      </c>
      <c r="I30" s="33">
        <f t="shared" si="6"/>
        <v>1411133.1979999999</v>
      </c>
      <c r="J30" s="33"/>
      <c r="K30" s="33">
        <f t="shared" si="7"/>
        <v>0</v>
      </c>
      <c r="L30" s="33"/>
      <c r="M30" s="33">
        <f t="shared" si="9"/>
        <v>226566.93</v>
      </c>
      <c r="N30" s="36">
        <v>0.3</v>
      </c>
      <c r="O30" s="33"/>
      <c r="P30" s="33"/>
      <c r="Q30" s="33">
        <f>(I30+L30-M30)*N30+1</f>
        <v>355370.88039999997</v>
      </c>
      <c r="R30" s="33"/>
      <c r="S30" s="33">
        <f t="shared" si="8"/>
        <v>1055762.3176</v>
      </c>
    </row>
    <row r="31" spans="2:19" ht="13" x14ac:dyDescent="0.3">
      <c r="B31" s="32">
        <v>10.1</v>
      </c>
      <c r="C31" s="33" t="s">
        <v>60</v>
      </c>
      <c r="D31" s="33">
        <v>1543.5</v>
      </c>
      <c r="E31" s="33">
        <f t="shared" si="4"/>
        <v>0</v>
      </c>
      <c r="F31" s="33"/>
      <c r="G31" s="33">
        <f t="shared" si="5"/>
        <v>0</v>
      </c>
      <c r="H31" s="33">
        <f t="shared" si="5"/>
        <v>0</v>
      </c>
      <c r="I31" s="33">
        <f t="shared" si="6"/>
        <v>1543.5</v>
      </c>
      <c r="J31" s="33"/>
      <c r="K31" s="33">
        <f t="shared" si="7"/>
        <v>0</v>
      </c>
      <c r="L31" s="33"/>
      <c r="M31" s="33">
        <f t="shared" si="9"/>
        <v>0</v>
      </c>
      <c r="N31" s="35">
        <v>0.3</v>
      </c>
      <c r="O31" s="33"/>
      <c r="P31" s="33"/>
      <c r="Q31" s="33">
        <f>(I31+L31-M31)*N31</f>
        <v>463.04999999999995</v>
      </c>
      <c r="R31" s="33"/>
      <c r="S31" s="33">
        <f t="shared" si="8"/>
        <v>1080.45</v>
      </c>
    </row>
    <row r="32" spans="2:19" ht="13" x14ac:dyDescent="0.3">
      <c r="B32" s="32">
        <v>12</v>
      </c>
      <c r="C32" s="60" t="s">
        <v>61</v>
      </c>
      <c r="D32" s="33">
        <v>87828.960000000021</v>
      </c>
      <c r="E32" s="33">
        <f t="shared" si="4"/>
        <v>215751.72999999998</v>
      </c>
      <c r="F32" s="33"/>
      <c r="G32" s="33">
        <f t="shared" si="5"/>
        <v>0</v>
      </c>
      <c r="H32" s="33">
        <f t="shared" si="5"/>
        <v>0</v>
      </c>
      <c r="I32" s="33">
        <f t="shared" si="6"/>
        <v>303580.69</v>
      </c>
      <c r="J32" s="33"/>
      <c r="K32" s="33">
        <f t="shared" si="7"/>
        <v>0</v>
      </c>
      <c r="L32" s="33"/>
      <c r="M32" s="33">
        <f t="shared" si="9"/>
        <v>107875.86499999999</v>
      </c>
      <c r="N32" s="37">
        <v>1</v>
      </c>
      <c r="O32" s="33"/>
      <c r="P32" s="33"/>
      <c r="Q32" s="33">
        <f>(I32+L32-M32)*N32+2</f>
        <v>195706.82500000001</v>
      </c>
      <c r="R32" s="33"/>
      <c r="S32" s="33">
        <f t="shared" si="8"/>
        <v>107873.86499999999</v>
      </c>
    </row>
    <row r="33" spans="2:19" ht="13" x14ac:dyDescent="0.3">
      <c r="B33" s="32">
        <v>13</v>
      </c>
      <c r="C33" s="40" t="s">
        <v>62</v>
      </c>
      <c r="D33" s="33">
        <v>102729</v>
      </c>
      <c r="E33" s="33">
        <f t="shared" si="4"/>
        <v>0</v>
      </c>
      <c r="F33" s="33"/>
      <c r="G33" s="33">
        <f t="shared" si="5"/>
        <v>0</v>
      </c>
      <c r="H33" s="33">
        <f t="shared" si="5"/>
        <v>0</v>
      </c>
      <c r="I33" s="33">
        <f t="shared" si="6"/>
        <v>102729</v>
      </c>
      <c r="J33" s="33"/>
      <c r="K33" s="33">
        <f t="shared" si="7"/>
        <v>0</v>
      </c>
      <c r="L33" s="33"/>
      <c r="M33" s="33">
        <f t="shared" si="9"/>
        <v>0</v>
      </c>
      <c r="N33" s="38"/>
      <c r="O33" s="33"/>
      <c r="P33" s="33"/>
      <c r="Q33" s="39">
        <v>41644</v>
      </c>
      <c r="R33" s="40"/>
      <c r="S33" s="33">
        <f t="shared" si="8"/>
        <v>61085</v>
      </c>
    </row>
    <row r="34" spans="2:19" ht="13" x14ac:dyDescent="0.3">
      <c r="B34" s="32">
        <v>42</v>
      </c>
      <c r="C34" s="33" t="s">
        <v>63</v>
      </c>
      <c r="D34" s="33">
        <v>12238.16</v>
      </c>
      <c r="E34" s="33">
        <f t="shared" si="4"/>
        <v>0</v>
      </c>
      <c r="F34" s="33"/>
      <c r="G34" s="33">
        <f t="shared" si="5"/>
        <v>0</v>
      </c>
      <c r="H34" s="33">
        <f t="shared" si="5"/>
        <v>0</v>
      </c>
      <c r="I34" s="33">
        <f t="shared" si="6"/>
        <v>12238.16</v>
      </c>
      <c r="J34" s="33"/>
      <c r="K34" s="33">
        <f t="shared" si="7"/>
        <v>0</v>
      </c>
      <c r="L34" s="33"/>
      <c r="M34" s="33">
        <f t="shared" si="9"/>
        <v>0</v>
      </c>
      <c r="N34" s="35">
        <v>0.12</v>
      </c>
      <c r="O34" s="33"/>
      <c r="P34" s="33"/>
      <c r="Q34" s="33">
        <f>(I34+L34-M34)*N34</f>
        <v>1468.5791999999999</v>
      </c>
      <c r="R34" s="33"/>
      <c r="S34" s="33">
        <f t="shared" si="8"/>
        <v>10769.5808</v>
      </c>
    </row>
    <row r="35" spans="2:19" ht="13" x14ac:dyDescent="0.3">
      <c r="B35" s="32">
        <v>45</v>
      </c>
      <c r="C35" s="33" t="s">
        <v>64</v>
      </c>
      <c r="D35" s="33">
        <v>95.7</v>
      </c>
      <c r="E35" s="33">
        <f t="shared" si="4"/>
        <v>0</v>
      </c>
      <c r="F35" s="33"/>
      <c r="G35" s="33">
        <f t="shared" si="5"/>
        <v>0</v>
      </c>
      <c r="H35" s="33">
        <f t="shared" si="5"/>
        <v>0</v>
      </c>
      <c r="I35" s="33">
        <f t="shared" si="6"/>
        <v>95.7</v>
      </c>
      <c r="J35" s="33"/>
      <c r="K35" s="33">
        <f t="shared" si="7"/>
        <v>0</v>
      </c>
      <c r="L35" s="33"/>
      <c r="M35" s="33">
        <f t="shared" si="9"/>
        <v>0</v>
      </c>
      <c r="N35" s="35">
        <v>0.45</v>
      </c>
      <c r="O35" s="33"/>
      <c r="P35" s="33"/>
      <c r="Q35" s="33">
        <f>(I35+L35-M35)*N35</f>
        <v>43.065000000000005</v>
      </c>
      <c r="R35" s="33"/>
      <c r="S35" s="33">
        <f t="shared" si="8"/>
        <v>52.634999999999998</v>
      </c>
    </row>
    <row r="36" spans="2:19" ht="13" x14ac:dyDescent="0.3">
      <c r="B36" s="32">
        <v>45</v>
      </c>
      <c r="C36" s="33" t="s">
        <v>65</v>
      </c>
      <c r="D36" s="33">
        <v>45.449999999999996</v>
      </c>
      <c r="E36" s="33">
        <f t="shared" si="4"/>
        <v>0</v>
      </c>
      <c r="F36" s="33"/>
      <c r="G36" s="33">
        <f t="shared" si="5"/>
        <v>0</v>
      </c>
      <c r="H36" s="33">
        <f t="shared" si="5"/>
        <v>0</v>
      </c>
      <c r="I36" s="33">
        <f t="shared" si="6"/>
        <v>45.449999999999996</v>
      </c>
      <c r="J36" s="33"/>
      <c r="K36" s="33">
        <f t="shared" si="7"/>
        <v>0</v>
      </c>
      <c r="L36" s="33"/>
      <c r="M36" s="33">
        <f t="shared" si="9"/>
        <v>0</v>
      </c>
      <c r="N36" s="35">
        <v>0.45</v>
      </c>
      <c r="O36" s="33"/>
      <c r="P36" s="33"/>
      <c r="Q36" s="39">
        <f>(I36+L36-M36)*N36</f>
        <v>20.452499999999997</v>
      </c>
      <c r="R36" s="33"/>
      <c r="S36" s="33">
        <f t="shared" si="8"/>
        <v>24.997499999999999</v>
      </c>
    </row>
    <row r="37" spans="2:19" ht="13" x14ac:dyDescent="0.3">
      <c r="B37" s="32">
        <v>47</v>
      </c>
      <c r="C37" s="60" t="s">
        <v>66</v>
      </c>
      <c r="D37" s="33">
        <v>82758945.519999996</v>
      </c>
      <c r="E37" s="33">
        <f t="shared" si="4"/>
        <v>12426989.1</v>
      </c>
      <c r="F37" s="33"/>
      <c r="G37" s="33">
        <f t="shared" si="5"/>
        <v>0</v>
      </c>
      <c r="H37" s="33">
        <f t="shared" si="5"/>
        <v>15735.88</v>
      </c>
      <c r="I37" s="33">
        <f t="shared" si="6"/>
        <v>95170198.739999995</v>
      </c>
      <c r="J37" s="33"/>
      <c r="K37" s="33">
        <f t="shared" si="7"/>
        <v>0</v>
      </c>
      <c r="L37" s="33"/>
      <c r="M37" s="33">
        <f>(E37+G37)*0.5</f>
        <v>6213494.5499999998</v>
      </c>
      <c r="N37" s="35">
        <v>0.08</v>
      </c>
      <c r="O37" s="33"/>
      <c r="P37" s="33"/>
      <c r="Q37" s="33">
        <f>(I37+L37-M37)*N37</f>
        <v>7116536.3351999996</v>
      </c>
      <c r="R37" s="33"/>
      <c r="S37" s="33">
        <f t="shared" si="8"/>
        <v>88053662.404799998</v>
      </c>
    </row>
    <row r="38" spans="2:19" ht="13" x14ac:dyDescent="0.3">
      <c r="B38" s="32">
        <v>50</v>
      </c>
      <c r="C38" s="60" t="s">
        <v>67</v>
      </c>
      <c r="D38" s="33">
        <v>266617.76724999998</v>
      </c>
      <c r="E38" s="33">
        <f t="shared" si="4"/>
        <v>162640.54999999981</v>
      </c>
      <c r="F38" s="33"/>
      <c r="G38" s="33">
        <f t="shared" si="5"/>
        <v>0</v>
      </c>
      <c r="H38" s="33">
        <f t="shared" si="5"/>
        <v>0</v>
      </c>
      <c r="I38" s="33">
        <f t="shared" si="6"/>
        <v>429258.31724999979</v>
      </c>
      <c r="J38" s="33"/>
      <c r="K38" s="33">
        <f t="shared" si="7"/>
        <v>0</v>
      </c>
      <c r="L38" s="33"/>
      <c r="M38" s="33">
        <f>E38*0.5</f>
        <v>81320.274999999907</v>
      </c>
      <c r="N38" s="35">
        <v>0.55000000000000004</v>
      </c>
      <c r="O38" s="33"/>
      <c r="P38" s="33"/>
      <c r="Q38" s="33">
        <f>(I38+L38-M38)*N38+2</f>
        <v>191367.92323749996</v>
      </c>
      <c r="R38" s="33"/>
      <c r="S38" s="33">
        <f t="shared" si="8"/>
        <v>237890.39401249983</v>
      </c>
    </row>
    <row r="39" spans="2:19" ht="13" x14ac:dyDescent="0.3">
      <c r="B39" s="32">
        <v>13</v>
      </c>
      <c r="C39" s="32" t="s">
        <v>68</v>
      </c>
      <c r="D39" s="33">
        <v>15181</v>
      </c>
      <c r="E39" s="33">
        <f t="shared" si="4"/>
        <v>0</v>
      </c>
      <c r="F39" s="33"/>
      <c r="G39" s="33">
        <f t="shared" si="5"/>
        <v>0</v>
      </c>
      <c r="H39" s="33">
        <f t="shared" si="5"/>
        <v>0</v>
      </c>
      <c r="I39" s="33">
        <f t="shared" si="6"/>
        <v>15181</v>
      </c>
      <c r="J39" s="33"/>
      <c r="K39" s="33">
        <f t="shared" si="7"/>
        <v>0</v>
      </c>
      <c r="L39" s="33"/>
      <c r="M39" s="33">
        <f>E39*0.5</f>
        <v>0</v>
      </c>
      <c r="N39" s="41" t="s">
        <v>69</v>
      </c>
      <c r="O39" s="33"/>
      <c r="P39" s="33"/>
      <c r="Q39" s="42">
        <v>10120</v>
      </c>
      <c r="R39" s="33"/>
      <c r="S39" s="33">
        <f t="shared" si="8"/>
        <v>5061</v>
      </c>
    </row>
    <row r="40" spans="2:19" ht="13" x14ac:dyDescent="0.3">
      <c r="B40" s="43" t="s">
        <v>70</v>
      </c>
      <c r="C40" s="43"/>
      <c r="D40" s="33">
        <v>4305209.1590999998</v>
      </c>
      <c r="E40" s="33">
        <f t="shared" si="4"/>
        <v>0</v>
      </c>
      <c r="F40" s="33"/>
      <c r="G40" s="33">
        <f>G18</f>
        <v>718926.1409</v>
      </c>
      <c r="H40" s="33"/>
      <c r="I40" s="33">
        <f t="shared" si="6"/>
        <v>5024135.3</v>
      </c>
      <c r="J40" s="33"/>
      <c r="K40" s="33">
        <f t="shared" si="7"/>
        <v>0</v>
      </c>
      <c r="L40" s="33"/>
      <c r="M40" s="33"/>
      <c r="N40" s="35">
        <v>0</v>
      </c>
      <c r="O40" s="33"/>
      <c r="P40" s="33"/>
      <c r="Q40" s="33"/>
      <c r="R40" s="33"/>
      <c r="S40" s="33">
        <f t="shared" si="8"/>
        <v>5024135.3</v>
      </c>
    </row>
    <row r="41" spans="2:19" ht="13" x14ac:dyDescent="0.3">
      <c r="B41" s="32"/>
      <c r="C41" s="32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6"/>
      <c r="O41" s="33"/>
      <c r="P41" s="33"/>
      <c r="Q41" s="33"/>
      <c r="R41" s="33"/>
      <c r="S41" s="33"/>
    </row>
    <row r="42" spans="2:19" ht="13" x14ac:dyDescent="0.3">
      <c r="B42" s="44"/>
      <c r="C42" s="44"/>
      <c r="D42" s="45">
        <f t="shared" ref="D42:M42" si="10">SUM(D28:D41)</f>
        <v>119897164.66034999</v>
      </c>
      <c r="E42" s="46">
        <f t="shared" si="10"/>
        <v>13736162.629999999</v>
      </c>
      <c r="F42" s="46">
        <f t="shared" si="10"/>
        <v>0</v>
      </c>
      <c r="G42" s="46">
        <f t="shared" si="10"/>
        <v>718926.1409</v>
      </c>
      <c r="H42" s="46">
        <f t="shared" si="10"/>
        <v>15735.88</v>
      </c>
      <c r="I42" s="46">
        <f t="shared" si="10"/>
        <v>134336517.55124998</v>
      </c>
      <c r="J42" s="46">
        <f t="shared" si="10"/>
        <v>0</v>
      </c>
      <c r="K42" s="46">
        <f t="shared" si="10"/>
        <v>0</v>
      </c>
      <c r="L42" s="46">
        <f t="shared" si="10"/>
        <v>0</v>
      </c>
      <c r="M42" s="46">
        <f t="shared" si="10"/>
        <v>6868081.3149999995</v>
      </c>
      <c r="N42" s="47"/>
      <c r="O42" s="46">
        <f>SUM(O28:O41)</f>
        <v>0</v>
      </c>
      <c r="P42" s="46">
        <f>SUM(P28:P41)</f>
        <v>0</v>
      </c>
      <c r="Q42" s="46">
        <f>SUM(Q28:Q41)</f>
        <v>9405292.6611375008</v>
      </c>
      <c r="R42" s="48"/>
      <c r="S42" s="46">
        <f>SUM(S28:S41)</f>
        <v>124931224.89011249</v>
      </c>
    </row>
    <row r="43" spans="2:19" ht="13" x14ac:dyDescent="0.3">
      <c r="B43" s="49"/>
      <c r="C43" s="49"/>
      <c r="D43" s="50"/>
      <c r="E43" s="56"/>
      <c r="F43" s="56"/>
      <c r="G43" s="56"/>
      <c r="H43" s="56"/>
      <c r="I43" s="56"/>
      <c r="J43" s="56"/>
      <c r="K43" s="56"/>
      <c r="L43" s="56"/>
      <c r="M43" s="56"/>
      <c r="N43" s="57"/>
      <c r="O43" s="56"/>
      <c r="P43" s="56"/>
      <c r="Q43" s="56"/>
      <c r="R43" s="58"/>
      <c r="S43" s="56"/>
    </row>
  </sheetData>
  <pageMargins left="0.7" right="0.7" top="0.75" bottom="0.75" header="0.3" footer="0.3"/>
  <pageSetup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Y42"/>
  <sheetViews>
    <sheetView topLeftCell="A9" workbookViewId="0">
      <selection activeCell="C32" sqref="C32:C33"/>
    </sheetView>
  </sheetViews>
  <sheetFormatPr defaultColWidth="9.1796875" defaultRowHeight="12.5" x14ac:dyDescent="0.25"/>
  <cols>
    <col min="1" max="1" width="1.7265625" style="17" customWidth="1"/>
    <col min="2" max="2" width="21.26953125" style="17" customWidth="1"/>
    <col min="3" max="3" width="31.453125" style="17" customWidth="1"/>
    <col min="4" max="4" width="13.1796875" style="17" customWidth="1"/>
    <col min="5" max="5" width="11" style="17" customWidth="1"/>
    <col min="6" max="6" width="12.26953125" style="17" customWidth="1"/>
    <col min="7" max="7" width="12.7265625" style="17" customWidth="1"/>
    <col min="8" max="9" width="13.7265625" style="17" customWidth="1"/>
    <col min="10" max="19" width="13.1796875" style="17" customWidth="1"/>
    <col min="20" max="22" width="9.1796875" style="17"/>
    <col min="23" max="23" width="12.81640625" style="17" customWidth="1"/>
    <col min="24" max="24" width="9.1796875" style="17"/>
    <col min="25" max="25" width="11.26953125" style="17" bestFit="1" customWidth="1"/>
    <col min="26" max="16384" width="9.1796875" style="17"/>
  </cols>
  <sheetData>
    <row r="1" spans="2:25" ht="13" x14ac:dyDescent="0.3">
      <c r="B1" s="16" t="s">
        <v>83</v>
      </c>
      <c r="C1" s="16"/>
    </row>
    <row r="2" spans="2:25" ht="13" x14ac:dyDescent="0.3">
      <c r="B2" s="16" t="s">
        <v>84</v>
      </c>
    </row>
    <row r="3" spans="2:25" ht="91" x14ac:dyDescent="0.3">
      <c r="B3" s="18" t="s">
        <v>0</v>
      </c>
      <c r="C3" s="18"/>
      <c r="D3" s="19" t="s">
        <v>28</v>
      </c>
      <c r="E3" s="19" t="s">
        <v>29</v>
      </c>
      <c r="F3" s="19" t="s">
        <v>30</v>
      </c>
      <c r="G3" s="19" t="s">
        <v>31</v>
      </c>
      <c r="H3" s="19" t="s">
        <v>32</v>
      </c>
      <c r="I3" s="19" t="s">
        <v>33</v>
      </c>
      <c r="J3" s="20" t="s">
        <v>34</v>
      </c>
      <c r="K3" s="20" t="s">
        <v>35</v>
      </c>
      <c r="L3" s="21" t="s">
        <v>36</v>
      </c>
      <c r="M3" s="20" t="s">
        <v>37</v>
      </c>
      <c r="N3" s="20" t="s">
        <v>38</v>
      </c>
      <c r="O3" s="20" t="s">
        <v>39</v>
      </c>
      <c r="P3" s="22" t="s">
        <v>40</v>
      </c>
      <c r="Q3" s="23" t="s">
        <v>41</v>
      </c>
      <c r="R3" s="23" t="s">
        <v>42</v>
      </c>
      <c r="S3" s="23" t="s">
        <v>43</v>
      </c>
      <c r="T3" s="20" t="s">
        <v>3</v>
      </c>
      <c r="U3" s="20" t="s">
        <v>44</v>
      </c>
      <c r="V3" s="19" t="s">
        <v>45</v>
      </c>
      <c r="W3" s="20" t="s">
        <v>46</v>
      </c>
      <c r="X3" s="20"/>
      <c r="Y3" s="20" t="s">
        <v>47</v>
      </c>
    </row>
    <row r="4" spans="2:25" s="30" customFormat="1" ht="23.5" x14ac:dyDescent="0.3">
      <c r="B4" s="24"/>
      <c r="C4" s="24"/>
      <c r="D4" s="25"/>
      <c r="E4" s="25"/>
      <c r="F4" s="25"/>
      <c r="G4" s="25"/>
      <c r="H4" s="25"/>
      <c r="I4" s="25"/>
      <c r="J4" s="26"/>
      <c r="K4" s="26"/>
      <c r="L4" s="26"/>
      <c r="M4" s="26" t="s">
        <v>48</v>
      </c>
      <c r="N4" s="26"/>
      <c r="O4" s="26" t="s">
        <v>49</v>
      </c>
      <c r="P4" s="27" t="s">
        <v>50</v>
      </c>
      <c r="Q4" s="28" t="s">
        <v>51</v>
      </c>
      <c r="R4" s="28" t="s">
        <v>52</v>
      </c>
      <c r="S4" s="28" t="s">
        <v>53</v>
      </c>
      <c r="T4" s="26"/>
      <c r="U4" s="26"/>
      <c r="V4" s="25"/>
      <c r="W4" s="29" t="s">
        <v>54</v>
      </c>
      <c r="X4" s="26"/>
      <c r="Y4" s="26" t="s">
        <v>55</v>
      </c>
    </row>
    <row r="5" spans="2:25" x14ac:dyDescent="0.25">
      <c r="B5" s="31" t="s">
        <v>56</v>
      </c>
      <c r="C5" s="31"/>
      <c r="D5" s="31">
        <v>2</v>
      </c>
      <c r="E5" s="31">
        <v>3</v>
      </c>
      <c r="F5" s="31">
        <v>4</v>
      </c>
      <c r="G5" s="31">
        <v>5</v>
      </c>
      <c r="H5" s="31">
        <v>8</v>
      </c>
      <c r="I5" s="31">
        <v>9</v>
      </c>
      <c r="J5" s="31">
        <v>10</v>
      </c>
      <c r="K5" s="31">
        <v>11</v>
      </c>
      <c r="L5" s="31">
        <v>12</v>
      </c>
      <c r="M5" s="31">
        <v>13</v>
      </c>
      <c r="N5" s="31">
        <v>14</v>
      </c>
      <c r="O5" s="31">
        <v>15</v>
      </c>
      <c r="P5" s="31">
        <v>16</v>
      </c>
      <c r="Q5" s="31">
        <v>17</v>
      </c>
      <c r="R5" s="31">
        <v>18</v>
      </c>
      <c r="S5" s="31">
        <v>19</v>
      </c>
      <c r="T5" s="31">
        <v>20</v>
      </c>
      <c r="U5" s="31">
        <v>21</v>
      </c>
      <c r="V5" s="31">
        <v>22</v>
      </c>
      <c r="W5" s="31">
        <v>23</v>
      </c>
      <c r="X5" s="31"/>
      <c r="Y5" s="31">
        <v>24</v>
      </c>
    </row>
    <row r="6" spans="2:25" ht="13" x14ac:dyDescent="0.3">
      <c r="B6" s="32">
        <v>1</v>
      </c>
      <c r="C6" s="33" t="s">
        <v>57</v>
      </c>
      <c r="D6" s="33">
        <v>19532868.365687191</v>
      </c>
      <c r="E6" s="33">
        <v>0</v>
      </c>
      <c r="F6" s="34"/>
      <c r="G6" s="33">
        <v>0</v>
      </c>
      <c r="H6" s="33">
        <v>0</v>
      </c>
      <c r="I6" s="33"/>
      <c r="J6" s="33">
        <f t="shared" ref="J6:J18" si="0">(+D6+E6+G6-H6)</f>
        <v>19532868.365687191</v>
      </c>
      <c r="K6" s="33">
        <v>0</v>
      </c>
      <c r="L6" s="33">
        <f>F6</f>
        <v>0</v>
      </c>
      <c r="M6" s="33">
        <f>E6-F6+K6-L6</f>
        <v>0</v>
      </c>
      <c r="N6" s="33"/>
      <c r="O6" s="33">
        <f>J6-L6</f>
        <v>19532868.365687191</v>
      </c>
      <c r="P6" s="33">
        <f>H6-I6-M6+N6</f>
        <v>0</v>
      </c>
      <c r="Q6" s="33">
        <f>N6-P6</f>
        <v>0</v>
      </c>
      <c r="R6" s="33"/>
      <c r="S6" s="33"/>
      <c r="T6" s="35">
        <v>0.04</v>
      </c>
      <c r="U6" s="33"/>
      <c r="V6" s="33"/>
      <c r="W6" s="33">
        <f>(O6+R6-S6)*T6+L6</f>
        <v>781314.73462748772</v>
      </c>
      <c r="X6" s="33"/>
      <c r="Y6" s="33">
        <f t="shared" ref="Y6:Y18" si="1">J6-W6</f>
        <v>18751553.631059702</v>
      </c>
    </row>
    <row r="7" spans="2:25" ht="13" x14ac:dyDescent="0.3">
      <c r="B7" s="32">
        <v>8</v>
      </c>
      <c r="C7" s="60" t="s">
        <v>58</v>
      </c>
      <c r="D7" s="33">
        <v>564474.8182527998</v>
      </c>
      <c r="E7" s="33">
        <v>168526.97953000001</v>
      </c>
      <c r="F7" s="34"/>
      <c r="G7" s="33">
        <v>0</v>
      </c>
      <c r="H7" s="33">
        <v>0</v>
      </c>
      <c r="I7" s="33"/>
      <c r="J7" s="33">
        <f t="shared" si="0"/>
        <v>733001.79778279981</v>
      </c>
      <c r="K7" s="33">
        <f>F7</f>
        <v>0</v>
      </c>
      <c r="L7" s="33">
        <f t="shared" ref="L7:L18" si="2">F7</f>
        <v>0</v>
      </c>
      <c r="M7" s="33">
        <f t="shared" ref="M7:M18" si="3">E7-F7+K7-L7</f>
        <v>168526.97953000001</v>
      </c>
      <c r="N7" s="33">
        <f t="shared" ref="N7:N18" si="4">M7</f>
        <v>168526.97953000001</v>
      </c>
      <c r="O7" s="33">
        <f t="shared" ref="O7:O18" si="5">J7-L7</f>
        <v>733001.79778279981</v>
      </c>
      <c r="P7" s="33">
        <f t="shared" ref="P7:P18" si="6">H7-I7-M7+N7</f>
        <v>0</v>
      </c>
      <c r="Q7" s="33">
        <f t="shared" ref="Q7:Q18" si="7">N7-P7</f>
        <v>168526.97953000001</v>
      </c>
      <c r="R7" s="33"/>
      <c r="S7" s="33"/>
      <c r="T7" s="35">
        <v>0.2</v>
      </c>
      <c r="U7" s="33"/>
      <c r="V7" s="33"/>
      <c r="W7" s="33">
        <f>(O7+R7-S7)*T7+L7</f>
        <v>146600.35955655997</v>
      </c>
      <c r="X7" s="33"/>
      <c r="Y7" s="33">
        <f t="shared" si="1"/>
        <v>586401.43822623987</v>
      </c>
    </row>
    <row r="8" spans="2:25" ht="13" x14ac:dyDescent="0.3">
      <c r="B8" s="32">
        <v>10</v>
      </c>
      <c r="C8" s="60" t="s">
        <v>59</v>
      </c>
      <c r="D8" s="33">
        <v>194529.33541439997</v>
      </c>
      <c r="E8" s="33">
        <v>60977.73</v>
      </c>
      <c r="F8" s="34"/>
      <c r="G8" s="33">
        <v>0</v>
      </c>
      <c r="H8" s="33">
        <v>40000</v>
      </c>
      <c r="I8" s="33"/>
      <c r="J8" s="33">
        <f t="shared" si="0"/>
        <v>215507.06541439999</v>
      </c>
      <c r="K8" s="33">
        <f t="shared" ref="K8:K16" si="8">F8</f>
        <v>0</v>
      </c>
      <c r="L8" s="33">
        <f t="shared" si="2"/>
        <v>0</v>
      </c>
      <c r="M8" s="33">
        <f t="shared" si="3"/>
        <v>60977.73</v>
      </c>
      <c r="N8" s="33">
        <f t="shared" si="4"/>
        <v>60977.73</v>
      </c>
      <c r="O8" s="33">
        <f t="shared" si="5"/>
        <v>215507.06541439999</v>
      </c>
      <c r="P8" s="33">
        <f t="shared" si="6"/>
        <v>40000</v>
      </c>
      <c r="Q8" s="33">
        <f t="shared" si="7"/>
        <v>20977.730000000003</v>
      </c>
      <c r="R8" s="33"/>
      <c r="S8" s="33"/>
      <c r="T8" s="36">
        <v>0.3</v>
      </c>
      <c r="U8" s="33"/>
      <c r="V8" s="33"/>
      <c r="W8" s="33">
        <f>(O8+R8-S8)*T8+L8</f>
        <v>64652.119624319996</v>
      </c>
      <c r="X8" s="33"/>
      <c r="Y8" s="33">
        <f t="shared" si="1"/>
        <v>150854.94579008</v>
      </c>
    </row>
    <row r="9" spans="2:25" ht="13" x14ac:dyDescent="0.3">
      <c r="B9" s="32">
        <v>10.1</v>
      </c>
      <c r="C9" s="33" t="s">
        <v>60</v>
      </c>
      <c r="D9" s="33">
        <v>370.59435000000008</v>
      </c>
      <c r="E9" s="33">
        <v>0</v>
      </c>
      <c r="F9" s="34"/>
      <c r="G9" s="33">
        <v>0</v>
      </c>
      <c r="H9" s="33"/>
      <c r="I9" s="33"/>
      <c r="J9" s="33">
        <f t="shared" si="0"/>
        <v>370.59435000000008</v>
      </c>
      <c r="K9" s="33"/>
      <c r="L9" s="33">
        <f t="shared" si="2"/>
        <v>0</v>
      </c>
      <c r="M9" s="33">
        <f t="shared" si="3"/>
        <v>0</v>
      </c>
      <c r="N9" s="33">
        <f t="shared" si="4"/>
        <v>0</v>
      </c>
      <c r="O9" s="33">
        <f t="shared" si="5"/>
        <v>370.59435000000008</v>
      </c>
      <c r="P9" s="33">
        <f t="shared" si="6"/>
        <v>0</v>
      </c>
      <c r="Q9" s="33">
        <f t="shared" si="7"/>
        <v>0</v>
      </c>
      <c r="R9" s="33"/>
      <c r="S9" s="33"/>
      <c r="T9" s="35">
        <v>0.3</v>
      </c>
      <c r="U9" s="33"/>
      <c r="V9" s="33"/>
      <c r="W9" s="33">
        <f>(O9+R9-S9)*T9+L9</f>
        <v>111.17830500000002</v>
      </c>
      <c r="X9" s="33"/>
      <c r="Y9" s="33">
        <f t="shared" si="1"/>
        <v>259.41604500000005</v>
      </c>
    </row>
    <row r="10" spans="2:25" ht="13" x14ac:dyDescent="0.3">
      <c r="B10" s="32">
        <v>12</v>
      </c>
      <c r="C10" s="33" t="s">
        <v>61</v>
      </c>
      <c r="D10" s="33">
        <v>0</v>
      </c>
      <c r="E10" s="33">
        <v>513100.65000000008</v>
      </c>
      <c r="F10" s="34"/>
      <c r="G10" s="33">
        <v>0</v>
      </c>
      <c r="H10" s="33"/>
      <c r="I10" s="33"/>
      <c r="J10" s="33">
        <f t="shared" si="0"/>
        <v>513100.65000000008</v>
      </c>
      <c r="K10" s="33">
        <f t="shared" si="8"/>
        <v>0</v>
      </c>
      <c r="L10" s="33">
        <f t="shared" si="2"/>
        <v>0</v>
      </c>
      <c r="M10" s="33">
        <f t="shared" si="3"/>
        <v>513100.65000000008</v>
      </c>
      <c r="N10" s="33">
        <f t="shared" si="4"/>
        <v>513100.65000000008</v>
      </c>
      <c r="O10" s="33">
        <f t="shared" si="5"/>
        <v>513100.65000000008</v>
      </c>
      <c r="P10" s="33">
        <f t="shared" si="6"/>
        <v>0</v>
      </c>
      <c r="Q10" s="33">
        <f t="shared" si="7"/>
        <v>513100.65000000008</v>
      </c>
      <c r="R10" s="33"/>
      <c r="S10" s="33"/>
      <c r="T10" s="37">
        <v>1</v>
      </c>
      <c r="U10" s="33"/>
      <c r="V10" s="33"/>
      <c r="W10" s="33">
        <f>(O10+R10-S10)*T10+L10</f>
        <v>513100.65000000008</v>
      </c>
      <c r="X10" s="33"/>
      <c r="Y10" s="33">
        <f t="shared" si="1"/>
        <v>0</v>
      </c>
    </row>
    <row r="11" spans="2:25" ht="13" x14ac:dyDescent="0.3">
      <c r="B11" s="32">
        <v>13</v>
      </c>
      <c r="C11" s="40" t="s">
        <v>62</v>
      </c>
      <c r="D11" s="33">
        <v>510806.09700000007</v>
      </c>
      <c r="E11" s="33">
        <v>0</v>
      </c>
      <c r="F11" s="34"/>
      <c r="G11" s="33">
        <v>0</v>
      </c>
      <c r="H11" s="33"/>
      <c r="I11" s="33"/>
      <c r="J11" s="33">
        <f t="shared" si="0"/>
        <v>510806.09700000007</v>
      </c>
      <c r="K11" s="33">
        <f t="shared" si="8"/>
        <v>0</v>
      </c>
      <c r="L11" s="33"/>
      <c r="M11" s="33">
        <f t="shared" si="3"/>
        <v>0</v>
      </c>
      <c r="N11" s="33">
        <f t="shared" si="4"/>
        <v>0</v>
      </c>
      <c r="O11" s="33">
        <f t="shared" si="5"/>
        <v>510806.09700000007</v>
      </c>
      <c r="P11" s="33">
        <f t="shared" si="6"/>
        <v>0</v>
      </c>
      <c r="Q11" s="33">
        <f t="shared" si="7"/>
        <v>0</v>
      </c>
      <c r="R11" s="33"/>
      <c r="S11" s="33"/>
      <c r="T11" s="38"/>
      <c r="U11" s="33"/>
      <c r="V11" s="33"/>
      <c r="W11" s="39">
        <f>(459238/5)+(155379/5)+(328161/5)</f>
        <v>188555.6</v>
      </c>
      <c r="X11" s="40"/>
      <c r="Y11" s="33">
        <f t="shared" si="1"/>
        <v>322250.49700000009</v>
      </c>
    </row>
    <row r="12" spans="2:25" ht="13" x14ac:dyDescent="0.3">
      <c r="B12" s="32">
        <v>42</v>
      </c>
      <c r="C12" s="33" t="s">
        <v>63</v>
      </c>
      <c r="D12" s="33">
        <v>7339.1677669375995</v>
      </c>
      <c r="E12" s="33">
        <v>0</v>
      </c>
      <c r="F12" s="34"/>
      <c r="G12" s="33">
        <v>0</v>
      </c>
      <c r="H12" s="33"/>
      <c r="I12" s="33"/>
      <c r="J12" s="33">
        <f t="shared" si="0"/>
        <v>7339.1677669375995</v>
      </c>
      <c r="K12" s="33"/>
      <c r="L12" s="33">
        <f t="shared" si="2"/>
        <v>0</v>
      </c>
      <c r="M12" s="33">
        <f t="shared" si="3"/>
        <v>0</v>
      </c>
      <c r="N12" s="33">
        <f t="shared" si="4"/>
        <v>0</v>
      </c>
      <c r="O12" s="33">
        <f t="shared" si="5"/>
        <v>7339.1677669375995</v>
      </c>
      <c r="P12" s="33">
        <f t="shared" si="6"/>
        <v>0</v>
      </c>
      <c r="Q12" s="33">
        <f t="shared" si="7"/>
        <v>0</v>
      </c>
      <c r="R12" s="33"/>
      <c r="S12" s="33"/>
      <c r="T12" s="35">
        <v>0.12</v>
      </c>
      <c r="U12" s="33"/>
      <c r="V12" s="33"/>
      <c r="W12" s="33">
        <f>(O12+R12-S12)*T12+L12</f>
        <v>880.70013203251187</v>
      </c>
      <c r="X12" s="33"/>
      <c r="Y12" s="33">
        <f t="shared" si="1"/>
        <v>6458.4676349050878</v>
      </c>
    </row>
    <row r="13" spans="2:25" ht="13" x14ac:dyDescent="0.3">
      <c r="B13" s="32">
        <v>45</v>
      </c>
      <c r="C13" s="33" t="s">
        <v>64</v>
      </c>
      <c r="D13" s="33">
        <v>8.7571481250000005</v>
      </c>
      <c r="E13" s="33">
        <v>0</v>
      </c>
      <c r="F13" s="34"/>
      <c r="G13" s="33">
        <v>0</v>
      </c>
      <c r="H13" s="33"/>
      <c r="I13" s="33"/>
      <c r="J13" s="33">
        <f t="shared" si="0"/>
        <v>8.7571481250000005</v>
      </c>
      <c r="K13" s="33"/>
      <c r="L13" s="33">
        <f t="shared" si="2"/>
        <v>0</v>
      </c>
      <c r="M13" s="33">
        <f t="shared" si="3"/>
        <v>0</v>
      </c>
      <c r="N13" s="33">
        <f t="shared" si="4"/>
        <v>0</v>
      </c>
      <c r="O13" s="33">
        <f t="shared" si="5"/>
        <v>8.7571481250000005</v>
      </c>
      <c r="P13" s="33">
        <f t="shared" si="6"/>
        <v>0</v>
      </c>
      <c r="Q13" s="33">
        <f t="shared" si="7"/>
        <v>0</v>
      </c>
      <c r="R13" s="33"/>
      <c r="S13" s="33"/>
      <c r="T13" s="35">
        <v>0.45</v>
      </c>
      <c r="U13" s="33"/>
      <c r="V13" s="33"/>
      <c r="W13" s="33">
        <f>(O13+R13-S13)*T13+L13</f>
        <v>3.9407166562500002</v>
      </c>
      <c r="X13" s="33"/>
      <c r="Y13" s="33">
        <f t="shared" si="1"/>
        <v>4.8164314687500003</v>
      </c>
    </row>
    <row r="14" spans="2:25" ht="13" x14ac:dyDescent="0.3">
      <c r="B14" s="32">
        <v>45</v>
      </c>
      <c r="C14" s="33" t="s">
        <v>65</v>
      </c>
      <c r="D14" s="33">
        <v>3.8268590624999979</v>
      </c>
      <c r="E14" s="33">
        <v>0</v>
      </c>
      <c r="F14" s="34"/>
      <c r="G14" s="33">
        <v>0</v>
      </c>
      <c r="H14" s="33"/>
      <c r="I14" s="33"/>
      <c r="J14" s="33">
        <f t="shared" si="0"/>
        <v>3.8268590624999979</v>
      </c>
      <c r="K14" s="33"/>
      <c r="L14" s="33">
        <f t="shared" si="2"/>
        <v>0</v>
      </c>
      <c r="M14" s="33">
        <f t="shared" si="3"/>
        <v>0</v>
      </c>
      <c r="N14" s="33">
        <f t="shared" si="4"/>
        <v>0</v>
      </c>
      <c r="O14" s="33">
        <f t="shared" si="5"/>
        <v>3.8268590624999979</v>
      </c>
      <c r="P14" s="33">
        <f t="shared" si="6"/>
        <v>0</v>
      </c>
      <c r="Q14" s="33">
        <f t="shared" si="7"/>
        <v>0</v>
      </c>
      <c r="R14" s="33"/>
      <c r="S14" s="33"/>
      <c r="T14" s="35">
        <v>0.45</v>
      </c>
      <c r="U14" s="33"/>
      <c r="V14" s="33"/>
      <c r="W14" s="33">
        <f>(O14+R14-S14)*T14+L14</f>
        <v>1.722086578124999</v>
      </c>
      <c r="X14" s="33"/>
      <c r="Y14" s="33">
        <f t="shared" si="1"/>
        <v>2.1047724843749989</v>
      </c>
    </row>
    <row r="15" spans="2:25" ht="13" x14ac:dyDescent="0.3">
      <c r="B15" s="32">
        <v>47</v>
      </c>
      <c r="C15" s="61" t="s">
        <v>66</v>
      </c>
      <c r="D15" s="33">
        <v>98725619.823905438</v>
      </c>
      <c r="E15" s="33">
        <v>7648206.3273599995</v>
      </c>
      <c r="F15" s="34"/>
      <c r="G15" s="33">
        <v>0</v>
      </c>
      <c r="H15" s="33"/>
      <c r="I15" s="33"/>
      <c r="J15" s="33">
        <f t="shared" si="0"/>
        <v>106373826.15126544</v>
      </c>
      <c r="K15" s="33"/>
      <c r="L15" s="33">
        <f t="shared" si="2"/>
        <v>0</v>
      </c>
      <c r="M15" s="33">
        <f t="shared" si="3"/>
        <v>7648206.3273599995</v>
      </c>
      <c r="N15" s="33">
        <f t="shared" si="4"/>
        <v>7648206.3273599995</v>
      </c>
      <c r="O15" s="33">
        <f t="shared" si="5"/>
        <v>106373826.15126544</v>
      </c>
      <c r="P15" s="33">
        <f t="shared" si="6"/>
        <v>0</v>
      </c>
      <c r="Q15" s="33">
        <f t="shared" si="7"/>
        <v>7648206.3273599995</v>
      </c>
      <c r="R15" s="33"/>
      <c r="S15" s="33"/>
      <c r="T15" s="35">
        <v>0.08</v>
      </c>
      <c r="U15" s="33"/>
      <c r="V15" s="33"/>
      <c r="W15" s="33">
        <f>(O15+R15-S15)*T15+L15</f>
        <v>8509906.0921012349</v>
      </c>
      <c r="X15" s="33"/>
      <c r="Y15" s="33">
        <f t="shared" si="1"/>
        <v>97863920.059164211</v>
      </c>
    </row>
    <row r="16" spans="2:25" ht="13" x14ac:dyDescent="0.3">
      <c r="B16" s="32">
        <v>50</v>
      </c>
      <c r="C16" s="60" t="s">
        <v>67</v>
      </c>
      <c r="D16" s="33">
        <v>28617.797718042159</v>
      </c>
      <c r="E16" s="33">
        <v>40260.615040000004</v>
      </c>
      <c r="F16" s="34"/>
      <c r="G16" s="33">
        <v>0</v>
      </c>
      <c r="H16" s="33"/>
      <c r="I16" s="33"/>
      <c r="J16" s="33">
        <f t="shared" si="0"/>
        <v>68878.412758042163</v>
      </c>
      <c r="K16" s="33">
        <f t="shared" si="8"/>
        <v>0</v>
      </c>
      <c r="L16" s="33">
        <f t="shared" si="2"/>
        <v>0</v>
      </c>
      <c r="M16" s="33">
        <f t="shared" si="3"/>
        <v>40260.615040000004</v>
      </c>
      <c r="N16" s="33">
        <f t="shared" si="4"/>
        <v>40260.615040000004</v>
      </c>
      <c r="O16" s="33">
        <f t="shared" si="5"/>
        <v>68878.412758042163</v>
      </c>
      <c r="P16" s="33">
        <f t="shared" si="6"/>
        <v>0</v>
      </c>
      <c r="Q16" s="33">
        <f t="shared" si="7"/>
        <v>40260.615040000004</v>
      </c>
      <c r="R16" s="33"/>
      <c r="S16" s="33"/>
      <c r="T16" s="35">
        <v>0.55000000000000004</v>
      </c>
      <c r="U16" s="33"/>
      <c r="V16" s="33"/>
      <c r="W16" s="33">
        <f>(O16+R16-S16)*T16+L16</f>
        <v>37883.127016923194</v>
      </c>
      <c r="X16" s="33"/>
      <c r="Y16" s="33">
        <f t="shared" si="1"/>
        <v>30995.285741118969</v>
      </c>
    </row>
    <row r="17" spans="2:25" ht="13" x14ac:dyDescent="0.3">
      <c r="B17" s="32">
        <v>13</v>
      </c>
      <c r="C17" s="32" t="s">
        <v>68</v>
      </c>
      <c r="D17" s="33">
        <v>0</v>
      </c>
      <c r="E17" s="33"/>
      <c r="F17" s="34"/>
      <c r="G17" s="33">
        <v>0</v>
      </c>
      <c r="H17" s="33"/>
      <c r="I17" s="33"/>
      <c r="J17" s="33">
        <f t="shared" si="0"/>
        <v>0</v>
      </c>
      <c r="K17" s="33"/>
      <c r="L17" s="33">
        <f t="shared" si="2"/>
        <v>0</v>
      </c>
      <c r="M17" s="33">
        <f t="shared" si="3"/>
        <v>0</v>
      </c>
      <c r="N17" s="33">
        <f t="shared" si="4"/>
        <v>0</v>
      </c>
      <c r="O17" s="33">
        <f t="shared" si="5"/>
        <v>0</v>
      </c>
      <c r="P17" s="33">
        <f t="shared" si="6"/>
        <v>0</v>
      </c>
      <c r="Q17" s="33">
        <f t="shared" si="7"/>
        <v>0</v>
      </c>
      <c r="R17" s="33"/>
      <c r="S17" s="33"/>
      <c r="T17" s="41" t="s">
        <v>69</v>
      </c>
      <c r="U17" s="33"/>
      <c r="V17" s="33"/>
      <c r="W17" s="42">
        <v>0</v>
      </c>
      <c r="X17" s="33"/>
      <c r="Y17" s="33">
        <f t="shared" si="1"/>
        <v>0</v>
      </c>
    </row>
    <row r="18" spans="2:25" ht="13" x14ac:dyDescent="0.3">
      <c r="B18" s="43" t="s">
        <v>70</v>
      </c>
      <c r="C18" s="43"/>
      <c r="D18" s="33">
        <v>5830323.6399999959</v>
      </c>
      <c r="E18" s="33"/>
      <c r="F18" s="34"/>
      <c r="G18" s="33">
        <v>16672695.360000005</v>
      </c>
      <c r="H18" s="33"/>
      <c r="I18" s="33"/>
      <c r="J18" s="33">
        <f t="shared" si="0"/>
        <v>22503019</v>
      </c>
      <c r="K18" s="33"/>
      <c r="L18" s="33">
        <f t="shared" si="2"/>
        <v>0</v>
      </c>
      <c r="M18" s="33">
        <f t="shared" si="3"/>
        <v>0</v>
      </c>
      <c r="N18" s="33">
        <f t="shared" si="4"/>
        <v>0</v>
      </c>
      <c r="O18" s="33">
        <f t="shared" si="5"/>
        <v>22503019</v>
      </c>
      <c r="P18" s="33">
        <f t="shared" si="6"/>
        <v>0</v>
      </c>
      <c r="Q18" s="33">
        <f t="shared" si="7"/>
        <v>0</v>
      </c>
      <c r="R18" s="33"/>
      <c r="S18" s="33"/>
      <c r="T18" s="35">
        <v>0</v>
      </c>
      <c r="U18" s="33"/>
      <c r="V18" s="33"/>
      <c r="W18" s="33"/>
      <c r="X18" s="33"/>
      <c r="Y18" s="33">
        <f t="shared" si="1"/>
        <v>22503019</v>
      </c>
    </row>
    <row r="19" spans="2:25" ht="13" x14ac:dyDescent="0.3">
      <c r="B19" s="32"/>
      <c r="C19" s="32"/>
      <c r="D19" s="33"/>
      <c r="E19" s="33"/>
      <c r="F19" s="34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6"/>
      <c r="U19" s="33"/>
      <c r="V19" s="33"/>
      <c r="W19" s="33"/>
      <c r="X19" s="33"/>
      <c r="Y19" s="33"/>
    </row>
    <row r="20" spans="2:25" ht="13" x14ac:dyDescent="0.3">
      <c r="B20" s="44"/>
      <c r="C20" s="44"/>
      <c r="D20" s="45">
        <f>SUM(D6:D19)</f>
        <v>125394962.22410199</v>
      </c>
      <c r="E20" s="46">
        <f>SUM(E6:E19)</f>
        <v>8431072.301930001</v>
      </c>
      <c r="F20" s="46">
        <f>SUM(F6:F19)</f>
        <v>0</v>
      </c>
      <c r="G20" s="46">
        <f>SUM(G6:G19)</f>
        <v>16672695.360000005</v>
      </c>
      <c r="H20" s="46">
        <f>SUM(H6:H19)</f>
        <v>40000</v>
      </c>
      <c r="I20" s="46"/>
      <c r="J20" s="46">
        <f t="shared" ref="J20:S20" si="9">SUM(J6:J19)</f>
        <v>150458729.88603199</v>
      </c>
      <c r="K20" s="46">
        <f t="shared" si="9"/>
        <v>0</v>
      </c>
      <c r="L20" s="46">
        <f t="shared" si="9"/>
        <v>0</v>
      </c>
      <c r="M20" s="46">
        <f t="shared" si="9"/>
        <v>8431072.301930001</v>
      </c>
      <c r="N20" s="46">
        <f t="shared" si="9"/>
        <v>8431072.301930001</v>
      </c>
      <c r="O20" s="46">
        <f t="shared" si="9"/>
        <v>150458729.88603199</v>
      </c>
      <c r="P20" s="46">
        <f t="shared" si="9"/>
        <v>40000</v>
      </c>
      <c r="Q20" s="46">
        <f t="shared" si="9"/>
        <v>8391072.3019299991</v>
      </c>
      <c r="R20" s="46">
        <f t="shared" si="9"/>
        <v>0</v>
      </c>
      <c r="S20" s="46">
        <f t="shared" si="9"/>
        <v>0</v>
      </c>
      <c r="T20" s="47"/>
      <c r="U20" s="46">
        <f>SUM(U6:U19)</f>
        <v>0</v>
      </c>
      <c r="V20" s="46">
        <f>SUM(V6:V19)</f>
        <v>0</v>
      </c>
      <c r="W20" s="46">
        <f>SUM(W6:W19)</f>
        <v>10243010.224166792</v>
      </c>
      <c r="X20" s="48"/>
      <c r="Y20" s="46">
        <f>SUM(Y6:Y19)</f>
        <v>140215719.66186523</v>
      </c>
    </row>
    <row r="21" spans="2:25" ht="13" x14ac:dyDescent="0.3">
      <c r="B21" s="49"/>
      <c r="C21" s="49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</row>
    <row r="22" spans="2:25" x14ac:dyDescent="0.25">
      <c r="D22" s="51"/>
      <c r="E22" s="52"/>
    </row>
    <row r="23" spans="2:25" ht="13" x14ac:dyDescent="0.3">
      <c r="B23" s="16" t="s">
        <v>85</v>
      </c>
    </row>
    <row r="25" spans="2:25" ht="52" x14ac:dyDescent="0.3">
      <c r="B25" s="18" t="s">
        <v>0</v>
      </c>
      <c r="C25" s="18"/>
      <c r="D25" s="19" t="s">
        <v>28</v>
      </c>
      <c r="E25" s="19" t="s">
        <v>29</v>
      </c>
      <c r="F25" s="19" t="s">
        <v>1</v>
      </c>
      <c r="G25" s="19" t="s">
        <v>71</v>
      </c>
      <c r="H25" s="19" t="s">
        <v>32</v>
      </c>
      <c r="I25" s="20" t="s">
        <v>34</v>
      </c>
      <c r="J25" s="22" t="s">
        <v>72</v>
      </c>
      <c r="K25" s="23" t="s">
        <v>73</v>
      </c>
      <c r="L25" s="23" t="s">
        <v>42</v>
      </c>
      <c r="M25" s="23" t="s">
        <v>43</v>
      </c>
      <c r="N25" s="20" t="s">
        <v>3</v>
      </c>
      <c r="O25" s="20" t="s">
        <v>44</v>
      </c>
      <c r="P25" s="19" t="s">
        <v>45</v>
      </c>
      <c r="Q25" s="20" t="s">
        <v>46</v>
      </c>
      <c r="R25" s="20"/>
      <c r="S25" s="20" t="s">
        <v>47</v>
      </c>
    </row>
    <row r="26" spans="2:25" ht="13" x14ac:dyDescent="0.3">
      <c r="B26" s="24"/>
      <c r="C26" s="24"/>
      <c r="D26" s="25"/>
      <c r="E26" s="25"/>
      <c r="F26" s="25"/>
      <c r="G26" s="25"/>
      <c r="H26" s="25"/>
      <c r="I26" s="26"/>
      <c r="J26" s="54" t="s">
        <v>74</v>
      </c>
      <c r="K26" s="55" t="s">
        <v>75</v>
      </c>
      <c r="L26" s="55" t="s">
        <v>76</v>
      </c>
      <c r="M26" s="55" t="s">
        <v>77</v>
      </c>
      <c r="N26" s="26"/>
      <c r="O26" s="26"/>
      <c r="P26" s="25"/>
      <c r="Q26" s="26" t="s">
        <v>78</v>
      </c>
      <c r="R26" s="26"/>
      <c r="S26" s="26" t="s">
        <v>55</v>
      </c>
    </row>
    <row r="27" spans="2:25" x14ac:dyDescent="0.25">
      <c r="B27" s="31" t="s">
        <v>56</v>
      </c>
      <c r="C27" s="31"/>
      <c r="D27" s="31">
        <v>2</v>
      </c>
      <c r="E27" s="31">
        <v>3</v>
      </c>
      <c r="F27" s="31">
        <v>4</v>
      </c>
      <c r="G27" s="31">
        <v>5</v>
      </c>
      <c r="H27" s="31">
        <v>8</v>
      </c>
      <c r="I27" s="31">
        <v>9</v>
      </c>
      <c r="J27" s="31">
        <v>10</v>
      </c>
      <c r="K27" s="31">
        <v>11</v>
      </c>
      <c r="L27" s="31">
        <v>12</v>
      </c>
      <c r="M27" s="31">
        <v>13</v>
      </c>
      <c r="N27" s="31">
        <v>14</v>
      </c>
      <c r="O27" s="31"/>
      <c r="P27" s="31"/>
      <c r="Q27" s="31">
        <v>17</v>
      </c>
      <c r="R27" s="31"/>
      <c r="S27" s="31">
        <v>18</v>
      </c>
    </row>
    <row r="28" spans="2:25" ht="13" x14ac:dyDescent="0.3">
      <c r="B28" s="32">
        <v>1</v>
      </c>
      <c r="C28" s="33" t="s">
        <v>57</v>
      </c>
      <c r="D28" s="33">
        <v>19532868.365687191</v>
      </c>
      <c r="E28" s="33">
        <f t="shared" ref="E28:E40" si="10">E6</f>
        <v>0</v>
      </c>
      <c r="F28" s="33"/>
      <c r="G28" s="33">
        <f t="shared" ref="G28:H40" si="11">G6</f>
        <v>0</v>
      </c>
      <c r="H28" s="33">
        <f t="shared" si="11"/>
        <v>0</v>
      </c>
      <c r="I28" s="33">
        <f t="shared" ref="I28:I40" si="12">(+D28+E28+G28-H28)</f>
        <v>19532868.365687191</v>
      </c>
      <c r="J28" s="33">
        <f>H28-E28+F28</f>
        <v>0</v>
      </c>
      <c r="K28" s="33">
        <f>F28-J28</f>
        <v>0</v>
      </c>
      <c r="L28" s="33">
        <v>0</v>
      </c>
      <c r="M28" s="33"/>
      <c r="N28" s="35">
        <v>0.04</v>
      </c>
      <c r="O28" s="33"/>
      <c r="P28" s="33"/>
      <c r="Q28" s="33">
        <f>(I28+L28-M28)*N28</f>
        <v>781314.73462748772</v>
      </c>
      <c r="R28" s="33"/>
      <c r="S28" s="33">
        <f t="shared" ref="S28:S40" si="13">I28-Q28</f>
        <v>18751553.631059702</v>
      </c>
    </row>
    <row r="29" spans="2:25" ht="13" x14ac:dyDescent="0.3">
      <c r="B29" s="32">
        <v>8</v>
      </c>
      <c r="C29" s="60" t="s">
        <v>58</v>
      </c>
      <c r="D29" s="33">
        <v>564474.8182527998</v>
      </c>
      <c r="E29" s="33">
        <f t="shared" si="10"/>
        <v>168526.97953000001</v>
      </c>
      <c r="F29" s="33">
        <f>E29</f>
        <v>168526.97953000001</v>
      </c>
      <c r="G29" s="33">
        <f t="shared" si="11"/>
        <v>0</v>
      </c>
      <c r="H29" s="33">
        <f t="shared" si="11"/>
        <v>0</v>
      </c>
      <c r="I29" s="33">
        <f t="shared" si="12"/>
        <v>733001.79778279981</v>
      </c>
      <c r="J29" s="33">
        <v>0</v>
      </c>
      <c r="K29" s="33">
        <f>F29-J29</f>
        <v>168526.97953000001</v>
      </c>
      <c r="L29" s="33">
        <f>K29*0.5</f>
        <v>84263.489765000006</v>
      </c>
      <c r="M29" s="33"/>
      <c r="N29" s="35">
        <v>0.2</v>
      </c>
      <c r="O29" s="33"/>
      <c r="P29" s="33"/>
      <c r="Q29" s="33">
        <f>(I29+L29-M29)*N29</f>
        <v>163453.05750955996</v>
      </c>
      <c r="R29" s="33"/>
      <c r="S29" s="33">
        <f t="shared" si="13"/>
        <v>569548.74027323979</v>
      </c>
    </row>
    <row r="30" spans="2:25" ht="13" x14ac:dyDescent="0.3">
      <c r="B30" s="32">
        <v>10</v>
      </c>
      <c r="C30" s="60" t="s">
        <v>59</v>
      </c>
      <c r="D30" s="33">
        <v>194529.33541439997</v>
      </c>
      <c r="E30" s="33">
        <f t="shared" si="10"/>
        <v>60977.73</v>
      </c>
      <c r="F30" s="33">
        <f>E30</f>
        <v>60977.73</v>
      </c>
      <c r="G30" s="33">
        <f t="shared" si="11"/>
        <v>0</v>
      </c>
      <c r="H30" s="33">
        <f t="shared" si="11"/>
        <v>40000</v>
      </c>
      <c r="I30" s="33">
        <f t="shared" si="12"/>
        <v>215507.06541439999</v>
      </c>
      <c r="J30" s="33">
        <v>0</v>
      </c>
      <c r="K30" s="33">
        <f>F30-J30</f>
        <v>60977.73</v>
      </c>
      <c r="L30" s="33">
        <f>K30*0.5</f>
        <v>30488.865000000002</v>
      </c>
      <c r="M30" s="33"/>
      <c r="N30" s="36">
        <v>0.3</v>
      </c>
      <c r="O30" s="33"/>
      <c r="P30" s="33"/>
      <c r="Q30" s="33">
        <f>(I30+L30-M30)*N30</f>
        <v>73798.77912431999</v>
      </c>
      <c r="R30" s="33"/>
      <c r="S30" s="33">
        <f t="shared" si="13"/>
        <v>141708.28629008</v>
      </c>
    </row>
    <row r="31" spans="2:25" ht="13" x14ac:dyDescent="0.3">
      <c r="B31" s="32">
        <v>10.1</v>
      </c>
      <c r="C31" s="33" t="s">
        <v>60</v>
      </c>
      <c r="D31" s="33">
        <v>370.59435000000008</v>
      </c>
      <c r="E31" s="33">
        <f t="shared" si="10"/>
        <v>0</v>
      </c>
      <c r="F31" s="33"/>
      <c r="G31" s="33">
        <f t="shared" si="11"/>
        <v>0</v>
      </c>
      <c r="H31" s="33">
        <f t="shared" si="11"/>
        <v>0</v>
      </c>
      <c r="I31" s="33">
        <f t="shared" si="12"/>
        <v>370.59435000000008</v>
      </c>
      <c r="J31" s="33">
        <v>0</v>
      </c>
      <c r="K31" s="33">
        <f>F31-J31</f>
        <v>0</v>
      </c>
      <c r="L31" s="33">
        <v>0</v>
      </c>
      <c r="M31" s="33"/>
      <c r="N31" s="35">
        <v>0.3</v>
      </c>
      <c r="O31" s="33"/>
      <c r="P31" s="33"/>
      <c r="Q31" s="33">
        <f>(I31+L31-M31)*N31</f>
        <v>111.17830500000002</v>
      </c>
      <c r="R31" s="33"/>
      <c r="S31" s="33">
        <f t="shared" si="13"/>
        <v>259.41604500000005</v>
      </c>
    </row>
    <row r="32" spans="2:25" ht="13" x14ac:dyDescent="0.3">
      <c r="B32" s="32">
        <v>12</v>
      </c>
      <c r="C32" s="33" t="s">
        <v>61</v>
      </c>
      <c r="D32" s="33">
        <v>0</v>
      </c>
      <c r="E32" s="33">
        <f t="shared" si="10"/>
        <v>513100.65000000008</v>
      </c>
      <c r="F32" s="33">
        <f>E32</f>
        <v>513100.65000000008</v>
      </c>
      <c r="G32" s="33">
        <f t="shared" si="11"/>
        <v>0</v>
      </c>
      <c r="H32" s="33">
        <f t="shared" si="11"/>
        <v>0</v>
      </c>
      <c r="I32" s="33">
        <f t="shared" si="12"/>
        <v>513100.65000000008</v>
      </c>
      <c r="J32" s="33">
        <v>0</v>
      </c>
      <c r="K32" s="33">
        <f>F32-J32</f>
        <v>513100.65000000008</v>
      </c>
      <c r="L32" s="33">
        <v>0</v>
      </c>
      <c r="M32" s="33"/>
      <c r="N32" s="37">
        <v>1</v>
      </c>
      <c r="O32" s="33"/>
      <c r="P32" s="33"/>
      <c r="Q32" s="33">
        <f>(I32+L32-M32)*N32</f>
        <v>513100.65000000008</v>
      </c>
      <c r="R32" s="33"/>
      <c r="S32" s="33">
        <f t="shared" si="13"/>
        <v>0</v>
      </c>
    </row>
    <row r="33" spans="2:19" ht="13" x14ac:dyDescent="0.3">
      <c r="B33" s="32">
        <v>13</v>
      </c>
      <c r="C33" s="40" t="s">
        <v>62</v>
      </c>
      <c r="D33" s="33">
        <v>510806.13000000024</v>
      </c>
      <c r="E33" s="33">
        <f t="shared" si="10"/>
        <v>0</v>
      </c>
      <c r="F33" s="33">
        <f>E33</f>
        <v>0</v>
      </c>
      <c r="G33" s="33">
        <f t="shared" si="11"/>
        <v>0</v>
      </c>
      <c r="H33" s="33">
        <f t="shared" si="11"/>
        <v>0</v>
      </c>
      <c r="I33" s="33">
        <f t="shared" si="12"/>
        <v>510806.13000000024</v>
      </c>
      <c r="J33" s="33">
        <v>0</v>
      </c>
      <c r="K33" s="33">
        <f t="shared" ref="K33:K40" si="14">F33-J33</f>
        <v>0</v>
      </c>
      <c r="L33" s="33">
        <v>0</v>
      </c>
      <c r="M33" s="33"/>
      <c r="N33" s="38"/>
      <c r="O33" s="33"/>
      <c r="P33" s="33"/>
      <c r="Q33" s="39">
        <f>(459238/5)+(155379/5)+(328161/5)</f>
        <v>188555.6</v>
      </c>
      <c r="R33" s="40"/>
      <c r="S33" s="33">
        <f t="shared" si="13"/>
        <v>322250.53000000026</v>
      </c>
    </row>
    <row r="34" spans="2:19" ht="13" x14ac:dyDescent="0.3">
      <c r="B34" s="32">
        <v>42</v>
      </c>
      <c r="C34" s="33" t="s">
        <v>63</v>
      </c>
      <c r="D34" s="33">
        <v>7339.1677669375995</v>
      </c>
      <c r="E34" s="33">
        <f t="shared" si="10"/>
        <v>0</v>
      </c>
      <c r="F34" s="33"/>
      <c r="G34" s="33">
        <f t="shared" si="11"/>
        <v>0</v>
      </c>
      <c r="H34" s="33">
        <f t="shared" si="11"/>
        <v>0</v>
      </c>
      <c r="I34" s="33">
        <f t="shared" si="12"/>
        <v>7339.1677669375995</v>
      </c>
      <c r="J34" s="33">
        <v>0</v>
      </c>
      <c r="K34" s="33">
        <f t="shared" si="14"/>
        <v>0</v>
      </c>
      <c r="L34" s="33">
        <v>0</v>
      </c>
      <c r="M34" s="33"/>
      <c r="N34" s="35">
        <v>0.12</v>
      </c>
      <c r="O34" s="33"/>
      <c r="P34" s="33"/>
      <c r="Q34" s="33">
        <f>(I34+L34-M34)*N34</f>
        <v>880.70013203251187</v>
      </c>
      <c r="R34" s="33"/>
      <c r="S34" s="33">
        <f t="shared" si="13"/>
        <v>6458.4676349050878</v>
      </c>
    </row>
    <row r="35" spans="2:19" ht="13" x14ac:dyDescent="0.3">
      <c r="B35" s="32">
        <v>45</v>
      </c>
      <c r="C35" s="33" t="s">
        <v>64</v>
      </c>
      <c r="D35" s="33">
        <v>8.7571481250000005</v>
      </c>
      <c r="E35" s="33">
        <f t="shared" si="10"/>
        <v>0</v>
      </c>
      <c r="F35" s="33"/>
      <c r="G35" s="33">
        <f t="shared" si="11"/>
        <v>0</v>
      </c>
      <c r="H35" s="33">
        <f t="shared" si="11"/>
        <v>0</v>
      </c>
      <c r="I35" s="33">
        <f t="shared" si="12"/>
        <v>8.7571481250000005</v>
      </c>
      <c r="J35" s="33">
        <v>0</v>
      </c>
      <c r="K35" s="33">
        <f t="shared" si="14"/>
        <v>0</v>
      </c>
      <c r="L35" s="33">
        <v>0</v>
      </c>
      <c r="M35" s="33"/>
      <c r="N35" s="35">
        <v>0.45</v>
      </c>
      <c r="O35" s="33"/>
      <c r="P35" s="33"/>
      <c r="Q35" s="33">
        <f>(I35+L35-M35)*N35</f>
        <v>3.9407166562500002</v>
      </c>
      <c r="R35" s="33"/>
      <c r="S35" s="33">
        <f t="shared" si="13"/>
        <v>4.8164314687500003</v>
      </c>
    </row>
    <row r="36" spans="2:19" ht="13" x14ac:dyDescent="0.3">
      <c r="B36" s="32">
        <v>45</v>
      </c>
      <c r="C36" s="33" t="s">
        <v>65</v>
      </c>
      <c r="D36" s="33">
        <v>4.1589590624999992</v>
      </c>
      <c r="E36" s="33">
        <f t="shared" si="10"/>
        <v>0</v>
      </c>
      <c r="F36" s="33"/>
      <c r="G36" s="33">
        <f t="shared" si="11"/>
        <v>0</v>
      </c>
      <c r="H36" s="33">
        <f t="shared" si="11"/>
        <v>0</v>
      </c>
      <c r="I36" s="33">
        <f t="shared" si="12"/>
        <v>4.1589590624999992</v>
      </c>
      <c r="J36" s="33">
        <v>0</v>
      </c>
      <c r="K36" s="33">
        <f t="shared" si="14"/>
        <v>0</v>
      </c>
      <c r="L36" s="33">
        <v>0</v>
      </c>
      <c r="M36" s="33"/>
      <c r="N36" s="35">
        <v>0.45</v>
      </c>
      <c r="O36" s="33"/>
      <c r="P36" s="33"/>
      <c r="Q36" s="33">
        <f>(I36+L36-M36)*N36</f>
        <v>1.8715315781249997</v>
      </c>
      <c r="R36" s="33"/>
      <c r="S36" s="33">
        <f t="shared" si="13"/>
        <v>2.2874274843749998</v>
      </c>
    </row>
    <row r="37" spans="2:19" ht="13" x14ac:dyDescent="0.3">
      <c r="B37" s="32">
        <v>47</v>
      </c>
      <c r="C37" s="60" t="s">
        <v>66</v>
      </c>
      <c r="D37" s="33">
        <v>98725619.961452886</v>
      </c>
      <c r="E37" s="33">
        <f t="shared" si="10"/>
        <v>7648206.3273599995</v>
      </c>
      <c r="F37" s="33">
        <f>E37</f>
        <v>7648206.3273599995</v>
      </c>
      <c r="G37" s="33">
        <f t="shared" si="11"/>
        <v>0</v>
      </c>
      <c r="H37" s="33">
        <f t="shared" si="11"/>
        <v>0</v>
      </c>
      <c r="I37" s="33">
        <f t="shared" si="12"/>
        <v>106373826.28881289</v>
      </c>
      <c r="J37" s="33">
        <f>H37</f>
        <v>0</v>
      </c>
      <c r="K37" s="33">
        <f t="shared" si="14"/>
        <v>7648206.3273599995</v>
      </c>
      <c r="L37" s="33">
        <f>K37*0.5</f>
        <v>3824103.1636799998</v>
      </c>
      <c r="M37" s="33"/>
      <c r="N37" s="35">
        <v>0.08</v>
      </c>
      <c r="O37" s="33"/>
      <c r="P37" s="33"/>
      <c r="Q37" s="33">
        <f>(I37+L37-M37)*N37</f>
        <v>8815834.3561994322</v>
      </c>
      <c r="R37" s="33"/>
      <c r="S37" s="33">
        <f t="shared" si="13"/>
        <v>97557991.932613462</v>
      </c>
    </row>
    <row r="38" spans="2:19" ht="13" x14ac:dyDescent="0.3">
      <c r="B38" s="32">
        <v>50</v>
      </c>
      <c r="C38" s="60" t="s">
        <v>67</v>
      </c>
      <c r="D38" s="33">
        <v>28617.797718042159</v>
      </c>
      <c r="E38" s="33">
        <f t="shared" si="10"/>
        <v>40260.615040000004</v>
      </c>
      <c r="F38" s="33">
        <f>E38</f>
        <v>40260.615040000004</v>
      </c>
      <c r="G38" s="33">
        <f t="shared" si="11"/>
        <v>0</v>
      </c>
      <c r="H38" s="33">
        <f t="shared" si="11"/>
        <v>0</v>
      </c>
      <c r="I38" s="33">
        <f t="shared" si="12"/>
        <v>68878.412758042163</v>
      </c>
      <c r="J38" s="33">
        <v>0</v>
      </c>
      <c r="K38" s="33">
        <f t="shared" si="14"/>
        <v>40260.615040000004</v>
      </c>
      <c r="L38" s="33">
        <f>K38*0.5</f>
        <v>20130.307520000002</v>
      </c>
      <c r="M38" s="33"/>
      <c r="N38" s="35">
        <v>0.55000000000000004</v>
      </c>
      <c r="O38" s="33"/>
      <c r="P38" s="33"/>
      <c r="Q38" s="33">
        <f>(I38+L38-M38)*N38</f>
        <v>48954.796152923198</v>
      </c>
      <c r="R38" s="33"/>
      <c r="S38" s="33">
        <f t="shared" si="13"/>
        <v>19923.616605118965</v>
      </c>
    </row>
    <row r="39" spans="2:19" ht="13" x14ac:dyDescent="0.3">
      <c r="B39" s="32">
        <v>13</v>
      </c>
      <c r="C39" s="32" t="s">
        <v>68</v>
      </c>
      <c r="D39" s="33">
        <v>0</v>
      </c>
      <c r="E39" s="33">
        <f t="shared" si="10"/>
        <v>0</v>
      </c>
      <c r="F39" s="33">
        <v>0</v>
      </c>
      <c r="G39" s="33">
        <f t="shared" si="11"/>
        <v>0</v>
      </c>
      <c r="H39" s="33">
        <f t="shared" si="11"/>
        <v>0</v>
      </c>
      <c r="I39" s="33">
        <f t="shared" si="12"/>
        <v>0</v>
      </c>
      <c r="J39" s="33">
        <v>0</v>
      </c>
      <c r="K39" s="33">
        <f t="shared" si="14"/>
        <v>0</v>
      </c>
      <c r="L39" s="33">
        <v>0</v>
      </c>
      <c r="M39" s="33"/>
      <c r="N39" s="41" t="s">
        <v>69</v>
      </c>
      <c r="O39" s="33"/>
      <c r="P39" s="33"/>
      <c r="Q39" s="42"/>
      <c r="R39" s="33"/>
      <c r="S39" s="33">
        <f t="shared" si="13"/>
        <v>0</v>
      </c>
    </row>
    <row r="40" spans="2:19" ht="13" x14ac:dyDescent="0.3">
      <c r="B40" s="43" t="s">
        <v>70</v>
      </c>
      <c r="C40" s="43"/>
      <c r="D40" s="33">
        <v>5830323.2999999998</v>
      </c>
      <c r="E40" s="33">
        <f t="shared" si="10"/>
        <v>0</v>
      </c>
      <c r="F40" s="33">
        <v>0</v>
      </c>
      <c r="G40" s="33">
        <f t="shared" si="11"/>
        <v>16672695.360000005</v>
      </c>
      <c r="H40" s="33">
        <f t="shared" si="11"/>
        <v>0</v>
      </c>
      <c r="I40" s="33">
        <f t="shared" si="12"/>
        <v>22503018.660000004</v>
      </c>
      <c r="J40" s="33">
        <v>0</v>
      </c>
      <c r="K40" s="33">
        <f t="shared" si="14"/>
        <v>0</v>
      </c>
      <c r="L40" s="33">
        <v>0</v>
      </c>
      <c r="M40" s="33"/>
      <c r="N40" s="35">
        <v>0</v>
      </c>
      <c r="O40" s="33"/>
      <c r="P40" s="33"/>
      <c r="Q40" s="33"/>
      <c r="R40" s="33"/>
      <c r="S40" s="33">
        <f t="shared" si="13"/>
        <v>22503018.660000004</v>
      </c>
    </row>
    <row r="41" spans="2:19" ht="13" x14ac:dyDescent="0.3">
      <c r="B41" s="32"/>
      <c r="C41" s="32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6"/>
      <c r="O41" s="33"/>
      <c r="P41" s="33"/>
      <c r="Q41" s="33"/>
      <c r="R41" s="33"/>
      <c r="S41" s="33"/>
    </row>
    <row r="42" spans="2:19" ht="13" x14ac:dyDescent="0.3">
      <c r="B42" s="44"/>
      <c r="C42" s="44"/>
      <c r="D42" s="45">
        <f t="shared" ref="D42:M42" si="15">SUM(D28:D41)</f>
        <v>125394962.38674943</v>
      </c>
      <c r="E42" s="46">
        <f t="shared" si="15"/>
        <v>8431072.301930001</v>
      </c>
      <c r="F42" s="46">
        <f t="shared" si="15"/>
        <v>8431072.301930001</v>
      </c>
      <c r="G42" s="46">
        <f t="shared" si="15"/>
        <v>16672695.360000005</v>
      </c>
      <c r="H42" s="46">
        <f t="shared" si="15"/>
        <v>40000</v>
      </c>
      <c r="I42" s="46">
        <f t="shared" si="15"/>
        <v>150458730.04867944</v>
      </c>
      <c r="J42" s="46">
        <f t="shared" si="15"/>
        <v>0</v>
      </c>
      <c r="K42" s="46">
        <f t="shared" si="15"/>
        <v>8431072.301930001</v>
      </c>
      <c r="L42" s="46">
        <f t="shared" si="15"/>
        <v>3958985.8259649994</v>
      </c>
      <c r="M42" s="46">
        <f t="shared" si="15"/>
        <v>0</v>
      </c>
      <c r="N42" s="47"/>
      <c r="O42" s="46">
        <f>SUM(O28:O41)</f>
        <v>0</v>
      </c>
      <c r="P42" s="46">
        <f>SUM(P28:P41)</f>
        <v>0</v>
      </c>
      <c r="Q42" s="46">
        <f>SUM(Q28:Q41)</f>
        <v>10586009.664298991</v>
      </c>
      <c r="R42" s="48"/>
      <c r="S42" s="46">
        <f>SUM(S28:S41)</f>
        <v>139872720.38438046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Y42"/>
  <sheetViews>
    <sheetView workbookViewId="0">
      <selection activeCell="W27" sqref="W27"/>
    </sheetView>
  </sheetViews>
  <sheetFormatPr defaultColWidth="9.1796875" defaultRowHeight="12.5" x14ac:dyDescent="0.25"/>
  <cols>
    <col min="1" max="1" width="1.7265625" style="17" customWidth="1"/>
    <col min="2" max="2" width="21.26953125" style="17" customWidth="1"/>
    <col min="3" max="3" width="31.453125" style="17" customWidth="1"/>
    <col min="4" max="4" width="13.1796875" style="17" customWidth="1"/>
    <col min="5" max="5" width="11" style="17" customWidth="1"/>
    <col min="6" max="6" width="12.26953125" style="17" customWidth="1"/>
    <col min="7" max="7" width="12.7265625" style="17" customWidth="1"/>
    <col min="8" max="9" width="13.7265625" style="17" customWidth="1"/>
    <col min="10" max="19" width="13.1796875" style="17" customWidth="1"/>
    <col min="20" max="22" width="9.1796875" style="17"/>
    <col min="23" max="23" width="12.81640625" style="17" customWidth="1"/>
    <col min="24" max="24" width="9.1796875" style="17"/>
    <col min="25" max="25" width="11.26953125" style="17" bestFit="1" customWidth="1"/>
    <col min="26" max="16384" width="9.1796875" style="17"/>
  </cols>
  <sheetData>
    <row r="1" spans="2:25" ht="13" x14ac:dyDescent="0.3">
      <c r="B1" s="16" t="s">
        <v>79</v>
      </c>
      <c r="C1" s="16"/>
    </row>
    <row r="2" spans="2:25" ht="13" x14ac:dyDescent="0.3">
      <c r="B2" s="16" t="s">
        <v>84</v>
      </c>
    </row>
    <row r="3" spans="2:25" ht="91" x14ac:dyDescent="0.3">
      <c r="B3" s="18" t="s">
        <v>0</v>
      </c>
      <c r="C3" s="18"/>
      <c r="D3" s="19" t="s">
        <v>28</v>
      </c>
      <c r="E3" s="19" t="s">
        <v>29</v>
      </c>
      <c r="F3" s="19" t="s">
        <v>30</v>
      </c>
      <c r="G3" s="19" t="s">
        <v>31</v>
      </c>
      <c r="H3" s="19" t="s">
        <v>32</v>
      </c>
      <c r="I3" s="19" t="s">
        <v>33</v>
      </c>
      <c r="J3" s="20" t="s">
        <v>34</v>
      </c>
      <c r="K3" s="20" t="s">
        <v>35</v>
      </c>
      <c r="L3" s="21" t="s">
        <v>36</v>
      </c>
      <c r="M3" s="20" t="s">
        <v>37</v>
      </c>
      <c r="N3" s="20" t="s">
        <v>38</v>
      </c>
      <c r="O3" s="20" t="s">
        <v>39</v>
      </c>
      <c r="P3" s="22" t="s">
        <v>40</v>
      </c>
      <c r="Q3" s="23" t="s">
        <v>41</v>
      </c>
      <c r="R3" s="23" t="s">
        <v>42</v>
      </c>
      <c r="S3" s="23" t="s">
        <v>43</v>
      </c>
      <c r="T3" s="20" t="s">
        <v>3</v>
      </c>
      <c r="U3" s="20" t="s">
        <v>44</v>
      </c>
      <c r="V3" s="19" t="s">
        <v>45</v>
      </c>
      <c r="W3" s="20" t="s">
        <v>46</v>
      </c>
      <c r="X3" s="20"/>
      <c r="Y3" s="20" t="s">
        <v>47</v>
      </c>
    </row>
    <row r="4" spans="2:25" s="30" customFormat="1" ht="23.5" x14ac:dyDescent="0.3">
      <c r="B4" s="24"/>
      <c r="C4" s="24"/>
      <c r="D4" s="25"/>
      <c r="E4" s="25"/>
      <c r="F4" s="25"/>
      <c r="G4" s="25"/>
      <c r="H4" s="25"/>
      <c r="I4" s="25"/>
      <c r="J4" s="26"/>
      <c r="K4" s="26"/>
      <c r="L4" s="26"/>
      <c r="M4" s="26" t="s">
        <v>48</v>
      </c>
      <c r="N4" s="26"/>
      <c r="O4" s="26" t="s">
        <v>49</v>
      </c>
      <c r="P4" s="27" t="s">
        <v>50</v>
      </c>
      <c r="Q4" s="28" t="s">
        <v>51</v>
      </c>
      <c r="R4" s="28" t="s">
        <v>52</v>
      </c>
      <c r="S4" s="28" t="s">
        <v>53</v>
      </c>
      <c r="T4" s="26"/>
      <c r="U4" s="26"/>
      <c r="V4" s="25"/>
      <c r="W4" s="29" t="s">
        <v>54</v>
      </c>
      <c r="X4" s="26"/>
      <c r="Y4" s="26" t="s">
        <v>55</v>
      </c>
    </row>
    <row r="5" spans="2:25" x14ac:dyDescent="0.25">
      <c r="B5" s="31" t="s">
        <v>56</v>
      </c>
      <c r="C5" s="31"/>
      <c r="D5" s="31">
        <v>2</v>
      </c>
      <c r="E5" s="31">
        <v>3</v>
      </c>
      <c r="F5" s="31">
        <v>4</v>
      </c>
      <c r="G5" s="31">
        <v>5</v>
      </c>
      <c r="H5" s="31">
        <v>8</v>
      </c>
      <c r="I5" s="31">
        <v>9</v>
      </c>
      <c r="J5" s="31">
        <v>10</v>
      </c>
      <c r="K5" s="31">
        <v>11</v>
      </c>
      <c r="L5" s="31">
        <v>12</v>
      </c>
      <c r="M5" s="31">
        <v>13</v>
      </c>
      <c r="N5" s="31">
        <v>14</v>
      </c>
      <c r="O5" s="31">
        <v>15</v>
      </c>
      <c r="P5" s="31">
        <v>16</v>
      </c>
      <c r="Q5" s="31">
        <v>17</v>
      </c>
      <c r="R5" s="31">
        <v>18</v>
      </c>
      <c r="S5" s="31">
        <v>19</v>
      </c>
      <c r="T5" s="31">
        <v>20</v>
      </c>
      <c r="U5" s="31">
        <v>21</v>
      </c>
      <c r="V5" s="31">
        <v>22</v>
      </c>
      <c r="W5" s="31">
        <v>23</v>
      </c>
      <c r="X5" s="31"/>
      <c r="Y5" s="31">
        <v>24</v>
      </c>
    </row>
    <row r="6" spans="2:25" ht="13" x14ac:dyDescent="0.3">
      <c r="B6" s="32">
        <v>1</v>
      </c>
      <c r="C6" s="33" t="s">
        <v>57</v>
      </c>
      <c r="D6" s="33">
        <v>18751553.631059702</v>
      </c>
      <c r="E6" s="33"/>
      <c r="F6" s="34"/>
      <c r="G6" s="33"/>
      <c r="H6" s="33"/>
      <c r="I6" s="33"/>
      <c r="J6" s="33">
        <f t="shared" ref="J6:J18" si="0">(+D6+E6+G6-H6)</f>
        <v>18751553.631059702</v>
      </c>
      <c r="K6" s="33">
        <v>0</v>
      </c>
      <c r="L6" s="33">
        <f>F6</f>
        <v>0</v>
      </c>
      <c r="M6" s="33">
        <f>E6-F6+K6-L6</f>
        <v>0</v>
      </c>
      <c r="N6" s="33"/>
      <c r="O6" s="33">
        <f>J6-L6</f>
        <v>18751553.631059702</v>
      </c>
      <c r="P6" s="33">
        <f>H6-I6-M6+N6</f>
        <v>0</v>
      </c>
      <c r="Q6" s="33">
        <f>N6-P6</f>
        <v>0</v>
      </c>
      <c r="R6" s="33"/>
      <c r="S6" s="33"/>
      <c r="T6" s="35">
        <v>0.04</v>
      </c>
      <c r="U6" s="33"/>
      <c r="V6" s="33"/>
      <c r="W6" s="33">
        <f>(O6+R6-S6)*T6+L6</f>
        <v>750062.14524238813</v>
      </c>
      <c r="X6" s="33"/>
      <c r="Y6" s="33">
        <f t="shared" ref="Y6:Y18" si="1">J6-W6</f>
        <v>18001491.485817313</v>
      </c>
    </row>
    <row r="7" spans="2:25" ht="13" x14ac:dyDescent="0.3">
      <c r="B7" s="32">
        <v>8</v>
      </c>
      <c r="C7" s="60" t="s">
        <v>58</v>
      </c>
      <c r="D7" s="33">
        <v>586401.43822623987</v>
      </c>
      <c r="E7" s="33">
        <v>351406</v>
      </c>
      <c r="F7" s="34"/>
      <c r="G7" s="33"/>
      <c r="H7" s="33"/>
      <c r="I7" s="33"/>
      <c r="J7" s="33">
        <f t="shared" si="0"/>
        <v>937807.43822623987</v>
      </c>
      <c r="K7" s="33">
        <f>F7</f>
        <v>0</v>
      </c>
      <c r="L7" s="33">
        <f t="shared" ref="L7:L18" si="2">F7</f>
        <v>0</v>
      </c>
      <c r="M7" s="33">
        <f t="shared" ref="M7:M18" si="3">E7-F7+K7-L7</f>
        <v>351406</v>
      </c>
      <c r="N7" s="33">
        <f t="shared" ref="N7:N18" si="4">M7</f>
        <v>351406</v>
      </c>
      <c r="O7" s="33">
        <f t="shared" ref="O7:O18" si="5">J7-L7</f>
        <v>937807.43822623987</v>
      </c>
      <c r="P7" s="33">
        <f t="shared" ref="P7:P18" si="6">H7-I7-M7+N7</f>
        <v>0</v>
      </c>
      <c r="Q7" s="33">
        <f t="shared" ref="Q7:Q18" si="7">N7-P7</f>
        <v>351406</v>
      </c>
      <c r="R7" s="33"/>
      <c r="S7" s="33"/>
      <c r="T7" s="35">
        <v>0.2</v>
      </c>
      <c r="U7" s="33"/>
      <c r="V7" s="33"/>
      <c r="W7" s="33">
        <f>(O7+R7-S7)*T7+L7</f>
        <v>187561.48764524798</v>
      </c>
      <c r="X7" s="33"/>
      <c r="Y7" s="33">
        <f t="shared" si="1"/>
        <v>750245.95058099192</v>
      </c>
    </row>
    <row r="8" spans="2:25" ht="13" x14ac:dyDescent="0.3">
      <c r="B8" s="32">
        <v>10</v>
      </c>
      <c r="C8" s="60" t="s">
        <v>59</v>
      </c>
      <c r="D8" s="33">
        <v>150854.94579008</v>
      </c>
      <c r="E8" s="33">
        <v>681000</v>
      </c>
      <c r="F8" s="34"/>
      <c r="G8" s="33"/>
      <c r="H8" s="33"/>
      <c r="I8" s="33"/>
      <c r="J8" s="33">
        <f t="shared" si="0"/>
        <v>831854.94579008</v>
      </c>
      <c r="K8" s="33">
        <f t="shared" ref="K8:K16" si="8">F8</f>
        <v>0</v>
      </c>
      <c r="L8" s="33">
        <f t="shared" si="2"/>
        <v>0</v>
      </c>
      <c r="M8" s="33">
        <f t="shared" si="3"/>
        <v>681000</v>
      </c>
      <c r="N8" s="33">
        <f t="shared" si="4"/>
        <v>681000</v>
      </c>
      <c r="O8" s="33">
        <f t="shared" si="5"/>
        <v>831854.94579008</v>
      </c>
      <c r="P8" s="33">
        <f t="shared" si="6"/>
        <v>0</v>
      </c>
      <c r="Q8" s="33">
        <f t="shared" si="7"/>
        <v>681000</v>
      </c>
      <c r="R8" s="33"/>
      <c r="S8" s="33"/>
      <c r="T8" s="36">
        <v>0.3</v>
      </c>
      <c r="U8" s="33"/>
      <c r="V8" s="33"/>
      <c r="W8" s="33">
        <f t="shared" ref="W8:W16" si="9">(O8+R8-S8)*T8+L8</f>
        <v>249556.48373702398</v>
      </c>
      <c r="X8" s="33"/>
      <c r="Y8" s="33">
        <f t="shared" si="1"/>
        <v>582298.46205305599</v>
      </c>
    </row>
    <row r="9" spans="2:25" ht="13" x14ac:dyDescent="0.3">
      <c r="B9" s="32">
        <v>10.1</v>
      </c>
      <c r="C9" s="33" t="s">
        <v>60</v>
      </c>
      <c r="D9" s="33">
        <v>259.41604500000005</v>
      </c>
      <c r="E9" s="33"/>
      <c r="F9" s="34"/>
      <c r="G9" s="33"/>
      <c r="H9" s="33"/>
      <c r="I9" s="33"/>
      <c r="J9" s="33">
        <f t="shared" si="0"/>
        <v>259.41604500000005</v>
      </c>
      <c r="K9" s="33"/>
      <c r="L9" s="33">
        <f t="shared" si="2"/>
        <v>0</v>
      </c>
      <c r="M9" s="33">
        <f t="shared" si="3"/>
        <v>0</v>
      </c>
      <c r="N9" s="33">
        <f t="shared" si="4"/>
        <v>0</v>
      </c>
      <c r="O9" s="33">
        <f t="shared" si="5"/>
        <v>259.41604500000005</v>
      </c>
      <c r="P9" s="33">
        <f t="shared" si="6"/>
        <v>0</v>
      </c>
      <c r="Q9" s="33">
        <f t="shared" si="7"/>
        <v>0</v>
      </c>
      <c r="R9" s="33"/>
      <c r="S9" s="33"/>
      <c r="T9" s="35">
        <v>0.3</v>
      </c>
      <c r="U9" s="33"/>
      <c r="V9" s="33"/>
      <c r="W9" s="33">
        <f t="shared" si="9"/>
        <v>77.824813500000019</v>
      </c>
      <c r="X9" s="33"/>
      <c r="Y9" s="33">
        <f t="shared" si="1"/>
        <v>181.59123150000005</v>
      </c>
    </row>
    <row r="10" spans="2:25" ht="13" x14ac:dyDescent="0.3">
      <c r="B10" s="32">
        <v>12</v>
      </c>
      <c r="C10" s="33" t="s">
        <v>61</v>
      </c>
      <c r="D10" s="33">
        <v>0</v>
      </c>
      <c r="E10" s="33">
        <v>2171200</v>
      </c>
      <c r="F10" s="34"/>
      <c r="G10" s="33"/>
      <c r="H10" s="33"/>
      <c r="I10" s="33"/>
      <c r="J10" s="33">
        <f t="shared" si="0"/>
        <v>2171200</v>
      </c>
      <c r="K10" s="33">
        <f t="shared" si="8"/>
        <v>0</v>
      </c>
      <c r="L10" s="33">
        <f t="shared" si="2"/>
        <v>0</v>
      </c>
      <c r="M10" s="33">
        <f t="shared" si="3"/>
        <v>2171200</v>
      </c>
      <c r="N10" s="33">
        <f t="shared" si="4"/>
        <v>2171200</v>
      </c>
      <c r="O10" s="33">
        <f t="shared" si="5"/>
        <v>2171200</v>
      </c>
      <c r="P10" s="33">
        <f t="shared" si="6"/>
        <v>0</v>
      </c>
      <c r="Q10" s="33">
        <f t="shared" si="7"/>
        <v>2171200</v>
      </c>
      <c r="R10" s="33"/>
      <c r="S10" s="33"/>
      <c r="T10" s="37">
        <v>1</v>
      </c>
      <c r="U10" s="33"/>
      <c r="V10" s="33"/>
      <c r="W10" s="33">
        <f t="shared" si="9"/>
        <v>2171200</v>
      </c>
      <c r="X10" s="33"/>
      <c r="Y10" s="33">
        <f t="shared" si="1"/>
        <v>0</v>
      </c>
    </row>
    <row r="11" spans="2:25" ht="13" x14ac:dyDescent="0.3">
      <c r="B11" s="32">
        <v>13</v>
      </c>
      <c r="C11" s="40" t="s">
        <v>62</v>
      </c>
      <c r="D11" s="33">
        <v>322250.49700000009</v>
      </c>
      <c r="E11" s="33">
        <v>50000</v>
      </c>
      <c r="F11" s="34"/>
      <c r="G11" s="33"/>
      <c r="H11" s="33"/>
      <c r="I11" s="33"/>
      <c r="J11" s="33">
        <f t="shared" si="0"/>
        <v>372250.49700000009</v>
      </c>
      <c r="K11" s="33">
        <f t="shared" si="8"/>
        <v>0</v>
      </c>
      <c r="L11" s="33"/>
      <c r="M11" s="33">
        <f t="shared" si="3"/>
        <v>50000</v>
      </c>
      <c r="N11" s="33">
        <f t="shared" si="4"/>
        <v>50000</v>
      </c>
      <c r="O11" s="33">
        <f t="shared" si="5"/>
        <v>372250.49700000009</v>
      </c>
      <c r="P11" s="33">
        <f t="shared" si="6"/>
        <v>0</v>
      </c>
      <c r="Q11" s="33">
        <f t="shared" si="7"/>
        <v>50000</v>
      </c>
      <c r="R11" s="33"/>
      <c r="S11" s="33"/>
      <c r="T11" s="38"/>
      <c r="U11" s="33"/>
      <c r="V11" s="33"/>
      <c r="W11" s="39">
        <f>45923+(155379/5)+(328161/5)+(50000/5*0.5)</f>
        <v>147631</v>
      </c>
      <c r="X11" s="40"/>
      <c r="Y11" s="33">
        <f t="shared" si="1"/>
        <v>224619.49700000009</v>
      </c>
    </row>
    <row r="12" spans="2:25" ht="13" x14ac:dyDescent="0.3">
      <c r="B12" s="32">
        <v>42</v>
      </c>
      <c r="C12" s="33" t="s">
        <v>63</v>
      </c>
      <c r="D12" s="33">
        <v>6458.4676349050878</v>
      </c>
      <c r="E12" s="33"/>
      <c r="F12" s="34"/>
      <c r="G12" s="33"/>
      <c r="H12" s="33"/>
      <c r="I12" s="33"/>
      <c r="J12" s="33">
        <f t="shared" si="0"/>
        <v>6458.4676349050878</v>
      </c>
      <c r="K12" s="33"/>
      <c r="L12" s="33">
        <f t="shared" si="2"/>
        <v>0</v>
      </c>
      <c r="M12" s="33">
        <f t="shared" si="3"/>
        <v>0</v>
      </c>
      <c r="N12" s="33">
        <f t="shared" si="4"/>
        <v>0</v>
      </c>
      <c r="O12" s="33">
        <f t="shared" si="5"/>
        <v>6458.4676349050878</v>
      </c>
      <c r="P12" s="33">
        <f t="shared" si="6"/>
        <v>0</v>
      </c>
      <c r="Q12" s="33">
        <f t="shared" si="7"/>
        <v>0</v>
      </c>
      <c r="R12" s="33"/>
      <c r="S12" s="33"/>
      <c r="T12" s="35">
        <v>0.12</v>
      </c>
      <c r="U12" s="33"/>
      <c r="V12" s="33"/>
      <c r="W12" s="33">
        <f t="shared" si="9"/>
        <v>775.01611618861057</v>
      </c>
      <c r="X12" s="33"/>
      <c r="Y12" s="33">
        <f t="shared" si="1"/>
        <v>5683.451518716477</v>
      </c>
    </row>
    <row r="13" spans="2:25" ht="13" x14ac:dyDescent="0.3">
      <c r="B13" s="32">
        <v>45</v>
      </c>
      <c r="C13" s="33" t="s">
        <v>64</v>
      </c>
      <c r="D13" s="33">
        <v>4.8164314687500003</v>
      </c>
      <c r="E13" s="33"/>
      <c r="F13" s="34"/>
      <c r="G13" s="33"/>
      <c r="H13" s="33"/>
      <c r="I13" s="33"/>
      <c r="J13" s="33">
        <f t="shared" si="0"/>
        <v>4.8164314687500003</v>
      </c>
      <c r="K13" s="33"/>
      <c r="L13" s="33">
        <f t="shared" si="2"/>
        <v>0</v>
      </c>
      <c r="M13" s="33">
        <f t="shared" si="3"/>
        <v>0</v>
      </c>
      <c r="N13" s="33">
        <f t="shared" si="4"/>
        <v>0</v>
      </c>
      <c r="O13" s="33">
        <f t="shared" si="5"/>
        <v>4.8164314687500003</v>
      </c>
      <c r="P13" s="33">
        <f t="shared" si="6"/>
        <v>0</v>
      </c>
      <c r="Q13" s="33">
        <f t="shared" si="7"/>
        <v>0</v>
      </c>
      <c r="R13" s="33"/>
      <c r="S13" s="33"/>
      <c r="T13" s="35">
        <v>0.45</v>
      </c>
      <c r="U13" s="33"/>
      <c r="V13" s="33"/>
      <c r="W13" s="33">
        <f>(O13+R13-S13)*T13+L13</f>
        <v>2.1673941609375</v>
      </c>
      <c r="X13" s="33"/>
      <c r="Y13" s="33">
        <f t="shared" si="1"/>
        <v>2.6490373078125002</v>
      </c>
    </row>
    <row r="14" spans="2:25" ht="13" x14ac:dyDescent="0.3">
      <c r="B14" s="32">
        <v>45</v>
      </c>
      <c r="C14" s="33" t="s">
        <v>65</v>
      </c>
      <c r="D14" s="33">
        <v>2.1047724843749989</v>
      </c>
      <c r="E14" s="33"/>
      <c r="F14" s="34"/>
      <c r="G14" s="33"/>
      <c r="H14" s="33"/>
      <c r="I14" s="33"/>
      <c r="J14" s="33">
        <f t="shared" si="0"/>
        <v>2.1047724843749989</v>
      </c>
      <c r="K14" s="33"/>
      <c r="L14" s="33">
        <f t="shared" si="2"/>
        <v>0</v>
      </c>
      <c r="M14" s="33">
        <f t="shared" si="3"/>
        <v>0</v>
      </c>
      <c r="N14" s="33">
        <f t="shared" si="4"/>
        <v>0</v>
      </c>
      <c r="O14" s="33">
        <f t="shared" si="5"/>
        <v>2.1047724843749989</v>
      </c>
      <c r="P14" s="33">
        <f t="shared" si="6"/>
        <v>0</v>
      </c>
      <c r="Q14" s="33">
        <f t="shared" si="7"/>
        <v>0</v>
      </c>
      <c r="R14" s="33"/>
      <c r="S14" s="33"/>
      <c r="T14" s="35">
        <v>0.45</v>
      </c>
      <c r="U14" s="33"/>
      <c r="V14" s="33"/>
      <c r="W14" s="33">
        <f>(O14+R14-S14)*T14+L14</f>
        <v>0.94714761796874947</v>
      </c>
      <c r="X14" s="33"/>
      <c r="Y14" s="33">
        <f t="shared" si="1"/>
        <v>1.1576248664062494</v>
      </c>
    </row>
    <row r="15" spans="2:25" ht="13" x14ac:dyDescent="0.3">
      <c r="B15" s="32">
        <v>47</v>
      </c>
      <c r="C15" s="60" t="s">
        <v>66</v>
      </c>
      <c r="D15" s="33">
        <v>97863920.059164211</v>
      </c>
      <c r="E15" s="33">
        <v>16180500</v>
      </c>
      <c r="F15" s="34"/>
      <c r="G15" s="33"/>
      <c r="H15" s="33"/>
      <c r="I15" s="33"/>
      <c r="J15" s="33">
        <f t="shared" si="0"/>
        <v>114044420.05916421</v>
      </c>
      <c r="K15" s="33"/>
      <c r="L15" s="33">
        <f t="shared" si="2"/>
        <v>0</v>
      </c>
      <c r="M15" s="33">
        <f t="shared" si="3"/>
        <v>16180500</v>
      </c>
      <c r="N15" s="33">
        <f t="shared" si="4"/>
        <v>16180500</v>
      </c>
      <c r="O15" s="33">
        <f t="shared" si="5"/>
        <v>114044420.05916421</v>
      </c>
      <c r="P15" s="33">
        <f t="shared" si="6"/>
        <v>0</v>
      </c>
      <c r="Q15" s="33">
        <f t="shared" si="7"/>
        <v>16180500</v>
      </c>
      <c r="R15" s="33"/>
      <c r="S15" s="33"/>
      <c r="T15" s="35">
        <v>0.08</v>
      </c>
      <c r="U15" s="33"/>
      <c r="V15" s="33"/>
      <c r="W15" s="33">
        <f t="shared" si="9"/>
        <v>9123553.6047331374</v>
      </c>
      <c r="X15" s="33"/>
      <c r="Y15" s="33">
        <f t="shared" si="1"/>
        <v>104920866.45443107</v>
      </c>
    </row>
    <row r="16" spans="2:25" ht="13" x14ac:dyDescent="0.3">
      <c r="B16" s="32">
        <v>50</v>
      </c>
      <c r="C16" s="60" t="s">
        <v>67</v>
      </c>
      <c r="D16" s="33">
        <v>30995.285741118969</v>
      </c>
      <c r="E16" s="33"/>
      <c r="F16" s="34"/>
      <c r="G16" s="33"/>
      <c r="H16" s="33"/>
      <c r="I16" s="33"/>
      <c r="J16" s="33">
        <f t="shared" si="0"/>
        <v>30995.285741118969</v>
      </c>
      <c r="K16" s="33">
        <f t="shared" si="8"/>
        <v>0</v>
      </c>
      <c r="L16" s="33">
        <f t="shared" si="2"/>
        <v>0</v>
      </c>
      <c r="M16" s="33">
        <f t="shared" si="3"/>
        <v>0</v>
      </c>
      <c r="N16" s="33">
        <f t="shared" si="4"/>
        <v>0</v>
      </c>
      <c r="O16" s="33">
        <f t="shared" si="5"/>
        <v>30995.285741118969</v>
      </c>
      <c r="P16" s="33">
        <f t="shared" si="6"/>
        <v>0</v>
      </c>
      <c r="Q16" s="33">
        <f t="shared" si="7"/>
        <v>0</v>
      </c>
      <c r="R16" s="33"/>
      <c r="S16" s="33"/>
      <c r="T16" s="35">
        <v>0.55000000000000004</v>
      </c>
      <c r="U16" s="33"/>
      <c r="V16" s="33"/>
      <c r="W16" s="33">
        <f t="shared" si="9"/>
        <v>17047.407157615435</v>
      </c>
      <c r="X16" s="33"/>
      <c r="Y16" s="33">
        <f t="shared" si="1"/>
        <v>13947.878583503534</v>
      </c>
    </row>
    <row r="17" spans="2:25" ht="13" x14ac:dyDescent="0.3">
      <c r="B17" s="32">
        <v>13</v>
      </c>
      <c r="C17" s="32" t="s">
        <v>68</v>
      </c>
      <c r="D17" s="33">
        <v>0</v>
      </c>
      <c r="E17" s="33"/>
      <c r="F17" s="34"/>
      <c r="G17" s="33"/>
      <c r="H17" s="33"/>
      <c r="I17" s="33"/>
      <c r="J17" s="33">
        <f t="shared" si="0"/>
        <v>0</v>
      </c>
      <c r="K17" s="33"/>
      <c r="L17" s="33">
        <f t="shared" si="2"/>
        <v>0</v>
      </c>
      <c r="M17" s="33">
        <f t="shared" si="3"/>
        <v>0</v>
      </c>
      <c r="N17" s="33">
        <f t="shared" si="4"/>
        <v>0</v>
      </c>
      <c r="O17" s="33">
        <f t="shared" si="5"/>
        <v>0</v>
      </c>
      <c r="P17" s="33">
        <f t="shared" si="6"/>
        <v>0</v>
      </c>
      <c r="Q17" s="33">
        <f t="shared" si="7"/>
        <v>0</v>
      </c>
      <c r="R17" s="33"/>
      <c r="S17" s="33"/>
      <c r="T17" s="41" t="s">
        <v>69</v>
      </c>
      <c r="U17" s="33"/>
      <c r="V17" s="33"/>
      <c r="W17" s="42">
        <v>0</v>
      </c>
      <c r="X17" s="33"/>
      <c r="Y17" s="33">
        <f t="shared" si="1"/>
        <v>0</v>
      </c>
    </row>
    <row r="18" spans="2:25" ht="13" x14ac:dyDescent="0.3">
      <c r="B18" s="43" t="s">
        <v>70</v>
      </c>
      <c r="C18" s="43"/>
      <c r="D18" s="33">
        <v>22503019</v>
      </c>
      <c r="E18" s="33"/>
      <c r="F18" s="34"/>
      <c r="G18" s="33">
        <v>-16923131.136749998</v>
      </c>
      <c r="H18" s="33"/>
      <c r="I18" s="33"/>
      <c r="J18" s="33">
        <f t="shared" si="0"/>
        <v>5579887.8632500023</v>
      </c>
      <c r="K18" s="33"/>
      <c r="L18" s="33">
        <f t="shared" si="2"/>
        <v>0</v>
      </c>
      <c r="M18" s="33">
        <f t="shared" si="3"/>
        <v>0</v>
      </c>
      <c r="N18" s="33">
        <f t="shared" si="4"/>
        <v>0</v>
      </c>
      <c r="O18" s="33">
        <f t="shared" si="5"/>
        <v>5579887.8632500023</v>
      </c>
      <c r="P18" s="33">
        <f t="shared" si="6"/>
        <v>0</v>
      </c>
      <c r="Q18" s="33">
        <f t="shared" si="7"/>
        <v>0</v>
      </c>
      <c r="R18" s="33"/>
      <c r="S18" s="33"/>
      <c r="T18" s="35">
        <v>0</v>
      </c>
      <c r="U18" s="33"/>
      <c r="V18" s="33"/>
      <c r="W18" s="33"/>
      <c r="X18" s="33"/>
      <c r="Y18" s="33">
        <f t="shared" si="1"/>
        <v>5579887.8632500023</v>
      </c>
    </row>
    <row r="19" spans="2:25" ht="13" x14ac:dyDescent="0.3">
      <c r="B19" s="32"/>
      <c r="C19" s="32"/>
      <c r="D19" s="33"/>
      <c r="E19" s="33"/>
      <c r="F19" s="34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6"/>
      <c r="U19" s="33"/>
      <c r="V19" s="33"/>
      <c r="W19" s="33"/>
      <c r="X19" s="33"/>
      <c r="Y19" s="33"/>
    </row>
    <row r="20" spans="2:25" ht="13" x14ac:dyDescent="0.3">
      <c r="B20" s="44"/>
      <c r="C20" s="44"/>
      <c r="D20" s="45">
        <f>SUM(D6:D19)</f>
        <v>140215719.66186523</v>
      </c>
      <c r="E20" s="46">
        <f>SUM(E6:E19)</f>
        <v>19434106</v>
      </c>
      <c r="F20" s="46">
        <f>SUM(F6:F19)</f>
        <v>0</v>
      </c>
      <c r="G20" s="46">
        <f>SUM(G6:G19)</f>
        <v>-16923131.136749998</v>
      </c>
      <c r="H20" s="46">
        <f>SUM(H6:H19)</f>
        <v>0</v>
      </c>
      <c r="I20" s="46"/>
      <c r="J20" s="46">
        <f t="shared" ref="J20:S20" si="10">SUM(J6:J19)</f>
        <v>142726694.52511519</v>
      </c>
      <c r="K20" s="46">
        <f t="shared" si="10"/>
        <v>0</v>
      </c>
      <c r="L20" s="46">
        <f t="shared" si="10"/>
        <v>0</v>
      </c>
      <c r="M20" s="46">
        <f t="shared" si="10"/>
        <v>19434106</v>
      </c>
      <c r="N20" s="46">
        <f t="shared" si="10"/>
        <v>19434106</v>
      </c>
      <c r="O20" s="46">
        <f t="shared" si="10"/>
        <v>142726694.52511519</v>
      </c>
      <c r="P20" s="46">
        <f t="shared" si="10"/>
        <v>0</v>
      </c>
      <c r="Q20" s="46">
        <f t="shared" si="10"/>
        <v>19434106</v>
      </c>
      <c r="R20" s="46">
        <f t="shared" si="10"/>
        <v>0</v>
      </c>
      <c r="S20" s="46">
        <f t="shared" si="10"/>
        <v>0</v>
      </c>
      <c r="T20" s="47"/>
      <c r="U20" s="46">
        <f>SUM(U6:U19)</f>
        <v>0</v>
      </c>
      <c r="V20" s="46">
        <f>SUM(V6:V19)</f>
        <v>0</v>
      </c>
      <c r="W20" s="46">
        <f>SUM(W6:W19)</f>
        <v>12647468.08398688</v>
      </c>
      <c r="X20" s="48"/>
      <c r="Y20" s="46">
        <f>SUM(Y6:Y19)</f>
        <v>130079226.44112834</v>
      </c>
    </row>
    <row r="21" spans="2:25" x14ac:dyDescent="0.25">
      <c r="D21" s="51"/>
      <c r="E21" s="52"/>
    </row>
    <row r="23" spans="2:25" ht="13" x14ac:dyDescent="0.3">
      <c r="B23" s="16" t="s">
        <v>86</v>
      </c>
    </row>
    <row r="24" spans="2:25" x14ac:dyDescent="0.25"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</row>
    <row r="25" spans="2:25" ht="52" x14ac:dyDescent="0.3">
      <c r="B25" s="18" t="s">
        <v>0</v>
      </c>
      <c r="C25" s="18"/>
      <c r="D25" s="19" t="s">
        <v>28</v>
      </c>
      <c r="E25" s="19" t="s">
        <v>29</v>
      </c>
      <c r="F25" s="19" t="s">
        <v>1</v>
      </c>
      <c r="G25" s="19" t="s">
        <v>71</v>
      </c>
      <c r="H25" s="19" t="s">
        <v>32</v>
      </c>
      <c r="I25" s="20" t="s">
        <v>34</v>
      </c>
      <c r="J25" s="22" t="s">
        <v>72</v>
      </c>
      <c r="K25" s="23" t="s">
        <v>73</v>
      </c>
      <c r="L25" s="23" t="s">
        <v>42</v>
      </c>
      <c r="M25" s="23" t="s">
        <v>43</v>
      </c>
      <c r="N25" s="20" t="s">
        <v>3</v>
      </c>
      <c r="O25" s="20" t="s">
        <v>44</v>
      </c>
      <c r="P25" s="19" t="s">
        <v>45</v>
      </c>
      <c r="Q25" s="20" t="s">
        <v>46</v>
      </c>
      <c r="R25" s="20"/>
      <c r="S25" s="20" t="s">
        <v>47</v>
      </c>
    </row>
    <row r="26" spans="2:25" ht="13" x14ac:dyDescent="0.3">
      <c r="B26" s="24"/>
      <c r="C26" s="24"/>
      <c r="D26" s="25"/>
      <c r="E26" s="25"/>
      <c r="F26" s="25"/>
      <c r="G26" s="25"/>
      <c r="H26" s="25"/>
      <c r="I26" s="26"/>
      <c r="J26" s="54" t="s">
        <v>74</v>
      </c>
      <c r="K26" s="55" t="s">
        <v>75</v>
      </c>
      <c r="L26" s="55" t="s">
        <v>76</v>
      </c>
      <c r="M26" s="55" t="s">
        <v>77</v>
      </c>
      <c r="N26" s="26"/>
      <c r="O26" s="26"/>
      <c r="P26" s="25"/>
      <c r="Q26" s="26" t="s">
        <v>78</v>
      </c>
      <c r="R26" s="26"/>
      <c r="S26" s="26" t="s">
        <v>55</v>
      </c>
    </row>
    <row r="27" spans="2:25" x14ac:dyDescent="0.25">
      <c r="B27" s="31" t="s">
        <v>56</v>
      </c>
      <c r="C27" s="31"/>
      <c r="D27" s="31">
        <v>2</v>
      </c>
      <c r="E27" s="31">
        <v>3</v>
      </c>
      <c r="F27" s="31">
        <v>4</v>
      </c>
      <c r="G27" s="31">
        <v>5</v>
      </c>
      <c r="H27" s="31">
        <v>8</v>
      </c>
      <c r="I27" s="31">
        <v>9</v>
      </c>
      <c r="J27" s="31">
        <v>10</v>
      </c>
      <c r="K27" s="31">
        <v>11</v>
      </c>
      <c r="L27" s="31">
        <v>12</v>
      </c>
      <c r="M27" s="31">
        <v>13</v>
      </c>
      <c r="N27" s="31">
        <v>14</v>
      </c>
      <c r="O27" s="31"/>
      <c r="P27" s="31"/>
      <c r="Q27" s="31">
        <v>17</v>
      </c>
      <c r="R27" s="31"/>
      <c r="S27" s="31">
        <v>18</v>
      </c>
    </row>
    <row r="28" spans="2:25" ht="13" x14ac:dyDescent="0.3">
      <c r="B28" s="32">
        <v>1</v>
      </c>
      <c r="C28" s="33" t="s">
        <v>57</v>
      </c>
      <c r="D28" s="33">
        <v>18751553.631059702</v>
      </c>
      <c r="E28" s="33">
        <f t="shared" ref="E28:E40" si="11">E6</f>
        <v>0</v>
      </c>
      <c r="F28" s="33"/>
      <c r="G28" s="33">
        <f t="shared" ref="G28:H40" si="12">G6</f>
        <v>0</v>
      </c>
      <c r="H28" s="33">
        <f t="shared" si="12"/>
        <v>0</v>
      </c>
      <c r="I28" s="33">
        <f>(+D28+E28+G28-H28)</f>
        <v>18751553.631059702</v>
      </c>
      <c r="J28" s="33">
        <f>H28-E28+F28</f>
        <v>0</v>
      </c>
      <c r="K28" s="33">
        <f>F28-J28</f>
        <v>0</v>
      </c>
      <c r="L28" s="33">
        <v>0</v>
      </c>
      <c r="M28" s="33"/>
      <c r="N28" s="35">
        <v>0.04</v>
      </c>
      <c r="O28" s="33"/>
      <c r="P28" s="33"/>
      <c r="Q28" s="33">
        <f>(I28+L28-M28)*N28</f>
        <v>750062.14524238813</v>
      </c>
      <c r="R28" s="33"/>
      <c r="S28" s="33">
        <f>I28-Q28</f>
        <v>18001491.485817313</v>
      </c>
    </row>
    <row r="29" spans="2:25" ht="13" x14ac:dyDescent="0.3">
      <c r="B29" s="32">
        <v>8</v>
      </c>
      <c r="C29" s="60" t="s">
        <v>58</v>
      </c>
      <c r="D29" s="33">
        <v>569548.74027323979</v>
      </c>
      <c r="E29" s="33">
        <f t="shared" si="11"/>
        <v>351406</v>
      </c>
      <c r="F29" s="33">
        <f>E29</f>
        <v>351406</v>
      </c>
      <c r="G29" s="33">
        <f t="shared" si="12"/>
        <v>0</v>
      </c>
      <c r="H29" s="33">
        <f t="shared" si="12"/>
        <v>0</v>
      </c>
      <c r="I29" s="33">
        <f>(+D29+E29+G29-H29)</f>
        <v>920954.74027323979</v>
      </c>
      <c r="J29" s="33">
        <v>0</v>
      </c>
      <c r="K29" s="33">
        <f>F29-J29</f>
        <v>351406</v>
      </c>
      <c r="L29" s="33">
        <f>K29*0.5</f>
        <v>175703</v>
      </c>
      <c r="M29" s="33"/>
      <c r="N29" s="35">
        <v>0.2</v>
      </c>
      <c r="O29" s="33"/>
      <c r="P29" s="33"/>
      <c r="Q29" s="33">
        <f>(I29+L29-M29)*N29</f>
        <v>219331.54805464798</v>
      </c>
      <c r="R29" s="33"/>
      <c r="S29" s="33">
        <f>I29-Q29</f>
        <v>701623.19221859181</v>
      </c>
    </row>
    <row r="30" spans="2:25" ht="13" x14ac:dyDescent="0.3">
      <c r="B30" s="32">
        <v>10</v>
      </c>
      <c r="C30" s="60" t="s">
        <v>59</v>
      </c>
      <c r="D30" s="33">
        <v>141708.28629008</v>
      </c>
      <c r="E30" s="33">
        <f t="shared" si="11"/>
        <v>681000</v>
      </c>
      <c r="F30" s="33">
        <f>E30</f>
        <v>681000</v>
      </c>
      <c r="G30" s="33">
        <f t="shared" si="12"/>
        <v>0</v>
      </c>
      <c r="H30" s="33">
        <f t="shared" si="12"/>
        <v>0</v>
      </c>
      <c r="I30" s="33">
        <f>(+D30+E30+G30-H30)</f>
        <v>822708.28629008005</v>
      </c>
      <c r="J30" s="33">
        <v>0</v>
      </c>
      <c r="K30" s="33">
        <f>F30-J30</f>
        <v>681000</v>
      </c>
      <c r="L30" s="33">
        <f>K30*0.5</f>
        <v>340500</v>
      </c>
      <c r="M30" s="33"/>
      <c r="N30" s="36">
        <v>0.3</v>
      </c>
      <c r="O30" s="33"/>
      <c r="P30" s="33"/>
      <c r="Q30" s="33">
        <f>(I30+L30-M30)*N30</f>
        <v>348962.48588702403</v>
      </c>
      <c r="R30" s="33"/>
      <c r="S30" s="33">
        <f>I30-Q30</f>
        <v>473745.80040305603</v>
      </c>
    </row>
    <row r="31" spans="2:25" ht="13" x14ac:dyDescent="0.3">
      <c r="B31" s="32">
        <v>10.1</v>
      </c>
      <c r="C31" s="33" t="s">
        <v>60</v>
      </c>
      <c r="D31" s="33">
        <v>259.41604500000005</v>
      </c>
      <c r="E31" s="33">
        <f t="shared" si="11"/>
        <v>0</v>
      </c>
      <c r="F31" s="33"/>
      <c r="G31" s="33">
        <f t="shared" si="12"/>
        <v>0</v>
      </c>
      <c r="H31" s="33">
        <f t="shared" si="12"/>
        <v>0</v>
      </c>
      <c r="I31" s="33">
        <f t="shared" ref="I31:I40" si="13">(+D31+E31+G31-H31)</f>
        <v>259.41604500000005</v>
      </c>
      <c r="J31" s="33">
        <v>0</v>
      </c>
      <c r="K31" s="33">
        <f>F31-J31</f>
        <v>0</v>
      </c>
      <c r="L31" s="33">
        <v>0</v>
      </c>
      <c r="M31" s="33"/>
      <c r="N31" s="35">
        <v>0.3</v>
      </c>
      <c r="O31" s="33"/>
      <c r="P31" s="33"/>
      <c r="Q31" s="33">
        <f>(I31+L31-M31)*N31</f>
        <v>77.824813500000019</v>
      </c>
      <c r="R31" s="33"/>
      <c r="S31" s="33">
        <f t="shared" ref="S31:S40" si="14">I31-Q31</f>
        <v>181.59123150000005</v>
      </c>
    </row>
    <row r="32" spans="2:25" ht="13" x14ac:dyDescent="0.3">
      <c r="B32" s="32">
        <v>12</v>
      </c>
      <c r="C32" s="33" t="s">
        <v>61</v>
      </c>
      <c r="D32" s="33">
        <v>0</v>
      </c>
      <c r="E32" s="33">
        <f t="shared" si="11"/>
        <v>2171200</v>
      </c>
      <c r="F32" s="33">
        <f>E32</f>
        <v>2171200</v>
      </c>
      <c r="G32" s="33">
        <f t="shared" si="12"/>
        <v>0</v>
      </c>
      <c r="H32" s="33">
        <f t="shared" si="12"/>
        <v>0</v>
      </c>
      <c r="I32" s="33">
        <f t="shared" si="13"/>
        <v>2171200</v>
      </c>
      <c r="J32" s="33">
        <v>0</v>
      </c>
      <c r="K32" s="33">
        <f>F32-J32</f>
        <v>2171200</v>
      </c>
      <c r="L32" s="33">
        <v>0</v>
      </c>
      <c r="M32" s="33"/>
      <c r="N32" s="37">
        <v>1</v>
      </c>
      <c r="O32" s="33"/>
      <c r="P32" s="33"/>
      <c r="Q32" s="33">
        <f>(I32+L32-M32)*N32</f>
        <v>2171200</v>
      </c>
      <c r="R32" s="33"/>
      <c r="S32" s="33">
        <f t="shared" si="14"/>
        <v>0</v>
      </c>
    </row>
    <row r="33" spans="2:19" ht="13" x14ac:dyDescent="0.3">
      <c r="B33" s="32">
        <v>13</v>
      </c>
      <c r="C33" s="33" t="s">
        <v>62</v>
      </c>
      <c r="D33" s="33">
        <v>322250.53000000026</v>
      </c>
      <c r="E33" s="33">
        <f t="shared" si="11"/>
        <v>50000</v>
      </c>
      <c r="F33" s="33">
        <f>E33</f>
        <v>50000</v>
      </c>
      <c r="G33" s="33">
        <f t="shared" si="12"/>
        <v>0</v>
      </c>
      <c r="H33" s="33">
        <f t="shared" si="12"/>
        <v>0</v>
      </c>
      <c r="I33" s="33">
        <f t="shared" si="13"/>
        <v>372250.53000000026</v>
      </c>
      <c r="J33" s="33">
        <v>0</v>
      </c>
      <c r="K33" s="33">
        <f t="shared" ref="K33:K40" si="15">F33-J33</f>
        <v>50000</v>
      </c>
      <c r="L33" s="33">
        <v>0</v>
      </c>
      <c r="M33" s="33"/>
      <c r="N33" s="38"/>
      <c r="O33" s="33"/>
      <c r="P33" s="33"/>
      <c r="Q33" s="39">
        <f>45923+(155379/5)+(328161/5)+(50000/5*0.5)</f>
        <v>147631</v>
      </c>
      <c r="R33" s="40"/>
      <c r="S33" s="33">
        <f t="shared" si="14"/>
        <v>224619.53000000026</v>
      </c>
    </row>
    <row r="34" spans="2:19" ht="13" x14ac:dyDescent="0.3">
      <c r="B34" s="32">
        <v>42</v>
      </c>
      <c r="C34" s="33" t="s">
        <v>63</v>
      </c>
      <c r="D34" s="33">
        <v>6458.4676349050878</v>
      </c>
      <c r="E34" s="33">
        <f t="shared" si="11"/>
        <v>0</v>
      </c>
      <c r="F34" s="33"/>
      <c r="G34" s="33">
        <f t="shared" si="12"/>
        <v>0</v>
      </c>
      <c r="H34" s="33">
        <f t="shared" si="12"/>
        <v>0</v>
      </c>
      <c r="I34" s="33">
        <f t="shared" si="13"/>
        <v>6458.4676349050878</v>
      </c>
      <c r="J34" s="33">
        <v>0</v>
      </c>
      <c r="K34" s="33">
        <f t="shared" si="15"/>
        <v>0</v>
      </c>
      <c r="L34" s="33">
        <v>0</v>
      </c>
      <c r="M34" s="33"/>
      <c r="N34" s="35">
        <v>0.12</v>
      </c>
      <c r="O34" s="33"/>
      <c r="P34" s="33"/>
      <c r="Q34" s="33">
        <f>(I34+L34-M34)*N34</f>
        <v>775.01611618861057</v>
      </c>
      <c r="R34" s="33"/>
      <c r="S34" s="33">
        <f t="shared" si="14"/>
        <v>5683.451518716477</v>
      </c>
    </row>
    <row r="35" spans="2:19" ht="13" x14ac:dyDescent="0.3">
      <c r="B35" s="32">
        <v>45</v>
      </c>
      <c r="C35" s="33" t="s">
        <v>64</v>
      </c>
      <c r="D35" s="33">
        <v>4.8164314687500003</v>
      </c>
      <c r="E35" s="33">
        <f t="shared" si="11"/>
        <v>0</v>
      </c>
      <c r="F35" s="33"/>
      <c r="G35" s="33">
        <f t="shared" si="12"/>
        <v>0</v>
      </c>
      <c r="H35" s="33">
        <f t="shared" si="12"/>
        <v>0</v>
      </c>
      <c r="I35" s="33">
        <f t="shared" si="13"/>
        <v>4.8164314687500003</v>
      </c>
      <c r="J35" s="33">
        <v>0</v>
      </c>
      <c r="K35" s="33">
        <f t="shared" si="15"/>
        <v>0</v>
      </c>
      <c r="L35" s="33">
        <v>0</v>
      </c>
      <c r="M35" s="33"/>
      <c r="N35" s="35">
        <v>0.45</v>
      </c>
      <c r="O35" s="33"/>
      <c r="P35" s="33"/>
      <c r="Q35" s="33">
        <f>(I35+L35-M35)*N35</f>
        <v>2.1673941609375</v>
      </c>
      <c r="R35" s="33"/>
      <c r="S35" s="33">
        <f t="shared" si="14"/>
        <v>2.6490373078125002</v>
      </c>
    </row>
    <row r="36" spans="2:19" ht="13" x14ac:dyDescent="0.3">
      <c r="B36" s="32">
        <v>45</v>
      </c>
      <c r="C36" s="33" t="s">
        <v>65</v>
      </c>
      <c r="D36" s="33">
        <v>2.2874274843749998</v>
      </c>
      <c r="E36" s="33">
        <f t="shared" si="11"/>
        <v>0</v>
      </c>
      <c r="F36" s="33"/>
      <c r="G36" s="33">
        <f t="shared" si="12"/>
        <v>0</v>
      </c>
      <c r="H36" s="33">
        <f t="shared" si="12"/>
        <v>0</v>
      </c>
      <c r="I36" s="33">
        <f t="shared" si="13"/>
        <v>2.2874274843749998</v>
      </c>
      <c r="J36" s="33">
        <v>0</v>
      </c>
      <c r="K36" s="33">
        <f t="shared" si="15"/>
        <v>0</v>
      </c>
      <c r="L36" s="33">
        <v>0</v>
      </c>
      <c r="M36" s="33"/>
      <c r="N36" s="35">
        <v>0.45</v>
      </c>
      <c r="O36" s="33"/>
      <c r="P36" s="33"/>
      <c r="Q36" s="33">
        <f>(I36+L36-M36)*N36</f>
        <v>1.0293423679687499</v>
      </c>
      <c r="R36" s="33"/>
      <c r="S36" s="33">
        <f t="shared" si="14"/>
        <v>1.2580851164062499</v>
      </c>
    </row>
    <row r="37" spans="2:19" ht="13" x14ac:dyDescent="0.3">
      <c r="B37" s="32">
        <v>47</v>
      </c>
      <c r="C37" s="60" t="s">
        <v>66</v>
      </c>
      <c r="D37" s="33">
        <v>97557991.932613462</v>
      </c>
      <c r="E37" s="33">
        <f t="shared" si="11"/>
        <v>16180500</v>
      </c>
      <c r="F37" s="33">
        <f>E37</f>
        <v>16180500</v>
      </c>
      <c r="G37" s="33">
        <f t="shared" si="12"/>
        <v>0</v>
      </c>
      <c r="H37" s="33">
        <f t="shared" si="12"/>
        <v>0</v>
      </c>
      <c r="I37" s="33">
        <f t="shared" si="13"/>
        <v>113738491.93261346</v>
      </c>
      <c r="J37" s="33">
        <f>H37</f>
        <v>0</v>
      </c>
      <c r="K37" s="33">
        <f t="shared" si="15"/>
        <v>16180500</v>
      </c>
      <c r="L37" s="33">
        <f>K37*0.5</f>
        <v>8090250</v>
      </c>
      <c r="M37" s="33"/>
      <c r="N37" s="35">
        <v>0.08</v>
      </c>
      <c r="O37" s="33"/>
      <c r="P37" s="33"/>
      <c r="Q37" s="33">
        <f>(I37+L37-M37)*N37</f>
        <v>9746299.3546090778</v>
      </c>
      <c r="R37" s="33"/>
      <c r="S37" s="33">
        <f t="shared" si="14"/>
        <v>103992192.57800439</v>
      </c>
    </row>
    <row r="38" spans="2:19" ht="13" x14ac:dyDescent="0.3">
      <c r="B38" s="32">
        <v>50</v>
      </c>
      <c r="C38" s="60" t="s">
        <v>67</v>
      </c>
      <c r="D38" s="33">
        <v>19923.616605118965</v>
      </c>
      <c r="E38" s="33">
        <f t="shared" si="11"/>
        <v>0</v>
      </c>
      <c r="F38" s="33">
        <f>E38</f>
        <v>0</v>
      </c>
      <c r="G38" s="33">
        <f t="shared" si="12"/>
        <v>0</v>
      </c>
      <c r="H38" s="33">
        <f t="shared" si="12"/>
        <v>0</v>
      </c>
      <c r="I38" s="33">
        <f t="shared" si="13"/>
        <v>19923.616605118965</v>
      </c>
      <c r="J38" s="33">
        <v>0</v>
      </c>
      <c r="K38" s="33">
        <f t="shared" si="15"/>
        <v>0</v>
      </c>
      <c r="L38" s="33">
        <f>K38*0.5</f>
        <v>0</v>
      </c>
      <c r="M38" s="33"/>
      <c r="N38" s="35">
        <v>0.55000000000000004</v>
      </c>
      <c r="O38" s="33"/>
      <c r="P38" s="33"/>
      <c r="Q38" s="33">
        <f>(I38+L38-M38)*N38</f>
        <v>10957.989132815432</v>
      </c>
      <c r="R38" s="33"/>
      <c r="S38" s="33">
        <f t="shared" si="14"/>
        <v>8965.6274723035331</v>
      </c>
    </row>
    <row r="39" spans="2:19" ht="13" x14ac:dyDescent="0.3">
      <c r="B39" s="32">
        <v>13</v>
      </c>
      <c r="C39" s="32" t="s">
        <v>68</v>
      </c>
      <c r="D39" s="33">
        <v>0</v>
      </c>
      <c r="E39" s="33">
        <f t="shared" si="11"/>
        <v>0</v>
      </c>
      <c r="F39" s="33">
        <v>0</v>
      </c>
      <c r="G39" s="33">
        <f t="shared" si="12"/>
        <v>0</v>
      </c>
      <c r="H39" s="33">
        <f t="shared" si="12"/>
        <v>0</v>
      </c>
      <c r="I39" s="33">
        <f t="shared" si="13"/>
        <v>0</v>
      </c>
      <c r="J39" s="33">
        <v>0</v>
      </c>
      <c r="K39" s="33">
        <f t="shared" si="15"/>
        <v>0</v>
      </c>
      <c r="L39" s="33">
        <v>0</v>
      </c>
      <c r="M39" s="33"/>
      <c r="N39" s="41" t="s">
        <v>69</v>
      </c>
      <c r="O39" s="33"/>
      <c r="P39" s="33"/>
      <c r="Q39" s="42"/>
      <c r="R39" s="33"/>
      <c r="S39" s="33">
        <f t="shared" si="14"/>
        <v>0</v>
      </c>
    </row>
    <row r="40" spans="2:19" ht="13" x14ac:dyDescent="0.3">
      <c r="B40" s="43" t="s">
        <v>70</v>
      </c>
      <c r="C40" s="43"/>
      <c r="D40" s="33">
        <v>22503018.660000004</v>
      </c>
      <c r="E40" s="33">
        <f t="shared" si="11"/>
        <v>0</v>
      </c>
      <c r="F40" s="33">
        <v>0</v>
      </c>
      <c r="G40" s="33">
        <f t="shared" si="12"/>
        <v>-16923131.136749998</v>
      </c>
      <c r="H40" s="33">
        <f t="shared" si="12"/>
        <v>0</v>
      </c>
      <c r="I40" s="33">
        <f t="shared" si="13"/>
        <v>5579887.5232500061</v>
      </c>
      <c r="J40" s="33">
        <v>0</v>
      </c>
      <c r="K40" s="33">
        <f t="shared" si="15"/>
        <v>0</v>
      </c>
      <c r="L40" s="33">
        <v>0</v>
      </c>
      <c r="M40" s="33"/>
      <c r="N40" s="35">
        <v>0</v>
      </c>
      <c r="O40" s="33"/>
      <c r="P40" s="33"/>
      <c r="Q40" s="33"/>
      <c r="R40" s="33"/>
      <c r="S40" s="33">
        <f t="shared" si="14"/>
        <v>5579887.5232500061</v>
      </c>
    </row>
    <row r="41" spans="2:19" ht="13" x14ac:dyDescent="0.3">
      <c r="B41" s="32"/>
      <c r="C41" s="32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6"/>
      <c r="O41" s="33"/>
      <c r="P41" s="33"/>
      <c r="Q41" s="33"/>
      <c r="R41" s="33"/>
      <c r="S41" s="33"/>
    </row>
    <row r="42" spans="2:19" ht="13" x14ac:dyDescent="0.3">
      <c r="B42" s="44"/>
      <c r="C42" s="44"/>
      <c r="D42" s="45">
        <f t="shared" ref="D42:M42" si="16">SUM(D28:D41)</f>
        <v>139872720.38438046</v>
      </c>
      <c r="E42" s="46">
        <f t="shared" si="16"/>
        <v>19434106</v>
      </c>
      <c r="F42" s="46">
        <f t="shared" si="16"/>
        <v>19434106</v>
      </c>
      <c r="G42" s="46">
        <f t="shared" si="16"/>
        <v>-16923131.136749998</v>
      </c>
      <c r="H42" s="46">
        <f t="shared" si="16"/>
        <v>0</v>
      </c>
      <c r="I42" s="46">
        <f t="shared" si="16"/>
        <v>142383695.24763048</v>
      </c>
      <c r="J42" s="46">
        <f t="shared" si="16"/>
        <v>0</v>
      </c>
      <c r="K42" s="46">
        <f t="shared" si="16"/>
        <v>19434106</v>
      </c>
      <c r="L42" s="46">
        <f t="shared" si="16"/>
        <v>8606453</v>
      </c>
      <c r="M42" s="46">
        <f t="shared" si="16"/>
        <v>0</v>
      </c>
      <c r="N42" s="47"/>
      <c r="O42" s="46">
        <f>SUM(O28:O41)</f>
        <v>0</v>
      </c>
      <c r="P42" s="46">
        <f>SUM(P28:P41)</f>
        <v>0</v>
      </c>
      <c r="Q42" s="46">
        <f>SUM(Q28:Q41)</f>
        <v>13395300.560592171</v>
      </c>
      <c r="R42" s="48"/>
      <c r="S42" s="46">
        <f>SUM(S28:S41)</f>
        <v>128988394.6870383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- 1592 PILs CCA changes</vt:lpstr>
      <vt:lpstr>CCA Calculations</vt:lpstr>
      <vt:lpstr>2020 AIIP v Half Yr</vt:lpstr>
      <vt:lpstr>2024 AIIP CCA phase out</vt:lpstr>
      <vt:lpstr>2025 AIIP CCA phase 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Filion</dc:creator>
  <cp:lastModifiedBy>Valerie Bennett</cp:lastModifiedBy>
  <dcterms:created xsi:type="dcterms:W3CDTF">2025-04-22T12:05:51Z</dcterms:created>
  <dcterms:modified xsi:type="dcterms:W3CDTF">2025-04-29T17:58:19Z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4105</vt:lpwstr>
  </property>
</Properties>
</file>