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20"/>
  <workbookPr defaultThemeVersion="202300"/>
  <mc:AlternateContent xmlns:mc="http://schemas.openxmlformats.org/markup-compatibility/2006">
    <mc:Choice Requires="x15">
      <x15ac:absPath xmlns:x15ac="http://schemas.microsoft.com/office/spreadsheetml/2010/11/ac" url="https://d.docs.live.net/71d7cb0d19a6488a/EGI PHASE 3 COST ALLOCATION AND RATE DESIGN/"/>
    </mc:Choice>
  </mc:AlternateContent>
  <xr:revisionPtr revIDLastSave="18" documentId="8_{C168C842-5C72-EE4A-9A06-4D60C5921241}" xr6:coauthVersionLast="47" xr6:coauthVersionMax="47" xr10:uidLastSave="{D4FE04A2-7395-EA46-A1D1-BA643A87B425}"/>
  <bookViews>
    <workbookView xWindow="1600" yWindow="2100" windowWidth="24240" windowHeight="13560" xr2:uid="{4FF3CE8E-771D-454A-A205-A5D1C28920CA}"/>
  </bookViews>
  <sheets>
    <sheet name="Sheet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9" i="1" l="1"/>
  <c r="L9" i="1"/>
  <c r="M8" i="1"/>
  <c r="N8" i="1" s="1"/>
  <c r="M7" i="1"/>
  <c r="L7" i="1"/>
  <c r="M6" i="1"/>
  <c r="N6" i="1" s="1"/>
  <c r="M5" i="1"/>
  <c r="N5" i="1" s="1"/>
  <c r="M4" i="1"/>
  <c r="N4" i="1" s="1"/>
  <c r="N7" i="1" l="1"/>
  <c r="N9" i="1"/>
</calcChain>
</file>

<file path=xl/sharedStrings.xml><?xml version="1.0" encoding="utf-8"?>
<sst xmlns="http://schemas.openxmlformats.org/spreadsheetml/2006/main" count="37" uniqueCount="32">
  <si>
    <t>Delivery</t>
  </si>
  <si>
    <t>Gas Cost</t>
  </si>
  <si>
    <t>A</t>
  </si>
  <si>
    <t>B</t>
  </si>
  <si>
    <t>C=A x B</t>
  </si>
  <si>
    <t>Applicable Rate Class</t>
  </si>
  <si>
    <t>Load Balancing Transportation</t>
  </si>
  <si>
    <t>Transportation Demand</t>
  </si>
  <si>
    <t>Load Balancing Commodity</t>
  </si>
  <si>
    <t>Transportation Commodity</t>
  </si>
  <si>
    <t>Storage Commodity</t>
  </si>
  <si>
    <t>Transmission Commodity</t>
  </si>
  <si>
    <t>One Zone (Proposed)</t>
  </si>
  <si>
    <t>E10</t>
  </si>
  <si>
    <t>One Zone Without Regional Adjustments</t>
  </si>
  <si>
    <t>As Filed Phase 1</t>
  </si>
  <si>
    <t>Two Zones One Distribution</t>
  </si>
  <si>
    <t>E10 South</t>
  </si>
  <si>
    <t>Two Zones</t>
  </si>
  <si>
    <t>Four Zones One Distribution</t>
  </si>
  <si>
    <t>E10 South (Union)</t>
  </si>
  <si>
    <t>Note 1</t>
  </si>
  <si>
    <t>Transportation Costs Recovered from Union South E10 Customers</t>
  </si>
  <si>
    <t>For Scenarios where the Gas Supply Transportation charge does not include commodity the rate calculated by EGI has been used, obviating the need to account for the western transportation charge .  For scenarios where the Gas Supply Transportation Charge includes Commodity costs OGVG has calculated the applicable rate without commodity costs by dividing the sum of the non commodity costs by the applicable total E10 Volumes for each scenario.   In the Two Zones One Distribution scenario OGVG deducted the incremental revenue from Western volumes from the total revenue to produce a base Gas Supply Transportation Charge.</t>
  </si>
  <si>
    <t>Note 2</t>
  </si>
  <si>
    <t>Amount included in Proposed Gas Supply Transportation Charge ($000s) Note 1</t>
  </si>
  <si>
    <t>The data for the allocated costs is from the Attachment 13 information for each of the scenarios at Exhibit 7 Tab 3 Schedules 1-6</t>
  </si>
  <si>
    <r>
      <t>Applicable Volumes (10</t>
    </r>
    <r>
      <rPr>
        <b/>
        <vertAlign val="superscript"/>
        <sz val="12"/>
        <color theme="1"/>
        <rFont val="Aptos Narrow (Body)"/>
      </rPr>
      <t>3</t>
    </r>
    <r>
      <rPr>
        <b/>
        <sz val="12"/>
        <color theme="1"/>
        <rFont val="Aptos Narrow"/>
        <scheme val="minor"/>
      </rPr>
      <t>m</t>
    </r>
    <r>
      <rPr>
        <b/>
        <vertAlign val="superscript"/>
        <sz val="12"/>
        <color theme="1"/>
        <rFont val="Aptos Narrow (Body)"/>
      </rPr>
      <t>3</t>
    </r>
    <r>
      <rPr>
        <b/>
        <sz val="12"/>
        <color theme="1"/>
        <rFont val="Aptos Narrow"/>
        <scheme val="minor"/>
      </rPr>
      <t>) Note 2</t>
    </r>
  </si>
  <si>
    <r>
      <t>Proposed Rate (Normalized when required)</t>
    </r>
    <r>
      <rPr>
        <b/>
        <vertAlign val="superscript"/>
        <sz val="12"/>
        <color theme="1"/>
        <rFont val="Aptos Narrow (Body)"/>
      </rPr>
      <t xml:space="preserve">Note 3 </t>
    </r>
    <r>
      <rPr>
        <b/>
        <sz val="12"/>
        <color theme="1"/>
        <rFont val="Aptos Narrow"/>
        <scheme val="minor"/>
      </rPr>
      <t>cents per m</t>
    </r>
    <r>
      <rPr>
        <b/>
        <vertAlign val="superscript"/>
        <sz val="12"/>
        <color theme="1"/>
        <rFont val="Aptos Narrow (Body)"/>
      </rPr>
      <t>3</t>
    </r>
  </si>
  <si>
    <t>Union South E10 Volumes Only Note 2</t>
  </si>
  <si>
    <t>Note 3</t>
  </si>
  <si>
    <t>The data relating to volumes is taken from the Attachment 2 information for each of the scenarios at Exhibit 8 Tab 2 Schedules 9-14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</si>
</sst>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quot;$&quot;#,##0"/>
    <numFmt numFmtId="166" formatCode="0.0000"/>
  </numFmts>
  <fonts count="3" x14ac:knownFonts="1">
    <font>
      <sz val="12"/>
      <color theme="1"/>
      <name val="Aptos Narrow"/>
      <family val="2"/>
      <scheme val="minor"/>
    </font>
    <font>
      <b/>
      <sz val="12"/>
      <color theme="1"/>
      <name val="Aptos Narrow"/>
      <scheme val="minor"/>
    </font>
    <font>
      <b/>
      <vertAlign val="superscript"/>
      <sz val="12"/>
      <color theme="1"/>
      <name val="Aptos Narrow (Body)"/>
    </font>
  </fonts>
  <fills count="4">
    <fill>
      <patternFill patternType="none"/>
    </fill>
    <fill>
      <patternFill patternType="gray125"/>
    </fill>
    <fill>
      <patternFill patternType="solid">
        <fgColor theme="5" tint="0.79998168889431442"/>
        <bgColor indexed="64"/>
      </patternFill>
    </fill>
    <fill>
      <patternFill patternType="solid">
        <fgColor theme="9" tint="0.59999389629810485"/>
        <bgColor indexed="64"/>
      </patternFill>
    </fill>
  </fills>
  <borders count="9">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27">
    <xf numFmtId="0" fontId="0" fillId="0" borderId="0" xfId="0"/>
    <xf numFmtId="164" fontId="1" fillId="0" borderId="1" xfId="0" applyNumberFormat="1" applyFont="1" applyBorder="1" applyAlignment="1">
      <alignment horizontal="center" vertical="center"/>
    </xf>
    <xf numFmtId="0" fontId="0" fillId="0" borderId="0" xfId="0" applyAlignment="1">
      <alignment horizontal="center"/>
    </xf>
    <xf numFmtId="0" fontId="0" fillId="0" borderId="0" xfId="0" applyAlignment="1">
      <alignment horizontal="center" vertical="center"/>
    </xf>
    <xf numFmtId="0" fontId="1" fillId="0" borderId="0" xfId="0" applyFont="1"/>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0" borderId="0" xfId="0" applyFont="1" applyAlignment="1">
      <alignment horizontal="center"/>
    </xf>
    <xf numFmtId="0" fontId="1" fillId="0" borderId="0" xfId="0" applyFont="1" applyAlignment="1">
      <alignment horizontal="center" vertical="center"/>
    </xf>
    <xf numFmtId="49" fontId="1" fillId="0" borderId="0" xfId="0" applyNumberFormat="1" applyFont="1" applyAlignment="1">
      <alignment horizontal="center" vertical="center" wrapText="1"/>
    </xf>
    <xf numFmtId="49" fontId="1" fillId="0" borderId="5" xfId="0" applyNumberFormat="1" applyFont="1" applyBorder="1" applyAlignment="1">
      <alignment horizontal="center" vertical="center" wrapText="1"/>
    </xf>
    <xf numFmtId="0" fontId="0" fillId="2" borderId="5" xfId="0" applyFill="1" applyBorder="1" applyAlignment="1">
      <alignment horizontal="center"/>
    </xf>
    <xf numFmtId="0" fontId="0" fillId="3" borderId="5" xfId="0" applyFill="1" applyBorder="1" applyAlignment="1">
      <alignment horizontal="center"/>
    </xf>
    <xf numFmtId="0" fontId="0" fillId="3" borderId="6" xfId="0" applyFill="1" applyBorder="1" applyAlignment="1">
      <alignment horizontal="center"/>
    </xf>
    <xf numFmtId="3" fontId="0" fillId="0" borderId="0" xfId="0" applyNumberFormat="1" applyAlignment="1">
      <alignment horizontal="center"/>
    </xf>
    <xf numFmtId="165" fontId="0" fillId="0" borderId="0" xfId="0" applyNumberFormat="1" applyAlignment="1">
      <alignment horizontal="center" vertical="center"/>
    </xf>
    <xf numFmtId="0" fontId="0" fillId="2" borderId="7" xfId="0" applyFill="1" applyBorder="1" applyAlignment="1">
      <alignment horizontal="center"/>
    </xf>
    <xf numFmtId="0" fontId="0" fillId="3" borderId="7" xfId="0" applyFill="1" applyBorder="1" applyAlignment="1">
      <alignment horizontal="center"/>
    </xf>
    <xf numFmtId="0" fontId="0" fillId="3" borderId="0" xfId="0" applyFill="1" applyAlignment="1">
      <alignment horizontal="center"/>
    </xf>
    <xf numFmtId="0" fontId="0" fillId="2" borderId="0" xfId="0" applyFill="1" applyAlignment="1">
      <alignment horizontal="center"/>
    </xf>
    <xf numFmtId="166" fontId="0" fillId="2" borderId="0" xfId="0" applyNumberFormat="1" applyFill="1" applyAlignment="1">
      <alignment horizontal="center"/>
    </xf>
    <xf numFmtId="0" fontId="0" fillId="2" borderId="8" xfId="0" applyFill="1" applyBorder="1" applyAlignment="1">
      <alignment horizontal="center"/>
    </xf>
    <xf numFmtId="0" fontId="0" fillId="2" borderId="1" xfId="0" applyFill="1" applyBorder="1" applyAlignment="1">
      <alignment horizontal="center"/>
    </xf>
    <xf numFmtId="0" fontId="0" fillId="0" borderId="0" xfId="0" applyAlignment="1">
      <alignment horizontal="left" vertical="center" wrapText="1"/>
    </xf>
    <xf numFmtId="0" fontId="0" fillId="0" borderId="0" xfId="0" applyFill="1" applyBorder="1" applyAlignment="1">
      <alignment horizontal="left" vertical="center"/>
    </xf>
    <xf numFmtId="0" fontId="0" fillId="0" borderId="0" xfId="0"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D9156-0704-BD43-96BC-9BE08C374226}">
  <dimension ref="A1:N13"/>
  <sheetViews>
    <sheetView tabSelected="1" topLeftCell="D1" workbookViewId="0">
      <selection activeCell="L7" sqref="L7"/>
    </sheetView>
  </sheetViews>
  <sheetFormatPr baseColWidth="10" defaultColWidth="17.6640625" defaultRowHeight="16" x14ac:dyDescent="0.2"/>
  <cols>
    <col min="1" max="1" width="33.33203125" bestFit="1" customWidth="1"/>
    <col min="12" max="13" width="17.6640625" style="2"/>
    <col min="14" max="14" width="17.6640625" style="3"/>
  </cols>
  <sheetData>
    <row r="1" spans="1:14" ht="17" thickBot="1" x14ac:dyDescent="0.25">
      <c r="C1" s="1" t="s">
        <v>25</v>
      </c>
      <c r="D1" s="1"/>
      <c r="E1" s="1"/>
      <c r="F1" s="1"/>
      <c r="G1" s="1"/>
      <c r="H1" s="1"/>
      <c r="I1" s="1"/>
      <c r="J1" s="1"/>
    </row>
    <row r="2" spans="1:14" s="4" customFormat="1" ht="17" thickBot="1" x14ac:dyDescent="0.25">
      <c r="C2" s="5" t="s">
        <v>0</v>
      </c>
      <c r="D2" s="6"/>
      <c r="E2" s="5" t="s">
        <v>1</v>
      </c>
      <c r="F2" s="7"/>
      <c r="G2" s="7"/>
      <c r="H2" s="7"/>
      <c r="I2" s="7"/>
      <c r="J2" s="6"/>
      <c r="L2" s="8" t="s">
        <v>2</v>
      </c>
      <c r="M2" s="8" t="s">
        <v>3</v>
      </c>
      <c r="N2" s="9" t="s">
        <v>4</v>
      </c>
    </row>
    <row r="3" spans="1:14" s="10" customFormat="1" ht="75" thickBot="1" x14ac:dyDescent="0.25">
      <c r="B3" s="10" t="s">
        <v>5</v>
      </c>
      <c r="C3" s="11" t="s">
        <v>6</v>
      </c>
      <c r="D3" s="11" t="s">
        <v>7</v>
      </c>
      <c r="E3" s="11" t="s">
        <v>6</v>
      </c>
      <c r="F3" s="11" t="s">
        <v>8</v>
      </c>
      <c r="G3" s="11" t="s">
        <v>7</v>
      </c>
      <c r="H3" s="11" t="s">
        <v>9</v>
      </c>
      <c r="I3" s="10" t="s">
        <v>10</v>
      </c>
      <c r="J3" s="11" t="s">
        <v>11</v>
      </c>
      <c r="K3" s="10" t="s">
        <v>27</v>
      </c>
      <c r="L3" s="10" t="s">
        <v>28</v>
      </c>
      <c r="M3" s="10" t="s">
        <v>29</v>
      </c>
      <c r="N3" s="10" t="s">
        <v>22</v>
      </c>
    </row>
    <row r="4" spans="1:14" x14ac:dyDescent="0.2">
      <c r="A4" s="2" t="s">
        <v>12</v>
      </c>
      <c r="B4" s="2" t="s">
        <v>13</v>
      </c>
      <c r="C4" s="12">
        <v>-261</v>
      </c>
      <c r="D4" s="12">
        <v>-843</v>
      </c>
      <c r="E4" s="12">
        <v>5343</v>
      </c>
      <c r="F4" s="13">
        <v>2952</v>
      </c>
      <c r="G4" s="12">
        <v>17520</v>
      </c>
      <c r="H4" s="12">
        <v>1601</v>
      </c>
      <c r="I4" s="14">
        <v>1946</v>
      </c>
      <c r="J4" s="13">
        <v>1057</v>
      </c>
      <c r="K4" s="15">
        <v>2924503</v>
      </c>
      <c r="L4" s="2">
        <v>0.80779999999999996</v>
      </c>
      <c r="M4" s="15">
        <f>$K$9</f>
        <v>1311595</v>
      </c>
      <c r="N4" s="16">
        <f>M4*L4*10</f>
        <v>10595064.409999998</v>
      </c>
    </row>
    <row r="5" spans="1:14" x14ac:dyDescent="0.2">
      <c r="A5" s="2" t="s">
        <v>14</v>
      </c>
      <c r="B5" s="2" t="s">
        <v>13</v>
      </c>
      <c r="C5" s="17">
        <v>-577</v>
      </c>
      <c r="D5" s="17">
        <v>-866</v>
      </c>
      <c r="E5" s="17">
        <v>11804</v>
      </c>
      <c r="F5" s="18">
        <v>2952</v>
      </c>
      <c r="G5" s="17">
        <v>17925</v>
      </c>
      <c r="H5" s="17">
        <v>1731</v>
      </c>
      <c r="I5" s="19">
        <v>1946</v>
      </c>
      <c r="J5" s="18">
        <v>1076</v>
      </c>
      <c r="K5" s="15">
        <v>2924503</v>
      </c>
      <c r="L5" s="2">
        <v>0.99060000000000004</v>
      </c>
      <c r="M5" s="15">
        <f t="shared" ref="M5:M9" si="0">$K$9</f>
        <v>1311595</v>
      </c>
      <c r="N5" s="16">
        <f t="shared" ref="N5:N9" si="1">M5*L5*10</f>
        <v>12992660.07</v>
      </c>
    </row>
    <row r="6" spans="1:14" x14ac:dyDescent="0.2">
      <c r="A6" s="2" t="s">
        <v>15</v>
      </c>
      <c r="B6" s="2" t="s">
        <v>13</v>
      </c>
      <c r="C6" s="17">
        <v>-601</v>
      </c>
      <c r="D6" s="17">
        <v>-1115</v>
      </c>
      <c r="E6" s="17">
        <v>12462</v>
      </c>
      <c r="F6" s="18">
        <v>2952</v>
      </c>
      <c r="G6" s="17">
        <v>22778</v>
      </c>
      <c r="H6" s="17">
        <v>2228</v>
      </c>
      <c r="I6" s="19">
        <v>1946</v>
      </c>
      <c r="J6" s="18">
        <v>1052</v>
      </c>
      <c r="K6" s="15">
        <v>2924503</v>
      </c>
      <c r="L6" s="2">
        <v>1.1863999999999999</v>
      </c>
      <c r="M6" s="15">
        <f t="shared" si="0"/>
        <v>1311595</v>
      </c>
      <c r="N6" s="16">
        <f t="shared" si="1"/>
        <v>15560763.08</v>
      </c>
    </row>
    <row r="7" spans="1:14" x14ac:dyDescent="0.2">
      <c r="A7" s="2" t="s">
        <v>16</v>
      </c>
      <c r="B7" s="2" t="s">
        <v>17</v>
      </c>
      <c r="C7" s="17">
        <v>-26</v>
      </c>
      <c r="D7" s="17">
        <v>-256</v>
      </c>
      <c r="E7" s="17">
        <v>524</v>
      </c>
      <c r="F7" s="17">
        <v>2729</v>
      </c>
      <c r="G7" s="17">
        <v>4895</v>
      </c>
      <c r="H7" s="17">
        <v>70</v>
      </c>
      <c r="I7" s="20">
        <v>1735</v>
      </c>
      <c r="J7" s="17">
        <v>972</v>
      </c>
      <c r="K7" s="15">
        <v>2595913</v>
      </c>
      <c r="L7" s="21">
        <f>(C7+D7+E7+G7+H7-305)/K7*100</f>
        <v>0.18883529609813579</v>
      </c>
      <c r="M7" s="15">
        <f t="shared" si="0"/>
        <v>1311595</v>
      </c>
      <c r="N7" s="16">
        <f t="shared" si="1"/>
        <v>2476754.3018583441</v>
      </c>
    </row>
    <row r="8" spans="1:14" x14ac:dyDescent="0.2">
      <c r="A8" s="2" t="s">
        <v>18</v>
      </c>
      <c r="B8" s="2" t="s">
        <v>17</v>
      </c>
      <c r="C8" s="17">
        <v>-66</v>
      </c>
      <c r="D8" s="17">
        <v>-44</v>
      </c>
      <c r="E8" s="17">
        <v>1348</v>
      </c>
      <c r="F8" s="18">
        <v>2729</v>
      </c>
      <c r="G8" s="17">
        <v>4596</v>
      </c>
      <c r="H8" s="17">
        <v>67</v>
      </c>
      <c r="I8" s="19">
        <v>1735</v>
      </c>
      <c r="J8" s="18">
        <v>972</v>
      </c>
      <c r="K8" s="15">
        <v>2606104</v>
      </c>
      <c r="L8" s="2">
        <v>0.21629999999999999</v>
      </c>
      <c r="M8" s="15">
        <f t="shared" si="0"/>
        <v>1311595</v>
      </c>
      <c r="N8" s="16">
        <f t="shared" si="1"/>
        <v>2836979.9849999999</v>
      </c>
    </row>
    <row r="9" spans="1:14" ht="17" thickBot="1" x14ac:dyDescent="0.25">
      <c r="A9" s="2" t="s">
        <v>19</v>
      </c>
      <c r="B9" s="2" t="s">
        <v>20</v>
      </c>
      <c r="C9" s="22">
        <v>0</v>
      </c>
      <c r="D9" s="22">
        <v>0</v>
      </c>
      <c r="E9" s="22">
        <v>0</v>
      </c>
      <c r="F9" s="22">
        <v>2042</v>
      </c>
      <c r="G9" s="22">
        <v>127</v>
      </c>
      <c r="H9" s="22">
        <v>14</v>
      </c>
      <c r="I9" s="23">
        <v>873</v>
      </c>
      <c r="J9" s="22">
        <v>520</v>
      </c>
      <c r="K9" s="15">
        <v>1311595</v>
      </c>
      <c r="L9" s="21">
        <f>(C9+D9+E9+G9+H9)/K9*100</f>
        <v>1.075026970978084E-2</v>
      </c>
      <c r="M9" s="15">
        <f t="shared" si="0"/>
        <v>1311595</v>
      </c>
      <c r="N9" s="16">
        <f t="shared" si="1"/>
        <v>141000</v>
      </c>
    </row>
    <row r="11" spans="1:14" x14ac:dyDescent="0.2">
      <c r="A11" s="2" t="s">
        <v>21</v>
      </c>
      <c r="B11" s="25" t="s">
        <v>26</v>
      </c>
      <c r="C11" s="26"/>
      <c r="D11" s="26"/>
      <c r="E11" s="26"/>
      <c r="F11" s="26"/>
      <c r="G11" s="26"/>
      <c r="H11" s="26"/>
      <c r="I11" s="26"/>
      <c r="J11" s="26"/>
    </row>
    <row r="12" spans="1:14" x14ac:dyDescent="0.2">
      <c r="A12" s="2" t="s">
        <v>24</v>
      </c>
      <c r="B12" s="25" t="s">
        <v>31</v>
      </c>
      <c r="C12" s="26"/>
      <c r="D12" s="26"/>
      <c r="E12" s="26"/>
      <c r="F12" s="26"/>
      <c r="G12" s="26"/>
      <c r="H12" s="26"/>
      <c r="I12" s="26"/>
      <c r="J12" s="26"/>
    </row>
    <row r="13" spans="1:14" ht="70" customHeight="1" x14ac:dyDescent="0.2">
      <c r="A13" s="3" t="s">
        <v>30</v>
      </c>
      <c r="B13" s="24" t="s">
        <v>23</v>
      </c>
      <c r="C13" s="24"/>
      <c r="D13" s="24"/>
      <c r="E13" s="24"/>
      <c r="F13" s="24"/>
      <c r="G13" s="24"/>
      <c r="H13" s="24"/>
      <c r="I13" s="24"/>
      <c r="J13" s="24"/>
    </row>
  </sheetData>
  <mergeCells count="6">
    <mergeCell ref="C1:J1"/>
    <mergeCell ref="C2:D2"/>
    <mergeCell ref="E2:J2"/>
    <mergeCell ref="B13:J13"/>
    <mergeCell ref="B11:J11"/>
    <mergeCell ref="B12:J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Buonaguro</dc:creator>
  <cp:lastModifiedBy>Mike Buonaguro</cp:lastModifiedBy>
  <dcterms:created xsi:type="dcterms:W3CDTF">2025-06-04T16:35:33Z</dcterms:created>
  <dcterms:modified xsi:type="dcterms:W3CDTF">2025-06-05T17:16:58Z</dcterms:modified>
</cp:coreProperties>
</file>