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166" documentId="13_ncr:1_{38CFEC1E-D8CE-4B50-BC01-0E073AD88279}" xr6:coauthVersionLast="47" xr6:coauthVersionMax="47" xr10:uidLastSave="{32ED7910-580B-479A-8956-EABFAA20F737}"/>
  <bookViews>
    <workbookView xWindow="-120" yWindow="-120" windowWidth="29040" windowHeight="15720" xr2:uid="{CBBF8E52-C5A3-459E-841B-98D805E6C13A}"/>
  </bookViews>
  <sheets>
    <sheet name="Exhibit I.8.2-FRPO-125" sheetId="1" r:id="rId1"/>
  </sheets>
  <definedNames>
    <definedName name="_xlnm.Print_Area" localSheetId="0">'Exhibit I.8.2-FRPO-125'!$A$3:$K$27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I15" i="1"/>
  <c r="K15" i="1"/>
  <c r="G15" i="1"/>
  <c r="I11" i="1"/>
  <c r="G10" i="1" l="1"/>
  <c r="G11" i="1" l="1"/>
  <c r="K11" i="1" l="1"/>
  <c r="K12" i="1" s="1"/>
</calcChain>
</file>

<file path=xl/sharedStrings.xml><?xml version="1.0" encoding="utf-8"?>
<sst xmlns="http://schemas.openxmlformats.org/spreadsheetml/2006/main" count="31" uniqueCount="30">
  <si>
    <t>Derivation of Inventory Revaluation Adjustments at April 2025 QRAM</t>
  </si>
  <si>
    <t>Line No.</t>
  </si>
  <si>
    <t>Particulars</t>
  </si>
  <si>
    <t>Units</t>
  </si>
  <si>
    <t>Jan 2025 QRAM
WARP ($/Unit) (1)</t>
  </si>
  <si>
    <t>Apr 2025 QRAM
WARP
 ($/Unit) (2)</t>
  </si>
  <si>
    <t>WARP Difference ($/Unit)</t>
  </si>
  <si>
    <t>Gas In Storage Balance 
as of April 1, 2025</t>
  </si>
  <si>
    <t>(a)</t>
  </si>
  <si>
    <t>(b)</t>
  </si>
  <si>
    <t>(c) = (a) - (b)</t>
  </si>
  <si>
    <t>(d)</t>
  </si>
  <si>
    <t>(e) = (c) * (d)</t>
  </si>
  <si>
    <t>Current Accounts</t>
  </si>
  <si>
    <t>EGD PGVA</t>
  </si>
  <si>
    <t>10³m³</t>
  </si>
  <si>
    <t>Union Inventory Revaluation</t>
  </si>
  <si>
    <t>GJ</t>
  </si>
  <si>
    <t>Harmonized Account</t>
  </si>
  <si>
    <t>Inventory Revaluation</t>
  </si>
  <si>
    <t>Notes:</t>
  </si>
  <si>
    <t>(1)</t>
  </si>
  <si>
    <t xml:space="preserve">EB-2024-0326, Exhibit C, Tab 1, Schedule 6, line 19. </t>
  </si>
  <si>
    <t>(2)</t>
  </si>
  <si>
    <t xml:space="preserve">EB-2025-0078, Exhibit C, Tab 1, Schedule 6, line 19. </t>
  </si>
  <si>
    <t>(3)</t>
  </si>
  <si>
    <t xml:space="preserve">EB-2025-0078, Exhibit C, Tab 1, Schedule 3, Page 1, Col. 3, line 14. </t>
  </si>
  <si>
    <t>(4)</t>
  </si>
  <si>
    <t xml:space="preserve">EB-2025-0078, Exhibit E, Tab 1, Schedule 2, page 6, Col. (c), line 14. </t>
  </si>
  <si>
    <t>Inventory Revaluation Adjustment
Debit/(Credit) 
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</si>
</sst>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;\(0\)"/>
    <numFmt numFmtId="165" formatCode="#,##0.000"/>
    <numFmt numFmtId="166" formatCode="#,##0.000_);\(#,##0.000\)"/>
    <numFmt numFmtId="167" formatCode="_(* #,##0_);_(* \(#,##0\);_(* &quot;-&quot;??_);_(@_)"/>
    <numFmt numFmtId="168" formatCode="_(* #,##0.000_);_(* \(#,##0.000\);_(* &quot;-&quot;???_);_(@_)"/>
    <numFmt numFmtId="169" formatCode="_(* #,##0.0000_);_(* \(#,##0.00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4" fillId="0" borderId="0" xfId="0" applyFont="1"/>
    <xf numFmtId="167" fontId="1" fillId="0" borderId="0" xfId="0" applyNumberFormat="1" applyFont="1"/>
    <xf numFmtId="168" fontId="1" fillId="0" borderId="0" xfId="0" applyNumberFormat="1" applyFont="1"/>
    <xf numFmtId="167" fontId="4" fillId="0" borderId="0" xfId="0" applyNumberFormat="1" applyFont="1"/>
    <xf numFmtId="169" fontId="1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7" fontId="5" fillId="0" borderId="0" xfId="1" applyNumberFormat="1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1" xfId="1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167" fontId="5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180E-D7D9-4CE5-9975-47D8168B133D}">
  <dimension ref="A4:L27"/>
  <sheetViews>
    <sheetView tabSelected="1" view="pageBreakPreview" zoomScale="80" zoomScaleNormal="80" zoomScaleSheetLayoutView="80" workbookViewId="0">
      <selection activeCell="O14" sqref="O14"/>
    </sheetView>
  </sheetViews>
  <sheetFormatPr defaultColWidth="9.140625" defaultRowHeight="14.25" x14ac:dyDescent="0.2"/>
  <cols>
    <col min="1" max="1" width="7.7109375" style="2" customWidth="1"/>
    <col min="2" max="2" width="29.42578125" style="2" customWidth="1"/>
    <col min="3" max="3" width="7.7109375" style="2" customWidth="1"/>
    <col min="4" max="4" width="3.7109375" style="2" customWidth="1"/>
    <col min="5" max="6" width="22.85546875" style="2" customWidth="1"/>
    <col min="7" max="7" width="19.28515625" style="2" customWidth="1"/>
    <col min="8" max="8" width="3.7109375" style="2" customWidth="1"/>
    <col min="9" max="9" width="20.7109375" style="2" customWidth="1"/>
    <col min="10" max="10" width="3.7109375" style="2" customWidth="1"/>
    <col min="11" max="11" width="19.5703125" style="2" customWidth="1"/>
    <col min="12" max="16384" width="9.140625" style="2"/>
  </cols>
  <sheetData>
    <row r="4" spans="1:11" x14ac:dyDescent="0.2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ht="71.25" x14ac:dyDescent="0.2">
      <c r="A6" s="1" t="s">
        <v>1</v>
      </c>
      <c r="B6" s="12" t="s">
        <v>2</v>
      </c>
      <c r="C6" s="13" t="s">
        <v>3</v>
      </c>
      <c r="D6" s="14"/>
      <c r="E6" s="15" t="s">
        <v>4</v>
      </c>
      <c r="F6" s="15" t="s">
        <v>5</v>
      </c>
      <c r="G6" s="15" t="s">
        <v>6</v>
      </c>
      <c r="H6" s="14"/>
      <c r="I6" s="15" t="s">
        <v>7</v>
      </c>
      <c r="J6" s="14"/>
      <c r="K6" s="15" t="s">
        <v>29</v>
      </c>
    </row>
    <row r="7" spans="1:11" x14ac:dyDescent="0.2">
      <c r="A7" s="3"/>
      <c r="B7" s="16"/>
      <c r="C7" s="17"/>
      <c r="D7" s="17"/>
      <c r="E7" s="17" t="s">
        <v>8</v>
      </c>
      <c r="F7" s="17" t="s">
        <v>9</v>
      </c>
      <c r="G7" s="17" t="s">
        <v>10</v>
      </c>
      <c r="H7" s="17"/>
      <c r="I7" s="17" t="s">
        <v>11</v>
      </c>
      <c r="J7" s="17"/>
      <c r="K7" s="17" t="s">
        <v>12</v>
      </c>
    </row>
    <row r="8" spans="1:11" x14ac:dyDescent="0.2">
      <c r="A8" s="3"/>
      <c r="B8" s="16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">
      <c r="A9" s="3"/>
      <c r="B9" s="18" t="s">
        <v>13</v>
      </c>
      <c r="C9" s="16"/>
      <c r="D9" s="16"/>
      <c r="E9" s="16"/>
      <c r="F9" s="16"/>
      <c r="G9" s="16"/>
      <c r="H9" s="16"/>
      <c r="I9" s="16"/>
      <c r="J9" s="16"/>
      <c r="K9" s="19"/>
    </row>
    <row r="10" spans="1:11" x14ac:dyDescent="0.2">
      <c r="A10" s="3">
        <v>1</v>
      </c>
      <c r="B10" s="20" t="s">
        <v>14</v>
      </c>
      <c r="C10" s="17" t="s">
        <v>15</v>
      </c>
      <c r="D10" s="21"/>
      <c r="E10" s="22">
        <v>144.69</v>
      </c>
      <c r="F10" s="22">
        <v>189.095</v>
      </c>
      <c r="G10" s="23">
        <f>E10-F10</f>
        <v>-44.405000000000001</v>
      </c>
      <c r="H10" s="24"/>
      <c r="I10" s="25">
        <v>546518.21954811399</v>
      </c>
      <c r="J10" s="24">
        <v>-3</v>
      </c>
      <c r="K10" s="25">
        <f>I10*G10/1000</f>
        <v>-24268.141539034001</v>
      </c>
    </row>
    <row r="11" spans="1:11" x14ac:dyDescent="0.2">
      <c r="A11" s="3">
        <v>2</v>
      </c>
      <c r="B11" s="20" t="s">
        <v>16</v>
      </c>
      <c r="C11" s="17" t="s">
        <v>17</v>
      </c>
      <c r="D11" s="21"/>
      <c r="E11" s="22">
        <v>3.702</v>
      </c>
      <c r="F11" s="22">
        <v>4.8386526241999999</v>
      </c>
      <c r="G11" s="23">
        <f>E11-F11</f>
        <v>-1.1366526241999999</v>
      </c>
      <c r="H11" s="24"/>
      <c r="I11" s="25">
        <f>21.2430874409213*1000000</f>
        <v>21243087.440921299</v>
      </c>
      <c r="J11" s="24">
        <v>-4</v>
      </c>
      <c r="K11" s="26">
        <f>I11*G11/1000</f>
        <v>-24146.011085833255</v>
      </c>
    </row>
    <row r="12" spans="1:11" x14ac:dyDescent="0.2">
      <c r="A12" s="3"/>
      <c r="B12" s="20"/>
      <c r="C12" s="17"/>
      <c r="D12" s="21"/>
      <c r="E12" s="22"/>
      <c r="F12" s="22"/>
      <c r="G12" s="23"/>
      <c r="H12" s="24"/>
      <c r="I12" s="22"/>
      <c r="J12" s="24"/>
      <c r="K12" s="25">
        <f>SUM(K10:K11)</f>
        <v>-48414.15262486726</v>
      </c>
    </row>
    <row r="13" spans="1:11" x14ac:dyDescent="0.2">
      <c r="A13" s="3"/>
      <c r="B13" s="20"/>
      <c r="C13" s="17"/>
      <c r="D13" s="21"/>
      <c r="E13" s="22"/>
      <c r="F13" s="22"/>
      <c r="G13" s="23"/>
      <c r="H13" s="24"/>
      <c r="I13" s="22"/>
      <c r="J13" s="24"/>
      <c r="K13" s="25"/>
    </row>
    <row r="14" spans="1:11" x14ac:dyDescent="0.2">
      <c r="A14" s="3"/>
      <c r="B14" s="27" t="s">
        <v>18</v>
      </c>
      <c r="C14" s="17"/>
      <c r="D14" s="21"/>
      <c r="E14" s="22"/>
      <c r="F14" s="22"/>
      <c r="G14" s="23"/>
      <c r="H14" s="24"/>
      <c r="I14" s="22"/>
      <c r="J14" s="24"/>
      <c r="K14" s="25"/>
    </row>
    <row r="15" spans="1:11" x14ac:dyDescent="0.2">
      <c r="A15" s="3">
        <v>3</v>
      </c>
      <c r="B15" s="20" t="s">
        <v>19</v>
      </c>
      <c r="C15" s="17" t="s">
        <v>17</v>
      </c>
      <c r="D15" s="21"/>
      <c r="E15" s="22">
        <v>3.702</v>
      </c>
      <c r="F15" s="22">
        <v>4.8386526241999999</v>
      </c>
      <c r="G15" s="23">
        <f>E15-F15</f>
        <v>-1.1366526241999999</v>
      </c>
      <c r="H15" s="24"/>
      <c r="I15" s="28">
        <f>(($I$11)+(($I$10*39.08)))</f>
        <v>42601019.460861593</v>
      </c>
      <c r="J15" s="24"/>
      <c r="K15" s="28">
        <f>(($I$11*$G$11)+(($I$10*39.08)*($G$10/39.08)))/1000</f>
        <v>-48414.15262486726</v>
      </c>
    </row>
    <row r="16" spans="1:11" x14ac:dyDescent="0.2">
      <c r="B16" s="16"/>
      <c r="C16" s="17"/>
      <c r="D16" s="16"/>
      <c r="E16" s="16"/>
      <c r="F16" s="16"/>
      <c r="G16" s="16"/>
      <c r="H16" s="16"/>
      <c r="I16" s="16"/>
      <c r="J16" s="16"/>
      <c r="K16" s="16"/>
    </row>
    <row r="17" spans="1:12" x14ac:dyDescent="0.2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2" x14ac:dyDescent="0.2">
      <c r="A18" s="5" t="s">
        <v>20</v>
      </c>
    </row>
    <row r="19" spans="1:12" x14ac:dyDescent="0.2">
      <c r="A19" s="4" t="s">
        <v>21</v>
      </c>
      <c r="B19" s="2" t="s">
        <v>22</v>
      </c>
      <c r="K19" s="9"/>
    </row>
    <row r="20" spans="1:12" x14ac:dyDescent="0.2">
      <c r="A20" s="4" t="s">
        <v>23</v>
      </c>
      <c r="B20" s="2" t="s">
        <v>24</v>
      </c>
      <c r="G20" s="11"/>
      <c r="I20" s="10"/>
      <c r="L20" s="7"/>
    </row>
    <row r="21" spans="1:12" x14ac:dyDescent="0.2">
      <c r="A21" s="4" t="s">
        <v>25</v>
      </c>
      <c r="B21" s="2" t="s">
        <v>26</v>
      </c>
      <c r="I21" s="8"/>
      <c r="K21" s="8"/>
    </row>
    <row r="22" spans="1:12" x14ac:dyDescent="0.2">
      <c r="A22" s="4" t="s">
        <v>27</v>
      </c>
      <c r="B22" s="2" t="s">
        <v>28</v>
      </c>
      <c r="I22" s="8"/>
      <c r="K22" s="8"/>
    </row>
    <row r="23" spans="1:12" x14ac:dyDescent="0.2">
      <c r="A23" s="4"/>
    </row>
    <row r="24" spans="1:12" x14ac:dyDescent="0.2">
      <c r="A24" s="4"/>
    </row>
    <row r="25" spans="1:12" x14ac:dyDescent="0.2">
      <c r="A25" s="4"/>
      <c r="I25" s="8"/>
    </row>
    <row r="26" spans="1:12" x14ac:dyDescent="0.2">
      <c r="A26" s="4"/>
    </row>
    <row r="27" spans="1:12" x14ac:dyDescent="0.2">
      <c r="A27" s="6"/>
    </row>
  </sheetData>
  <mergeCells count="1">
    <mergeCell ref="A4:K4"/>
  </mergeCells>
  <pageMargins left="0.7" right="0.7" top="0.75" bottom="0.75" header="0.3" footer="0.3"/>
  <pageSetup scale="53" orientation="portrait" r:id="rId1"/>
  <ignoredErrors>
    <ignoredError sqref="A19:A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DA1160AC-1F56-422F-989F-118C278AA0D5}"/>
</file>

<file path=customXml/itemProps2.xml><?xml version="1.0" encoding="utf-8"?>
<ds:datastoreItem xmlns:ds="http://schemas.openxmlformats.org/officeDocument/2006/customXml" ds:itemID="{E568217A-6E54-4AFB-A7DC-4E06BAFEED42}"/>
</file>

<file path=customXml/itemProps3.xml><?xml version="1.0" encoding="utf-8"?>
<ds:datastoreItem xmlns:ds="http://schemas.openxmlformats.org/officeDocument/2006/customXml" ds:itemID="{8012098D-8E03-476D-BD1D-A4E3D59B1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I.8.2-FRPO-125</vt:lpstr>
      <vt:lpstr>'Exhibit I.8.2-FRPO-125'!Print_Area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2025-07-04T15:45:16Z</dcterms:created>
  <dcterms:modified xsi:type="dcterms:W3CDTF">2025-07-04T15:45:18Z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2025-07-04T15:45:18Z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8f005068-dcc6-48ab-a71d-272734412b68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  <property fmtid="{D5CDD505-2E9C-101B-9397-08002B2CF9AE}" pid="10" name="ContentTypeId">
    <vt:lpwstr>0x010100B03FF908193E414D9892E49E70D7829E</vt:lpwstr>
  </property>
</Properties>
</file>