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2026 CoS\1 - Interrogatories\Interrogatory Responses\Intervenors\1-Intervenor-4\Attachment\"/>
    </mc:Choice>
  </mc:AlternateContent>
  <xr:revisionPtr revIDLastSave="0" documentId="13_ncr:1_{0B18625F-BC6E-488A-B6C2-B96B96C56129}" xr6:coauthVersionLast="47" xr6:coauthVersionMax="47" xr10:uidLastSave="{00000000-0000-0000-0000-000000000000}"/>
  <bookViews>
    <workbookView xWindow="-120" yWindow="-120" windowWidth="29040" windowHeight="15840" xr2:uid="{035712B7-5E77-417E-82FD-F5E8B81BEF8F}"/>
  </bookViews>
  <sheets>
    <sheet name="1-Intervenor-4a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6" i="1"/>
  <c r="B5" i="1"/>
  <c r="B13" i="1"/>
  <c r="C14" i="1" l="1"/>
  <c r="C28" i="1" s="1"/>
  <c r="H14" i="1"/>
  <c r="H28" i="1" s="1"/>
  <c r="G14" i="1"/>
  <c r="G28" i="1" s="1"/>
  <c r="F14" i="1"/>
  <c r="F28" i="1" s="1"/>
  <c r="E14" i="1"/>
  <c r="E28" i="1" s="1"/>
  <c r="D14" i="1"/>
  <c r="D28" i="1" s="1"/>
  <c r="B12" i="1"/>
  <c r="B14" i="1" s="1"/>
  <c r="B28" i="1" s="1"/>
</calcChain>
</file>

<file path=xl/sharedStrings.xml><?xml version="1.0" encoding="utf-8"?>
<sst xmlns="http://schemas.openxmlformats.org/spreadsheetml/2006/main" count="50" uniqueCount="45">
  <si>
    <t>As per the Business Plan</t>
  </si>
  <si>
    <t>Explanation</t>
  </si>
  <si>
    <t>Description</t>
  </si>
  <si>
    <t xml:space="preserve">Buildings  </t>
  </si>
  <si>
    <t>Subdivision Buybacks</t>
  </si>
  <si>
    <t>CCRA Tremaine and Bronte TS</t>
  </si>
  <si>
    <t>Standby Generator, 1340 Brant Street</t>
  </si>
  <si>
    <t>Substation Transformer Replacement</t>
  </si>
  <si>
    <t>General Services</t>
  </si>
  <si>
    <t>Other</t>
  </si>
  <si>
    <t>Poles and Transformers Replacements</t>
  </si>
  <si>
    <t>Dundas Street Rd. Widening</t>
  </si>
  <si>
    <t>Difference:</t>
  </si>
  <si>
    <t>To reflect updated cost estimate for OMS Phase 2 and website development</t>
  </si>
  <si>
    <t>Misc. items including office equipment, EV charges etc.</t>
  </si>
  <si>
    <t>OMS and Website</t>
  </si>
  <si>
    <t>Carry-over from 2024 to 2025</t>
  </si>
  <si>
    <t>Northampton Blvd to Guelph line section delayed from 2025 to 2026 based on new timelines and updated cost</t>
  </si>
  <si>
    <t>As per the Application submission</t>
  </si>
  <si>
    <t>OMS</t>
  </si>
  <si>
    <t>Waterdown Rd.</t>
  </si>
  <si>
    <t>2 additional pole replacements required to address safety clearance issue</t>
  </si>
  <si>
    <t>Design scope reduced</t>
  </si>
  <si>
    <t>Circuit Breakers Replacement</t>
  </si>
  <si>
    <t>Underground Rebuilds</t>
  </si>
  <si>
    <t>Poles Replacements</t>
  </si>
  <si>
    <t>Switch Replacement</t>
  </si>
  <si>
    <t>Switchgear Replacement</t>
  </si>
  <si>
    <t>Reactive</t>
  </si>
  <si>
    <t>As per the IR submission (updated)</t>
  </si>
  <si>
    <t>Primary and Secondary -overhead wires</t>
  </si>
  <si>
    <t>To reflect lower actual cost in 2024 as developers in process to rectify defects for buyback</t>
  </si>
  <si>
    <t>Deferred from 2025 to 2026 to mitigate other increases</t>
  </si>
  <si>
    <t>Increase HVAC and dock replacement costs</t>
  </si>
  <si>
    <t>To reflect lower actual costs in 2024;  carry-over of receiving dock replacement from 2024 to 2025; increased cost for security in 2025/2026</t>
  </si>
  <si>
    <t>Replacement shifted to 2024</t>
  </si>
  <si>
    <t>Higher number of customer requests for connections and upgrades in 2024; forecast updated based on historical costs and expected increase in customer demands and connections</t>
  </si>
  <si>
    <t>Higher implementation cost than planned</t>
  </si>
  <si>
    <t>Major Transit Area Developments</t>
  </si>
  <si>
    <t>Costs were updated based on revised estimates provided by the consultant. Capital contribution assumptions were also adjusted to reflect an extended revenue horizon</t>
  </si>
  <si>
    <t>Forecast updated to address higher number of poles in poor/very poor condition based on ACA results</t>
  </si>
  <si>
    <t>Reactive replacements</t>
  </si>
  <si>
    <t xml:space="preserve">To reflect CCRA true-ups from Hydro One for Tremaine and Bronte TS </t>
  </si>
  <si>
    <t>Deferred to mitigate other increases</t>
  </si>
  <si>
    <t>Higher actual cost in 2024 due to additional proactive and reactive replacements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</si>
</sst>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"/>
    <numFmt numFmtId="165" formatCode="&quot;$&quot;#,##0_);\(&quot;$&quot;#,##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1" fillId="0" borderId="1" xfId="1" applyFont="1" applyBorder="1"/>
    <xf numFmtId="0" fontId="5" fillId="0" borderId="1" xfId="0" applyFont="1" applyBorder="1" applyAlignment="1">
      <alignment horizontal="left" vertical="center" wrapText="1"/>
    </xf>
    <xf numFmtId="164" fontId="1" fillId="0" borderId="0" xfId="0" applyNumberFormat="1" applyFont="1"/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44" fontId="1" fillId="0" borderId="1" xfId="1" applyFont="1" applyBorder="1" applyAlignment="1">
      <alignment vertical="center" wrapText="1"/>
    </xf>
    <xf numFmtId="44" fontId="1" fillId="0" borderId="1" xfId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65" fontId="5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2" xfId="0" applyFont="1" applyBorder="1" applyAlignment="1">
      <alignment vertical="top" wrapText="1"/>
    </xf>
    <xf numFmtId="165" fontId="1" fillId="0" borderId="3" xfId="0" applyNumberFormat="1" applyFont="1" applyBorder="1"/>
    <xf numFmtId="44" fontId="1" fillId="0" borderId="4" xfId="1" applyFont="1" applyBorder="1"/>
  </cellXfs>
  <cellStyles count="3">
    <cellStyle name="Currency" xfId="1" builtinId="4"/>
    <cellStyle name="Normal" xfId="0" builtinId="0"/>
    <cellStyle name="Normal 10" xfId="2" xr:uid="{0502FF69-9757-41CA-861B-7788329E89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FA871-FDD4-4FA1-9E9C-54E34C1AE158}">
  <dimension ref="A2:K28"/>
  <sheetViews>
    <sheetView tabSelected="1" zoomScale="80" zoomScaleNormal="80" workbookViewId="0">
      <selection activeCell="I8" sqref="I8"/>
    </sheetView>
  </sheetViews>
  <sheetFormatPr defaultColWidth="8.7109375" defaultRowHeight="14.25" x14ac:dyDescent="0.2"/>
  <cols>
    <col min="1" max="1" width="29.7109375" style="1" customWidth="1"/>
    <col min="2" max="8" width="14.42578125" style="6" bestFit="1" customWidth="1"/>
    <col min="9" max="9" width="47.7109375" style="1" customWidth="1"/>
    <col min="10" max="11" width="8.7109375" style="1"/>
    <col min="12" max="12" width="10.7109375" style="1" bestFit="1" customWidth="1"/>
    <col min="13" max="16384" width="8.7109375" style="1"/>
  </cols>
  <sheetData>
    <row r="2" spans="1:11" ht="21" customHeight="1" x14ac:dyDescent="0.2">
      <c r="A2" s="2" t="s">
        <v>2</v>
      </c>
      <c r="B2" s="3">
        <v>2024</v>
      </c>
      <c r="C2" s="3">
        <v>2025</v>
      </c>
      <c r="D2" s="3">
        <v>2026</v>
      </c>
      <c r="E2" s="3">
        <v>2027</v>
      </c>
      <c r="F2" s="3">
        <v>2028</v>
      </c>
      <c r="G2" s="3">
        <v>2029</v>
      </c>
      <c r="H2" s="3">
        <v>2030</v>
      </c>
      <c r="I2" s="3" t="s">
        <v>1</v>
      </c>
    </row>
    <row r="3" spans="1:11" ht="19.5" customHeight="1" x14ac:dyDescent="0.2">
      <c r="A3" s="5" t="s">
        <v>0</v>
      </c>
      <c r="B3" s="13">
        <v>14032622.649999999</v>
      </c>
      <c r="C3" s="13">
        <v>16658342.619726501</v>
      </c>
      <c r="D3" s="13">
        <v>22087878.7116483</v>
      </c>
      <c r="E3" s="13">
        <v>22431377.18929524</v>
      </c>
      <c r="F3" s="13">
        <v>19195320.754322864</v>
      </c>
      <c r="G3" s="13">
        <v>16777234.942813784</v>
      </c>
      <c r="H3" s="13">
        <v>15561725.169160161</v>
      </c>
      <c r="I3" s="4"/>
    </row>
    <row r="4" spans="1:11" ht="15" customHeight="1" x14ac:dyDescent="0.2">
      <c r="A4" s="15" t="s">
        <v>12</v>
      </c>
      <c r="B4" s="16"/>
      <c r="C4" s="16"/>
      <c r="D4" s="16"/>
      <c r="E4" s="16"/>
      <c r="F4" s="16"/>
      <c r="G4" s="16"/>
      <c r="H4" s="16"/>
      <c r="I4" s="17"/>
    </row>
    <row r="5" spans="1:11" s="11" customFormat="1" ht="59.45" customHeight="1" x14ac:dyDescent="0.25">
      <c r="A5" s="7" t="s">
        <v>3</v>
      </c>
      <c r="B5" s="8">
        <f>-325511.2+60000</f>
        <v>-265511.2</v>
      </c>
      <c r="C5" s="8">
        <v>150000</v>
      </c>
      <c r="D5" s="8">
        <v>15300</v>
      </c>
      <c r="E5" s="8">
        <v>0</v>
      </c>
      <c r="F5" s="8">
        <v>0</v>
      </c>
      <c r="G5" s="8">
        <v>0</v>
      </c>
      <c r="H5" s="8">
        <v>0</v>
      </c>
      <c r="I5" s="9" t="s">
        <v>34</v>
      </c>
    </row>
    <row r="6" spans="1:11" s="11" customFormat="1" ht="28.5" x14ac:dyDescent="0.25">
      <c r="A6" s="7" t="s">
        <v>6</v>
      </c>
      <c r="B6" s="8">
        <v>-60000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9" t="s">
        <v>35</v>
      </c>
    </row>
    <row r="7" spans="1:11" s="11" customFormat="1" ht="38.450000000000003" customHeight="1" x14ac:dyDescent="0.25">
      <c r="A7" s="7" t="s">
        <v>10</v>
      </c>
      <c r="B7" s="8">
        <v>488809.59000000032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9" t="s">
        <v>44</v>
      </c>
      <c r="K7" s="12"/>
    </row>
    <row r="8" spans="1:11" s="11" customFormat="1" ht="70.5" customHeight="1" x14ac:dyDescent="0.25">
      <c r="A8" s="7" t="s">
        <v>8</v>
      </c>
      <c r="B8" s="8">
        <v>1017575.5300000003</v>
      </c>
      <c r="C8" s="8">
        <v>1230000</v>
      </c>
      <c r="D8" s="8">
        <v>918000</v>
      </c>
      <c r="E8" s="8">
        <v>936000</v>
      </c>
      <c r="F8" s="8">
        <v>954900</v>
      </c>
      <c r="G8" s="8">
        <v>973800</v>
      </c>
      <c r="H8" s="8">
        <v>993600</v>
      </c>
      <c r="I8" s="9" t="s">
        <v>36</v>
      </c>
    </row>
    <row r="9" spans="1:11" s="11" customFormat="1" ht="60" customHeight="1" x14ac:dyDescent="0.25">
      <c r="A9" s="7" t="s">
        <v>38</v>
      </c>
      <c r="B9" s="8">
        <v>0</v>
      </c>
      <c r="C9" s="8">
        <v>364476</v>
      </c>
      <c r="D9" s="8">
        <v>1250666.6623130264</v>
      </c>
      <c r="E9" s="8">
        <v>1492804.4126481456</v>
      </c>
      <c r="F9" s="8">
        <v>-816532.6740491956</v>
      </c>
      <c r="G9" s="8">
        <v>3767798.8132848069</v>
      </c>
      <c r="H9" s="8">
        <v>2665449.1519177109</v>
      </c>
      <c r="I9" s="9" t="s">
        <v>39</v>
      </c>
    </row>
    <row r="10" spans="1:11" s="11" customFormat="1" ht="39.6" customHeight="1" x14ac:dyDescent="0.25">
      <c r="A10" s="7" t="s">
        <v>4</v>
      </c>
      <c r="B10" s="8">
        <v>-362813.33999999991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9" t="s">
        <v>31</v>
      </c>
    </row>
    <row r="11" spans="1:11" s="11" customFormat="1" ht="33.950000000000003" customHeight="1" x14ac:dyDescent="0.25">
      <c r="A11" s="7" t="s">
        <v>20</v>
      </c>
      <c r="B11" s="8">
        <v>0</v>
      </c>
      <c r="C11" s="8">
        <v>100000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9" t="s">
        <v>21</v>
      </c>
    </row>
    <row r="12" spans="1:11" s="11" customFormat="1" ht="20.100000000000001" customHeight="1" x14ac:dyDescent="0.25">
      <c r="A12" s="7" t="s">
        <v>19</v>
      </c>
      <c r="B12" s="8">
        <f>24065.1899999997+15000</f>
        <v>39065.189999999697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9" t="s">
        <v>37</v>
      </c>
    </row>
    <row r="13" spans="1:11" s="11" customFormat="1" ht="32.1" customHeight="1" x14ac:dyDescent="0.25">
      <c r="A13" s="7" t="s">
        <v>9</v>
      </c>
      <c r="B13" s="8">
        <f>12504.9100000002+17218</f>
        <v>29722.9100000002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9" t="s">
        <v>14</v>
      </c>
    </row>
    <row r="14" spans="1:11" s="11" customFormat="1" ht="30" x14ac:dyDescent="0.25">
      <c r="A14" s="5" t="s">
        <v>18</v>
      </c>
      <c r="B14" s="13">
        <f t="shared" ref="B14:H14" si="0">SUM(B3:B13)</f>
        <v>14919471.33</v>
      </c>
      <c r="C14" s="13">
        <f t="shared" si="0"/>
        <v>18502818.619726501</v>
      </c>
      <c r="D14" s="13">
        <f t="shared" si="0"/>
        <v>24271845.373961326</v>
      </c>
      <c r="E14" s="13">
        <f t="shared" si="0"/>
        <v>24860181.601943385</v>
      </c>
      <c r="F14" s="13">
        <f t="shared" si="0"/>
        <v>19333688.080273669</v>
      </c>
      <c r="G14" s="13">
        <f t="shared" si="0"/>
        <v>21518833.756098591</v>
      </c>
      <c r="H14" s="13">
        <f t="shared" si="0"/>
        <v>19220774.321077872</v>
      </c>
      <c r="I14" s="9"/>
    </row>
    <row r="15" spans="1:11" s="11" customFormat="1" ht="46.5" customHeight="1" x14ac:dyDescent="0.25">
      <c r="A15" s="7" t="s">
        <v>11</v>
      </c>
      <c r="B15" s="8">
        <v>0</v>
      </c>
      <c r="C15" s="8">
        <v>-783042</v>
      </c>
      <c r="D15" s="8">
        <v>554960</v>
      </c>
      <c r="E15" s="8">
        <v>0</v>
      </c>
      <c r="F15" s="8">
        <v>0</v>
      </c>
      <c r="G15" s="8">
        <v>0</v>
      </c>
      <c r="H15" s="8">
        <v>0</v>
      </c>
      <c r="I15" s="9" t="s">
        <v>17</v>
      </c>
      <c r="K15" s="12"/>
    </row>
    <row r="16" spans="1:11" s="11" customFormat="1" ht="50.1" customHeight="1" x14ac:dyDescent="0.25">
      <c r="A16" s="7" t="s">
        <v>25</v>
      </c>
      <c r="B16" s="8">
        <v>0</v>
      </c>
      <c r="C16" s="8">
        <f>675000+567647</f>
        <v>1242647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9" t="s">
        <v>40</v>
      </c>
      <c r="K16" s="12"/>
    </row>
    <row r="17" spans="1:9" s="11" customFormat="1" ht="36.6" customHeight="1" x14ac:dyDescent="0.25">
      <c r="A17" s="7" t="s">
        <v>15</v>
      </c>
      <c r="B17" s="8">
        <v>0</v>
      </c>
      <c r="C17" s="8">
        <v>72081.689999999944</v>
      </c>
      <c r="D17" s="8">
        <v>44000</v>
      </c>
      <c r="E17" s="8">
        <v>0</v>
      </c>
      <c r="F17" s="8">
        <v>0</v>
      </c>
      <c r="G17" s="8">
        <v>0</v>
      </c>
      <c r="H17" s="8">
        <v>0</v>
      </c>
      <c r="I17" s="9" t="s">
        <v>13</v>
      </c>
    </row>
    <row r="18" spans="1:9" s="11" customFormat="1" ht="35.450000000000003" customHeight="1" x14ac:dyDescent="0.25">
      <c r="A18" s="7" t="s">
        <v>7</v>
      </c>
      <c r="B18" s="8">
        <v>0</v>
      </c>
      <c r="C18" s="8">
        <v>-400000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9" t="s">
        <v>32</v>
      </c>
    </row>
    <row r="19" spans="1:9" s="11" customFormat="1" ht="28.5" x14ac:dyDescent="0.25">
      <c r="A19" s="7" t="s">
        <v>6</v>
      </c>
      <c r="B19" s="8">
        <v>0</v>
      </c>
      <c r="C19" s="8">
        <v>60000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9" t="s">
        <v>16</v>
      </c>
    </row>
    <row r="20" spans="1:9" s="11" customFormat="1" ht="22.5" customHeight="1" x14ac:dyDescent="0.25">
      <c r="A20" s="7" t="s">
        <v>3</v>
      </c>
      <c r="B20" s="8">
        <v>0</v>
      </c>
      <c r="C20" s="8">
        <f>19840+8853</f>
        <v>28693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9" t="s">
        <v>33</v>
      </c>
    </row>
    <row r="21" spans="1:9" s="11" customFormat="1" ht="28.5" x14ac:dyDescent="0.25">
      <c r="A21" s="7" t="s">
        <v>38</v>
      </c>
      <c r="B21" s="8">
        <v>0</v>
      </c>
      <c r="C21" s="8">
        <v>-243906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9" t="s">
        <v>22</v>
      </c>
    </row>
    <row r="22" spans="1:9" s="11" customFormat="1" ht="32.1" customHeight="1" x14ac:dyDescent="0.25">
      <c r="A22" s="7" t="s">
        <v>5</v>
      </c>
      <c r="B22" s="8">
        <v>0</v>
      </c>
      <c r="C22" s="8">
        <v>-364100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10" t="s">
        <v>42</v>
      </c>
    </row>
    <row r="23" spans="1:9" s="11" customFormat="1" x14ac:dyDescent="0.25">
      <c r="A23" s="7" t="s">
        <v>23</v>
      </c>
      <c r="B23" s="8">
        <v>0</v>
      </c>
      <c r="C23" s="8">
        <v>-100000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9" t="s">
        <v>43</v>
      </c>
    </row>
    <row r="24" spans="1:9" s="11" customFormat="1" x14ac:dyDescent="0.25">
      <c r="A24" s="7" t="s">
        <v>24</v>
      </c>
      <c r="B24" s="8">
        <v>0</v>
      </c>
      <c r="C24" s="8">
        <v>-256333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9" t="s">
        <v>43</v>
      </c>
    </row>
    <row r="25" spans="1:9" s="11" customFormat="1" x14ac:dyDescent="0.25">
      <c r="A25" s="7" t="s">
        <v>26</v>
      </c>
      <c r="B25" s="8">
        <v>0</v>
      </c>
      <c r="C25" s="8">
        <v>10000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9" t="s">
        <v>41</v>
      </c>
    </row>
    <row r="26" spans="1:9" s="11" customFormat="1" x14ac:dyDescent="0.25">
      <c r="A26" s="7" t="s">
        <v>27</v>
      </c>
      <c r="B26" s="8">
        <v>0</v>
      </c>
      <c r="C26" s="8">
        <v>85000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9" t="s">
        <v>41</v>
      </c>
    </row>
    <row r="27" spans="1:9" s="11" customFormat="1" ht="28.5" x14ac:dyDescent="0.25">
      <c r="A27" s="7" t="s">
        <v>30</v>
      </c>
      <c r="B27" s="8">
        <v>0</v>
      </c>
      <c r="C27" s="8">
        <v>50000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9" t="s">
        <v>28</v>
      </c>
    </row>
    <row r="28" spans="1:9" s="11" customFormat="1" ht="30.95" customHeight="1" x14ac:dyDescent="0.25">
      <c r="A28" s="5" t="s">
        <v>29</v>
      </c>
      <c r="B28" s="13">
        <f>SUM(B14:B27)</f>
        <v>14919471.33</v>
      </c>
      <c r="C28" s="13">
        <f t="shared" ref="C28:H28" si="1">SUM(C14:C27)</f>
        <v>17903859.309726503</v>
      </c>
      <c r="D28" s="13">
        <f t="shared" si="1"/>
        <v>24870805.373961326</v>
      </c>
      <c r="E28" s="13">
        <f t="shared" si="1"/>
        <v>24860181.601943385</v>
      </c>
      <c r="F28" s="13">
        <f t="shared" si="1"/>
        <v>19333688.080273669</v>
      </c>
      <c r="G28" s="13">
        <f t="shared" si="1"/>
        <v>21518833.756098591</v>
      </c>
      <c r="H28" s="13">
        <f t="shared" si="1"/>
        <v>19220774.321077872</v>
      </c>
      <c r="I28" s="14"/>
    </row>
  </sheetData>
  <pageMargins left="0.7" right="0.7" top="0.75" bottom="0.75" header="0.3" footer="0.3"/>
  <ignoredErrors>
    <ignoredError sqref="C14:H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1-Intervenor-4a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Waqas Latif</dc:creator>
  <cp:lastModifiedBy>Sally Blackwell</cp:lastModifiedBy>
  <dcterms:created xsi:type="dcterms:W3CDTF">2025-07-02T17:43:18Z</dcterms:created>
  <dcterms:modified xsi:type="dcterms:W3CDTF">2025-07-22T22:36:00Z</dcterms:modified>
</cp:coreProperties>
</file>