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2026 CoS\1 - Interrogatories\Interrogatory Responses\Intervenors\2-Intervenor-15\"/>
    </mc:Choice>
  </mc:AlternateContent>
  <xr:revisionPtr revIDLastSave="0" documentId="13_ncr:1_{9D884E0D-09FC-402E-ACF9-520A32531809}" xr6:coauthVersionLast="47" xr6:coauthVersionMax="47" xr10:uidLastSave="{00000000-0000-0000-0000-000000000000}"/>
  <bookViews>
    <workbookView xWindow="57480" yWindow="-120" windowWidth="29040" windowHeight="15840" xr2:uid="{A3528E5F-038D-413C-9B88-30AE9D3D01A3}"/>
  </bookViews>
  <sheets>
    <sheet name="a" sheetId="1" r:id="rId1"/>
  </sheets>
  <definedNames>
    <definedName name="BridgeYear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7" i="1" l="1"/>
  <c r="S67" i="1"/>
  <c r="Q67" i="1"/>
  <c r="O67" i="1"/>
  <c r="M67" i="1"/>
  <c r="K67" i="1"/>
  <c r="I67" i="1"/>
  <c r="G67" i="1"/>
  <c r="E67" i="1"/>
  <c r="C67" i="1"/>
  <c r="R51" i="1"/>
  <c r="O51" i="1"/>
  <c r="J51" i="1"/>
  <c r="G51" i="1"/>
  <c r="B51" i="1"/>
  <c r="S46" i="1"/>
  <c r="R46" i="1"/>
  <c r="Q46" i="1"/>
  <c r="P46" i="1"/>
  <c r="O46" i="1"/>
  <c r="K46" i="1"/>
  <c r="J46" i="1"/>
  <c r="I46" i="1"/>
  <c r="H46" i="1"/>
  <c r="G46" i="1"/>
  <c r="C46" i="1"/>
  <c r="B46" i="1"/>
  <c r="U32" i="1"/>
  <c r="T32" i="1"/>
  <c r="R32" i="1"/>
  <c r="Q32" i="1"/>
  <c r="Q34" i="1" s="1"/>
  <c r="M32" i="1"/>
  <c r="M34" i="1" s="1"/>
  <c r="L32" i="1"/>
  <c r="J32" i="1"/>
  <c r="I32" i="1"/>
  <c r="I34" i="1" s="1"/>
  <c r="D32" i="1"/>
  <c r="B32" i="1"/>
  <c r="E32" i="1" l="1"/>
  <c r="E34" i="1" s="1"/>
  <c r="C32" i="1"/>
  <c r="C34" i="1" s="1"/>
  <c r="K32" i="1"/>
  <c r="K34" i="1" s="1"/>
  <c r="S32" i="1"/>
  <c r="S34" i="1" s="1"/>
  <c r="D46" i="1"/>
  <c r="L46" i="1"/>
  <c r="T46" i="1"/>
  <c r="D51" i="1"/>
  <c r="L51" i="1"/>
  <c r="T51" i="1"/>
  <c r="H32" i="1"/>
  <c r="P32" i="1"/>
  <c r="F46" i="1"/>
  <c r="N46" i="1"/>
  <c r="F51" i="1"/>
  <c r="N51" i="1"/>
  <c r="F65" i="1"/>
  <c r="N65" i="1"/>
  <c r="F67" i="1"/>
  <c r="N67" i="1"/>
  <c r="U34" i="1"/>
  <c r="F32" i="1"/>
  <c r="N32" i="1"/>
  <c r="H51" i="1"/>
  <c r="P51" i="1"/>
  <c r="H67" i="1"/>
  <c r="P67" i="1"/>
  <c r="G32" i="1"/>
  <c r="G34" i="1" s="1"/>
  <c r="O32" i="1"/>
  <c r="O34" i="1" s="1"/>
  <c r="E46" i="1"/>
  <c r="M46" i="1"/>
  <c r="U46" i="1"/>
  <c r="E51" i="1"/>
  <c r="M51" i="1"/>
  <c r="U51" i="1"/>
  <c r="I51" i="1"/>
  <c r="Q51" i="1"/>
  <c r="B67" i="1"/>
  <c r="J67" i="1"/>
  <c r="R67" i="1"/>
  <c r="C51" i="1"/>
  <c r="K51" i="1"/>
  <c r="S51" i="1"/>
  <c r="D67" i="1"/>
  <c r="L67" i="1"/>
  <c r="T67" i="1"/>
  <c r="E65" i="1"/>
  <c r="M65" i="1"/>
  <c r="U65" i="1"/>
  <c r="H65" i="1"/>
  <c r="P65" i="1"/>
  <c r="I65" i="1"/>
  <c r="Q65" i="1"/>
  <c r="B65" i="1"/>
  <c r="J65" i="1"/>
  <c r="R65" i="1"/>
  <c r="C65" i="1"/>
  <c r="K65" i="1"/>
  <c r="S65" i="1"/>
  <c r="D65" i="1"/>
  <c r="L65" i="1"/>
  <c r="T65" i="1"/>
  <c r="G65" i="1"/>
  <c r="O65" i="1"/>
</calcChain>
</file>

<file path=xl/sharedStrings.xml><?xml version="1.0" encoding="utf-8"?>
<sst xmlns="http://schemas.openxmlformats.org/spreadsheetml/2006/main" count="86" uniqueCount="86">
  <si>
    <t>Projects</t>
  </si>
  <si>
    <t>2021 Gross Capital</t>
  </si>
  <si>
    <t>2021 Capital Contribution</t>
  </si>
  <si>
    <t>2022 Gross Capital</t>
  </si>
  <si>
    <t>2022 Capital Contribution</t>
  </si>
  <si>
    <t>2023 Gross Capital</t>
  </si>
  <si>
    <t>2023 Capital Contribution</t>
  </si>
  <si>
    <t>2024 Gross Capital</t>
  </si>
  <si>
    <t>2024 Capital Contribution</t>
  </si>
  <si>
    <t>2025 Gross Capital</t>
  </si>
  <si>
    <t>2025 Capital Contribution</t>
  </si>
  <si>
    <t>2026 Gross Capital</t>
  </si>
  <si>
    <t>2026 Capital Contribution</t>
  </si>
  <si>
    <t>2027 Gross Capital</t>
  </si>
  <si>
    <t>2027 Capital Contribution</t>
  </si>
  <si>
    <t>2028 Gross Capital</t>
  </si>
  <si>
    <t>2028 Capital Contribution</t>
  </si>
  <si>
    <t>2029 Gross Capital</t>
  </si>
  <si>
    <t>2029 Capital Contribution</t>
  </si>
  <si>
    <t>2030 Gross Capital</t>
  </si>
  <si>
    <t>2030 Capital Contribution</t>
  </si>
  <si>
    <t>System Access</t>
  </si>
  <si>
    <t>Dundas St Road Widening - (Appleby line to Tremaine)</t>
  </si>
  <si>
    <t>Dundas St Road Widening - (Tremaine to Bronte)</t>
  </si>
  <si>
    <t>Dundas St Road Widening - (Guelph line to Kerns Rd.)</t>
  </si>
  <si>
    <t>Dundas St Road Widening - (Northampton Bolevard to Guelph line)</t>
  </si>
  <si>
    <t>Dundas St Road Widening - (Appleby line to Northampton Bolevard)</t>
  </si>
  <si>
    <t>Waterdown Road Widening - City</t>
  </si>
  <si>
    <t>General Service - Overhead</t>
  </si>
  <si>
    <t>General Service - Underground</t>
  </si>
  <si>
    <t>Transformers – New Connections</t>
  </si>
  <si>
    <t>Meters - New Connections</t>
  </si>
  <si>
    <t>Burloak Grade Separation</t>
  </si>
  <si>
    <t>Downtown Core Underground Development</t>
  </si>
  <si>
    <t xml:space="preserve">Faiview Street Rebuild </t>
  </si>
  <si>
    <t>Burlington TS Wholesale Metering</t>
  </si>
  <si>
    <t>Major Transit Station Area Development (Aldershot Go)</t>
  </si>
  <si>
    <t>Major Transit Station Area Development (Appleby Go )</t>
  </si>
  <si>
    <t>Major Transit Station Area Development (Burlington Go)</t>
  </si>
  <si>
    <t>Metering Infrastructure and Systems</t>
  </si>
  <si>
    <t>Metrolinx - Onxpress</t>
  </si>
  <si>
    <t>Metrolinx Corridor Electrification</t>
  </si>
  <si>
    <t>MTO-Northshore &amp; QEW bridge widening</t>
  </si>
  <si>
    <t>Other - MTO/City/Region/MX Projects</t>
  </si>
  <si>
    <t>Smart Meter Replacement/Reverification</t>
  </si>
  <si>
    <t>Subdivisions</t>
  </si>
  <si>
    <t>Suite Metering</t>
  </si>
  <si>
    <t>Bronte TS CCRA True-up</t>
  </si>
  <si>
    <t>Tremaine TS Breakers</t>
  </si>
  <si>
    <t xml:space="preserve">Tremaine TS CCRA True-up </t>
  </si>
  <si>
    <t>Difference</t>
  </si>
  <si>
    <t>System Renewal</t>
  </si>
  <si>
    <t>Pole Replacement Program</t>
  </si>
  <si>
    <t>Underground Rebuilds</t>
  </si>
  <si>
    <t>Transformer Replacement</t>
  </si>
  <si>
    <t>Switch Replacement Program</t>
  </si>
  <si>
    <t>Station Transformer Replacement Program</t>
  </si>
  <si>
    <t>Switchgear Replacement Program</t>
  </si>
  <si>
    <t>MS Feeders Cable Replacement</t>
  </si>
  <si>
    <t>Replacement Substation Circuit Breakers</t>
  </si>
  <si>
    <t>Station Relays Replacement</t>
  </si>
  <si>
    <t>Storm Damage</t>
  </si>
  <si>
    <t>System Service</t>
  </si>
  <si>
    <t>Intelligent Switches</t>
  </si>
  <si>
    <t>NE Burlington TS Egress</t>
  </si>
  <si>
    <t>AMI Collector System conversion/upgrade</t>
  </si>
  <si>
    <t>General Plant</t>
  </si>
  <si>
    <t>Buildings</t>
  </si>
  <si>
    <t>Business Applications - ERP Enhancements / Upgrades</t>
  </si>
  <si>
    <t>Business Applications - ERP Replacement</t>
  </si>
  <si>
    <t>CIS (Replacement)</t>
  </si>
  <si>
    <t>CIS Capital (on-going)</t>
  </si>
  <si>
    <t>Land</t>
  </si>
  <si>
    <t>Vehicles</t>
  </si>
  <si>
    <t>OMS Replacement/Upgrade</t>
  </si>
  <si>
    <t>Other Computer Hardware &amp; Software</t>
  </si>
  <si>
    <t>SCADA / GIS / AMI / OMS (on-going)</t>
  </si>
  <si>
    <t>SCADA Replacement/ADMS upgrade</t>
  </si>
  <si>
    <t>Standby Generator, 1340 Brant Street</t>
  </si>
  <si>
    <t>Miscellaneous</t>
  </si>
  <si>
    <t>Total System Access (Updated)</t>
  </si>
  <si>
    <t>Total line 45 of Appendix 2-AA (Updated)</t>
  </si>
  <si>
    <t>Total System Renewal (Updated)</t>
  </si>
  <si>
    <t>Total System Service</t>
  </si>
  <si>
    <t>Total General Plan (Updated)</t>
  </si>
  <si>
    <t>Total (Updated)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</si>
</sst>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4" fontId="2" fillId="0" borderId="0" xfId="2" applyFont="1"/>
    <xf numFmtId="164" fontId="3" fillId="2" borderId="1" xfId="1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4" fontId="2" fillId="3" borderId="1" xfId="2" applyFont="1" applyFill="1" applyBorder="1"/>
    <xf numFmtId="0" fontId="2" fillId="3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4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4" fontId="5" fillId="0" borderId="0" xfId="2" applyFont="1" applyBorder="1"/>
    <xf numFmtId="0" fontId="2" fillId="0" borderId="0" xfId="0" applyFont="1" applyAlignment="1">
      <alignment wrapText="1"/>
    </xf>
    <xf numFmtId="165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44" fontId="2" fillId="3" borderId="1" xfId="2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9BC8-311B-45BA-A0BA-F49D34C48AFA}">
  <dimension ref="A2:U69"/>
  <sheetViews>
    <sheetView tabSelected="1" zoomScale="90" zoomScaleNormal="90" workbookViewId="0">
      <pane xSplit="1" ySplit="2" topLeftCell="B31" activePane="bottomRight" state="frozen"/>
      <selection pane="topRight" activeCell="B1" sqref="B1"/>
      <selection pane="bottomLeft" activeCell="A3" sqref="A3"/>
      <selection pane="bottomRight" activeCell="D72" sqref="D72"/>
    </sheetView>
  </sheetViews>
  <sheetFormatPr defaultColWidth="8.7265625" defaultRowHeight="14" x14ac:dyDescent="0.3"/>
  <cols>
    <col min="1" max="1" width="55.7265625" style="1" bestFit="1" customWidth="1"/>
    <col min="2" max="4" width="18" style="2" customWidth="1"/>
    <col min="5" max="21" width="18" style="1" customWidth="1"/>
    <col min="22" max="16384" width="8.7265625" style="1"/>
  </cols>
  <sheetData>
    <row r="2" spans="1:21" s="13" customFormat="1" ht="28.5" customHeight="1" x14ac:dyDescent="0.3">
      <c r="A2" s="3" t="s">
        <v>0</v>
      </c>
      <c r="B2" s="9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</row>
    <row r="3" spans="1:21" ht="15" customHeight="1" x14ac:dyDescent="0.3">
      <c r="A3" s="4" t="s">
        <v>21</v>
      </c>
      <c r="B3" s="5"/>
      <c r="C3" s="5"/>
      <c r="D3" s="5"/>
      <c r="E3" s="6"/>
      <c r="F3" s="6"/>
      <c r="G3" s="6"/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15" customFormat="1" ht="15" customHeight="1" x14ac:dyDescent="0.35">
      <c r="A4" s="7" t="s">
        <v>22</v>
      </c>
      <c r="B4" s="14">
        <v>1285724.79</v>
      </c>
      <c r="C4" s="14">
        <v>-768409.89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</row>
    <row r="5" spans="1:21" s="15" customFormat="1" ht="15" customHeight="1" x14ac:dyDescent="0.35">
      <c r="A5" s="7" t="s">
        <v>23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142661.35</v>
      </c>
      <c r="I5" s="14">
        <v>-142661.35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</row>
    <row r="6" spans="1:21" s="15" customFormat="1" ht="15" customHeight="1" x14ac:dyDescent="0.35">
      <c r="A6" s="7" t="s">
        <v>24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9178127.6799999997</v>
      </c>
      <c r="K6" s="14">
        <v>-4397476.8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</row>
    <row r="7" spans="1:21" s="15" customFormat="1" ht="31.5" customHeight="1" x14ac:dyDescent="0.35">
      <c r="A7" s="7" t="s">
        <v>25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3793608.56</v>
      </c>
      <c r="M7" s="14">
        <v>-2259083.7991502509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</row>
    <row r="8" spans="1:21" s="15" customFormat="1" ht="32.5" customHeight="1" x14ac:dyDescent="0.35">
      <c r="A8" s="7" t="s">
        <v>26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9219072.4363636374</v>
      </c>
      <c r="M8" s="14">
        <v>-6605587.5054545468</v>
      </c>
      <c r="N8" s="14">
        <v>2130630.0741818175</v>
      </c>
      <c r="O8" s="14">
        <v>-1526624.6679272722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</row>
    <row r="9" spans="1:21" s="15" customFormat="1" ht="15" customHeight="1" x14ac:dyDescent="0.35">
      <c r="A9" s="7" t="s">
        <v>27</v>
      </c>
      <c r="B9" s="14">
        <v>2060071.2200000002</v>
      </c>
      <c r="C9" s="14">
        <v>-925922.75000000023</v>
      </c>
      <c r="D9" s="14">
        <v>130246.56999999999</v>
      </c>
      <c r="E9" s="14">
        <v>-83497.34</v>
      </c>
      <c r="F9" s="14">
        <v>1540971.12</v>
      </c>
      <c r="G9" s="14">
        <v>-1444673.9899999998</v>
      </c>
      <c r="H9" s="14">
        <v>127387.78</v>
      </c>
      <c r="I9" s="14">
        <v>-68612.53</v>
      </c>
      <c r="J9" s="14">
        <v>100000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</row>
    <row r="10" spans="1:21" s="15" customFormat="1" ht="15" customHeight="1" x14ac:dyDescent="0.35">
      <c r="A10" s="7" t="s">
        <v>28</v>
      </c>
      <c r="B10" s="14">
        <v>853208.58000000019</v>
      </c>
      <c r="C10" s="14">
        <v>-286183.71000000002</v>
      </c>
      <c r="D10" s="14">
        <v>1211638.94</v>
      </c>
      <c r="E10" s="14">
        <v>-278665.04000000004</v>
      </c>
      <c r="F10" s="14">
        <v>2430700.65</v>
      </c>
      <c r="G10" s="14">
        <v>-1375690.9699999997</v>
      </c>
      <c r="H10" s="14">
        <v>1973106.17</v>
      </c>
      <c r="I10" s="14">
        <v>-200537.82</v>
      </c>
      <c r="J10" s="14">
        <v>1300000</v>
      </c>
      <c r="K10" s="14">
        <v>-125000</v>
      </c>
      <c r="L10" s="14">
        <v>1326000</v>
      </c>
      <c r="M10" s="14">
        <v>-127500</v>
      </c>
      <c r="N10" s="14">
        <v>1352000</v>
      </c>
      <c r="O10" s="14">
        <v>-130000</v>
      </c>
      <c r="P10" s="14">
        <v>1379300</v>
      </c>
      <c r="Q10" s="14">
        <v>-132625</v>
      </c>
      <c r="R10" s="14">
        <v>1406600</v>
      </c>
      <c r="S10" s="14">
        <v>-135250</v>
      </c>
      <c r="T10" s="14">
        <v>1435200.0000000002</v>
      </c>
      <c r="U10" s="14">
        <v>-138000</v>
      </c>
    </row>
    <row r="11" spans="1:21" s="15" customFormat="1" ht="15" customHeight="1" x14ac:dyDescent="0.35">
      <c r="A11" s="7" t="s">
        <v>29</v>
      </c>
      <c r="B11" s="14">
        <v>2519838.7531578946</v>
      </c>
      <c r="C11" s="14">
        <v>-1072383.7200000002</v>
      </c>
      <c r="D11" s="14">
        <v>3158537.66</v>
      </c>
      <c r="E11" s="14">
        <v>-1537284.5099999998</v>
      </c>
      <c r="F11" s="14">
        <v>4090767.1600000011</v>
      </c>
      <c r="G11" s="14">
        <v>-2887465.1799999997</v>
      </c>
      <c r="H11" s="14">
        <v>3199678.4300000006</v>
      </c>
      <c r="I11" s="14">
        <v>-1649000.49</v>
      </c>
      <c r="J11" s="14">
        <v>2729999.7399999965</v>
      </c>
      <c r="K11" s="14">
        <v>-750000.12999999989</v>
      </c>
      <c r="L11" s="14">
        <v>2448000</v>
      </c>
      <c r="M11" s="14">
        <v>-765000</v>
      </c>
      <c r="N11" s="14">
        <v>2496000</v>
      </c>
      <c r="O11" s="14">
        <v>-780000</v>
      </c>
      <c r="P11" s="14">
        <v>2546400</v>
      </c>
      <c r="Q11" s="14">
        <v>-795750</v>
      </c>
      <c r="R11" s="14">
        <v>2596800</v>
      </c>
      <c r="S11" s="14">
        <v>-811500</v>
      </c>
      <c r="T11" s="14">
        <v>2649600</v>
      </c>
      <c r="U11" s="14">
        <v>-828000.00000000012</v>
      </c>
    </row>
    <row r="12" spans="1:21" s="15" customFormat="1" ht="15" customHeight="1" x14ac:dyDescent="0.35">
      <c r="A12" s="7" t="s">
        <v>30</v>
      </c>
      <c r="B12" s="14">
        <v>193461.54999999993</v>
      </c>
      <c r="C12" s="14">
        <v>-20942.099999999999</v>
      </c>
      <c r="D12" s="14">
        <v>528959.01</v>
      </c>
      <c r="E12" s="14">
        <v>0</v>
      </c>
      <c r="F12" s="14">
        <v>476392.78</v>
      </c>
      <c r="G12" s="14">
        <v>0</v>
      </c>
      <c r="H12" s="14">
        <v>335151.12999999989</v>
      </c>
      <c r="I12" s="14">
        <v>0</v>
      </c>
      <c r="J12" s="14">
        <v>376999.9999999993</v>
      </c>
      <c r="K12" s="14">
        <v>-30000</v>
      </c>
      <c r="L12" s="14">
        <v>588540</v>
      </c>
      <c r="M12" s="14">
        <v>-234599.99999999959</v>
      </c>
      <c r="N12" s="14">
        <v>600079.99999999988</v>
      </c>
      <c r="O12" s="14">
        <v>-240032.00000000003</v>
      </c>
      <c r="P12" s="14">
        <v>612196.99999999988</v>
      </c>
      <c r="Q12" s="14">
        <v>-244878.80000000002</v>
      </c>
      <c r="R12" s="14">
        <v>624313.99999999988</v>
      </c>
      <c r="S12" s="14">
        <v>-249725.60000000003</v>
      </c>
      <c r="T12" s="14">
        <v>637007.99999999988</v>
      </c>
      <c r="U12" s="14">
        <v>-254803.20000000004</v>
      </c>
    </row>
    <row r="13" spans="1:21" s="15" customFormat="1" ht="15" customHeight="1" x14ac:dyDescent="0.35">
      <c r="A13" s="7" t="s">
        <v>31</v>
      </c>
      <c r="B13" s="14">
        <v>367228.95</v>
      </c>
      <c r="C13" s="14">
        <v>-12512.53</v>
      </c>
      <c r="D13" s="14">
        <v>272629.99</v>
      </c>
      <c r="E13" s="14">
        <v>-5573.8600000000006</v>
      </c>
      <c r="F13" s="14">
        <v>423831.65000000008</v>
      </c>
      <c r="G13" s="14">
        <v>-7647.92</v>
      </c>
      <c r="H13" s="14">
        <v>280231.77999999997</v>
      </c>
      <c r="I13" s="14">
        <v>-8150.1000000000013</v>
      </c>
      <c r="J13" s="14">
        <v>360740.46</v>
      </c>
      <c r="K13" s="14">
        <v>-740.68</v>
      </c>
      <c r="L13" s="14">
        <v>407999.99999999994</v>
      </c>
      <c r="M13" s="14">
        <v>0</v>
      </c>
      <c r="N13" s="14">
        <v>428480</v>
      </c>
      <c r="O13" s="14">
        <v>0</v>
      </c>
      <c r="P13" s="14">
        <v>450925</v>
      </c>
      <c r="Q13" s="14">
        <v>0</v>
      </c>
      <c r="R13" s="14">
        <v>472834.00000000006</v>
      </c>
      <c r="S13" s="14">
        <v>0</v>
      </c>
      <c r="T13" s="14">
        <v>496800.00000000006</v>
      </c>
      <c r="U13" s="14">
        <v>0</v>
      </c>
    </row>
    <row r="14" spans="1:21" s="15" customFormat="1" ht="15" customHeight="1" x14ac:dyDescent="0.35">
      <c r="A14" s="7" t="s">
        <v>32</v>
      </c>
      <c r="B14" s="14">
        <v>9093.77</v>
      </c>
      <c r="C14" s="14">
        <v>-8716.8799999999992</v>
      </c>
      <c r="D14" s="14">
        <v>17406.920000000002</v>
      </c>
      <c r="E14" s="14">
        <v>0</v>
      </c>
      <c r="F14" s="14">
        <v>996659.05000000016</v>
      </c>
      <c r="G14" s="14">
        <v>-1002586.37</v>
      </c>
      <c r="H14" s="14">
        <v>1438296.42</v>
      </c>
      <c r="I14" s="14">
        <v>-1449776.02</v>
      </c>
      <c r="J14" s="14">
        <v>4306477.79</v>
      </c>
      <c r="K14" s="14">
        <v>-4306477.3</v>
      </c>
      <c r="L14" s="14">
        <v>3080400</v>
      </c>
      <c r="M14" s="14">
        <v>-3080400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</row>
    <row r="15" spans="1:21" s="15" customFormat="1" ht="15" customHeight="1" x14ac:dyDescent="0.35">
      <c r="A15" s="7" t="s">
        <v>33</v>
      </c>
      <c r="B15" s="14">
        <v>159370.14000000001</v>
      </c>
      <c r="C15" s="14">
        <v>0</v>
      </c>
      <c r="D15" s="14">
        <v>1076548.3700000001</v>
      </c>
      <c r="E15" s="14">
        <v>-1078948.23</v>
      </c>
      <c r="F15" s="14">
        <v>306141.00999999995</v>
      </c>
      <c r="G15" s="14">
        <v>-341818.17</v>
      </c>
      <c r="H15" s="14">
        <v>602265.60000000009</v>
      </c>
      <c r="I15" s="14">
        <v>43789.640000000014</v>
      </c>
      <c r="J15" s="14">
        <v>2723999.58</v>
      </c>
      <c r="K15" s="14">
        <v>-2723999.84</v>
      </c>
      <c r="L15" s="14">
        <v>1020000</v>
      </c>
      <c r="M15" s="14">
        <v>-1020000</v>
      </c>
      <c r="N15" s="14">
        <v>1040000</v>
      </c>
      <c r="O15" s="14">
        <v>-1040000</v>
      </c>
      <c r="P15" s="14">
        <v>1061000</v>
      </c>
      <c r="Q15" s="14">
        <v>-1061000</v>
      </c>
      <c r="R15" s="14">
        <v>1082000</v>
      </c>
      <c r="S15" s="14">
        <v>-1082000</v>
      </c>
      <c r="T15" s="14">
        <v>1104000</v>
      </c>
      <c r="U15" s="14">
        <v>-1104000</v>
      </c>
    </row>
    <row r="16" spans="1:21" s="15" customFormat="1" ht="15" customHeight="1" x14ac:dyDescent="0.35">
      <c r="A16" s="7" t="s">
        <v>34</v>
      </c>
      <c r="B16" s="14">
        <v>19283.07</v>
      </c>
      <c r="C16" s="14">
        <v>-72684.539999999994</v>
      </c>
      <c r="D16" s="14">
        <v>363106.89</v>
      </c>
      <c r="E16" s="14">
        <v>-159515.58000000002</v>
      </c>
      <c r="F16" s="14">
        <v>1263117.3600000001</v>
      </c>
      <c r="G16" s="14">
        <v>-1027970.15</v>
      </c>
      <c r="H16" s="14">
        <v>-78986.37</v>
      </c>
      <c r="I16" s="14">
        <v>0</v>
      </c>
      <c r="J16" s="14">
        <v>120000</v>
      </c>
      <c r="K16" s="14">
        <v>-120000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</row>
    <row r="17" spans="1:21" s="15" customFormat="1" ht="15" customHeight="1" x14ac:dyDescent="0.35">
      <c r="A17" s="7" t="s">
        <v>35</v>
      </c>
      <c r="B17" s="14">
        <v>0</v>
      </c>
      <c r="C17" s="14">
        <v>0</v>
      </c>
      <c r="D17" s="14">
        <v>0</v>
      </c>
      <c r="E17" s="14">
        <v>0</v>
      </c>
      <c r="F17" s="14">
        <v>638510.28</v>
      </c>
      <c r="G17" s="14">
        <v>0</v>
      </c>
      <c r="H17" s="14">
        <v>1003425.91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</row>
    <row r="18" spans="1:21" s="15" customFormat="1" ht="15" customHeight="1" x14ac:dyDescent="0.35">
      <c r="A18" s="7" t="s">
        <v>36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20571</v>
      </c>
      <c r="K18" s="14">
        <v>0</v>
      </c>
      <c r="L18" s="14">
        <v>2794642.9281600011</v>
      </c>
      <c r="M18" s="14">
        <v>-1537053.6104880006</v>
      </c>
      <c r="N18" s="14">
        <v>2849439.8483199999</v>
      </c>
      <c r="O18" s="14">
        <v>-1567191.9165760002</v>
      </c>
      <c r="P18" s="14">
        <v>1453488.3072439998</v>
      </c>
      <c r="Q18" s="14">
        <v>-799418.56898420001</v>
      </c>
      <c r="R18" s="14">
        <v>3763282.761252</v>
      </c>
      <c r="S18" s="14">
        <v>-2069805.5186886</v>
      </c>
      <c r="T18" s="14">
        <v>2559867.0168960001</v>
      </c>
      <c r="U18" s="14">
        <v>-1407926.8592928003</v>
      </c>
    </row>
    <row r="19" spans="1:21" s="15" customFormat="1" ht="15" customHeight="1" x14ac:dyDescent="0.35">
      <c r="A19" s="7" t="s">
        <v>37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100000</v>
      </c>
      <c r="K19" s="14">
        <v>0</v>
      </c>
      <c r="L19" s="14">
        <v>2556376.6115999999</v>
      </c>
      <c r="M19" s="14">
        <v>-1406007.1363800007</v>
      </c>
      <c r="N19" s="14">
        <v>2993276.5660195844</v>
      </c>
      <c r="O19" s="14">
        <v>-1646302.1113107714</v>
      </c>
      <c r="P19" s="14">
        <v>1329566.46319</v>
      </c>
      <c r="Q19" s="14">
        <v>-731261.55475450004</v>
      </c>
      <c r="R19" s="14">
        <v>3684024.0647920007</v>
      </c>
      <c r="S19" s="14">
        <v>-2026213.2356356005</v>
      </c>
      <c r="T19" s="14">
        <v>4205754.0070988992</v>
      </c>
      <c r="U19" s="14">
        <v>-2313164.7039043945</v>
      </c>
    </row>
    <row r="20" spans="1:21" s="15" customFormat="1" ht="15" customHeight="1" x14ac:dyDescent="0.35">
      <c r="A20" s="7" t="s">
        <v>38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2188239.7098244946</v>
      </c>
      <c r="M20" s="14">
        <v>-1203531.8404034718</v>
      </c>
      <c r="N20" s="14">
        <v>2327960.0582118407</v>
      </c>
      <c r="O20" s="14">
        <v>-1280378.0320165122</v>
      </c>
      <c r="P20" s="14">
        <v>1061094.8427900001</v>
      </c>
      <c r="Q20" s="14">
        <v>-583602.16353450005</v>
      </c>
      <c r="R20" s="14">
        <v>5253579.4256999996</v>
      </c>
      <c r="S20" s="14">
        <v>-2889468.6841349998</v>
      </c>
      <c r="T20" s="14">
        <v>3573599.3136000009</v>
      </c>
      <c r="U20" s="14">
        <v>-1965479.6224800004</v>
      </c>
    </row>
    <row r="21" spans="1:21" s="15" customFormat="1" ht="15" customHeight="1" x14ac:dyDescent="0.35">
      <c r="A21" s="7" t="s">
        <v>39</v>
      </c>
      <c r="B21" s="14">
        <v>148542.03</v>
      </c>
      <c r="C21" s="14">
        <v>0</v>
      </c>
      <c r="D21" s="14">
        <v>190097.75</v>
      </c>
      <c r="E21" s="14">
        <v>0</v>
      </c>
      <c r="F21" s="14">
        <v>56723.569999999949</v>
      </c>
      <c r="G21" s="14">
        <v>0</v>
      </c>
      <c r="H21" s="14">
        <v>44376.220000000125</v>
      </c>
      <c r="I21" s="14">
        <v>-3500</v>
      </c>
      <c r="J21" s="14">
        <v>494099.45999999996</v>
      </c>
      <c r="K21" s="14">
        <v>0</v>
      </c>
      <c r="L21" s="14">
        <v>127500</v>
      </c>
      <c r="M21" s="14">
        <v>0</v>
      </c>
      <c r="N21" s="14">
        <v>197600</v>
      </c>
      <c r="O21" s="14">
        <v>0</v>
      </c>
      <c r="P21" s="14">
        <v>201590</v>
      </c>
      <c r="Q21" s="14">
        <v>0</v>
      </c>
      <c r="R21" s="14">
        <v>124430.00000000003</v>
      </c>
      <c r="S21" s="14">
        <v>0</v>
      </c>
      <c r="T21" s="14">
        <v>126960</v>
      </c>
      <c r="U21" s="14">
        <v>0</v>
      </c>
    </row>
    <row r="22" spans="1:21" s="15" customFormat="1" ht="15" customHeight="1" x14ac:dyDescent="0.35">
      <c r="A22" s="7" t="s">
        <v>40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1317330</v>
      </c>
      <c r="M22" s="14">
        <v>-1317330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</row>
    <row r="23" spans="1:21" s="15" customFormat="1" ht="15" customHeight="1" x14ac:dyDescent="0.35">
      <c r="A23" s="7" t="s">
        <v>41</v>
      </c>
      <c r="B23" s="14">
        <v>5138539.1900000004</v>
      </c>
      <c r="C23" s="14">
        <v>-5136899.62</v>
      </c>
      <c r="D23" s="14">
        <v>1512874.0599999998</v>
      </c>
      <c r="E23" s="14">
        <v>-1782209.2059999998</v>
      </c>
      <c r="F23" s="14">
        <v>12408125.070000002</v>
      </c>
      <c r="G23" s="14">
        <v>-12233634.634</v>
      </c>
      <c r="H23" s="14">
        <v>5999061.1099999994</v>
      </c>
      <c r="I23" s="14">
        <v>-5990527.1400000006</v>
      </c>
      <c r="J23" s="14">
        <v>93813.35</v>
      </c>
      <c r="K23" s="14">
        <v>-111332.61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</row>
    <row r="24" spans="1:21" s="15" customFormat="1" ht="15" customHeight="1" x14ac:dyDescent="0.35">
      <c r="A24" s="7" t="s">
        <v>42</v>
      </c>
      <c r="B24" s="14">
        <v>309.18</v>
      </c>
      <c r="C24" s="14">
        <v>0</v>
      </c>
      <c r="D24" s="14">
        <v>0</v>
      </c>
      <c r="E24" s="14">
        <v>0</v>
      </c>
      <c r="F24" s="14">
        <v>1508.96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</row>
    <row r="25" spans="1:21" s="15" customFormat="1" ht="15" customHeight="1" x14ac:dyDescent="0.35">
      <c r="A25" s="7" t="s">
        <v>43</v>
      </c>
      <c r="B25" s="14">
        <v>699187.69</v>
      </c>
      <c r="C25" s="14">
        <v>-555920.89</v>
      </c>
      <c r="D25" s="14">
        <v>804349.89000000013</v>
      </c>
      <c r="E25" s="14">
        <v>-624943.17000000004</v>
      </c>
      <c r="F25" s="14">
        <v>167121.34999999998</v>
      </c>
      <c r="G25" s="14">
        <v>-2173.54</v>
      </c>
      <c r="H25" s="14">
        <v>451744.01</v>
      </c>
      <c r="I25" s="14">
        <v>-19879.510000000002</v>
      </c>
      <c r="J25" s="14">
        <v>900000</v>
      </c>
      <c r="K25" s="14">
        <v>-800000</v>
      </c>
      <c r="L25" s="14">
        <v>331500</v>
      </c>
      <c r="M25" s="14">
        <v>-102000</v>
      </c>
      <c r="N25" s="14">
        <v>338000</v>
      </c>
      <c r="O25" s="14">
        <v>-104000</v>
      </c>
      <c r="P25" s="14">
        <v>5649825</v>
      </c>
      <c r="Q25" s="14">
        <v>-5411100</v>
      </c>
      <c r="R25" s="14">
        <v>351650</v>
      </c>
      <c r="S25" s="14">
        <v>-108200.00000000001</v>
      </c>
      <c r="T25" s="14">
        <v>358800</v>
      </c>
      <c r="U25" s="14">
        <v>-110400.00000000001</v>
      </c>
    </row>
    <row r="26" spans="1:21" s="15" customFormat="1" ht="15" customHeight="1" x14ac:dyDescent="0.35">
      <c r="A26" s="7" t="s">
        <v>44</v>
      </c>
      <c r="B26" s="14">
        <v>0</v>
      </c>
      <c r="C26" s="14">
        <v>0</v>
      </c>
      <c r="D26" s="14">
        <v>226356.16999999998</v>
      </c>
      <c r="E26" s="14">
        <v>0</v>
      </c>
      <c r="F26" s="14">
        <v>402556.17</v>
      </c>
      <c r="G26" s="14">
        <v>0</v>
      </c>
      <c r="H26" s="14">
        <v>405999.93</v>
      </c>
      <c r="I26" s="14">
        <v>0</v>
      </c>
      <c r="J26" s="14">
        <v>277442.02</v>
      </c>
      <c r="K26" s="14">
        <v>-2441.8200000000002</v>
      </c>
      <c r="L26" s="14">
        <v>2600245.2000000002</v>
      </c>
      <c r="M26" s="14">
        <v>0</v>
      </c>
      <c r="N26" s="14">
        <v>2547331.7830406968</v>
      </c>
      <c r="O26" s="14">
        <v>0</v>
      </c>
      <c r="P26" s="14">
        <v>2597832.5043228697</v>
      </c>
      <c r="Q26" s="14">
        <v>0</v>
      </c>
      <c r="R26" s="14">
        <v>774995.94281379133</v>
      </c>
      <c r="S26" s="14">
        <v>0</v>
      </c>
      <c r="T26" s="14">
        <v>747701.16916016676</v>
      </c>
      <c r="U26" s="14">
        <v>0</v>
      </c>
    </row>
    <row r="27" spans="1:21" s="15" customFormat="1" ht="15" customHeight="1" x14ac:dyDescent="0.35">
      <c r="A27" s="7" t="s">
        <v>45</v>
      </c>
      <c r="B27" s="14">
        <v>0</v>
      </c>
      <c r="C27" s="14">
        <v>0</v>
      </c>
      <c r="D27" s="14">
        <v>7826.9999999999991</v>
      </c>
      <c r="E27" s="14">
        <v>0</v>
      </c>
      <c r="F27" s="14">
        <v>0</v>
      </c>
      <c r="G27" s="14">
        <v>0</v>
      </c>
      <c r="H27" s="14">
        <v>1560368.56</v>
      </c>
      <c r="I27" s="14">
        <v>-1188181.8999999999</v>
      </c>
      <c r="J27" s="14">
        <v>2735000</v>
      </c>
      <c r="K27" s="14">
        <v>-2000000</v>
      </c>
      <c r="L27" s="14">
        <v>2789700</v>
      </c>
      <c r="M27" s="14">
        <v>-2040000</v>
      </c>
      <c r="N27" s="14">
        <v>2808000</v>
      </c>
      <c r="O27" s="14">
        <v>-2080000</v>
      </c>
      <c r="P27" s="14">
        <v>2864700</v>
      </c>
      <c r="Q27" s="14">
        <v>-2122000</v>
      </c>
      <c r="R27" s="14">
        <v>2921400</v>
      </c>
      <c r="S27" s="14">
        <v>-2164000</v>
      </c>
      <c r="T27" s="14">
        <v>2980800.0000000005</v>
      </c>
      <c r="U27" s="14">
        <v>-2208000</v>
      </c>
    </row>
    <row r="28" spans="1:21" s="15" customFormat="1" ht="15" customHeight="1" x14ac:dyDescent="0.35">
      <c r="A28" s="7" t="s">
        <v>46</v>
      </c>
      <c r="B28" s="14">
        <v>53059.199999999997</v>
      </c>
      <c r="C28" s="14">
        <v>0</v>
      </c>
      <c r="D28" s="14">
        <v>116790.72</v>
      </c>
      <c r="E28" s="14">
        <v>0</v>
      </c>
      <c r="F28" s="14">
        <v>63467.979999999996</v>
      </c>
      <c r="G28" s="14">
        <v>0</v>
      </c>
      <c r="H28" s="14">
        <v>238202.85</v>
      </c>
      <c r="I28" s="14">
        <v>0</v>
      </c>
      <c r="J28" s="14">
        <v>400499.75</v>
      </c>
      <c r="K28" s="14">
        <v>0</v>
      </c>
      <c r="L28" s="14">
        <v>609322.5</v>
      </c>
      <c r="M28" s="14">
        <v>0</v>
      </c>
      <c r="N28" s="14">
        <v>587340</v>
      </c>
      <c r="O28" s="14">
        <v>0</v>
      </c>
      <c r="P28" s="14">
        <v>553842</v>
      </c>
      <c r="Q28" s="14">
        <v>0</v>
      </c>
      <c r="R28" s="14">
        <v>630535.5</v>
      </c>
      <c r="S28" s="14">
        <v>0</v>
      </c>
      <c r="T28" s="14">
        <v>643356</v>
      </c>
      <c r="U28" s="14">
        <v>0</v>
      </c>
    </row>
    <row r="29" spans="1:21" s="15" customFormat="1" ht="15" customHeight="1" x14ac:dyDescent="0.35">
      <c r="A29" s="7" t="s">
        <v>47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-204100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</row>
    <row r="30" spans="1:21" s="15" customFormat="1" ht="15" customHeight="1" x14ac:dyDescent="0.35">
      <c r="A30" s="7" t="s">
        <v>48</v>
      </c>
      <c r="B30" s="14">
        <v>-252680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</row>
    <row r="31" spans="1:21" s="15" customFormat="1" ht="15" customHeight="1" x14ac:dyDescent="0.35">
      <c r="A31" s="7" t="s">
        <v>49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63400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</row>
    <row r="32" spans="1:21" s="15" customFormat="1" ht="15" customHeight="1" x14ac:dyDescent="0.35">
      <c r="A32" s="8" t="s">
        <v>80</v>
      </c>
      <c r="B32" s="16">
        <f t="shared" ref="B32:U32" si="0">SUM(B4:B31)</f>
        <v>13254238.113157893</v>
      </c>
      <c r="C32" s="16">
        <f>SUM(C4:C31)</f>
        <v>-8860576.6300000008</v>
      </c>
      <c r="D32" s="16">
        <f t="shared" si="0"/>
        <v>9617369.9400000013</v>
      </c>
      <c r="E32" s="16">
        <f t="shared" si="0"/>
        <v>-5550636.9359999988</v>
      </c>
      <c r="F32" s="16">
        <f t="shared" si="0"/>
        <v>25266594.160000008</v>
      </c>
      <c r="G32" s="16">
        <f t="shared" si="0"/>
        <v>-20323660.923999999</v>
      </c>
      <c r="H32" s="16">
        <f t="shared" si="0"/>
        <v>17722970.879999999</v>
      </c>
      <c r="I32" s="16">
        <f t="shared" si="0"/>
        <v>-10677037.220000001</v>
      </c>
      <c r="J32" s="16">
        <f t="shared" si="0"/>
        <v>26077070.830000002</v>
      </c>
      <c r="K32" s="16">
        <f t="shared" si="0"/>
        <v>-15367469.18</v>
      </c>
      <c r="L32" s="16">
        <f t="shared" si="0"/>
        <v>37198477.945948139</v>
      </c>
      <c r="M32" s="16">
        <f t="shared" si="0"/>
        <v>-21698093.891876273</v>
      </c>
      <c r="N32" s="16">
        <f t="shared" si="0"/>
        <v>22696138.32977394</v>
      </c>
      <c r="O32" s="16">
        <f t="shared" si="0"/>
        <v>-10394528.727830555</v>
      </c>
      <c r="P32" s="16">
        <f t="shared" si="0"/>
        <v>21761761.117546871</v>
      </c>
      <c r="Q32" s="16">
        <f t="shared" si="0"/>
        <v>-11881636.087273199</v>
      </c>
      <c r="R32" s="16">
        <f t="shared" si="0"/>
        <v>23686445.694557793</v>
      </c>
      <c r="S32" s="16">
        <f t="shared" si="0"/>
        <v>-11536163.0384592</v>
      </c>
      <c r="T32" s="16">
        <f t="shared" si="0"/>
        <v>21519445.506755069</v>
      </c>
      <c r="U32" s="16">
        <f t="shared" si="0"/>
        <v>-10329774.385677196</v>
      </c>
    </row>
    <row r="33" spans="1:21" s="15" customFormat="1" ht="15" customHeight="1" x14ac:dyDescent="0.35">
      <c r="A33" s="8" t="s">
        <v>81</v>
      </c>
      <c r="B33" s="16"/>
      <c r="C33" s="16">
        <v>8860576.6300000008</v>
      </c>
      <c r="D33" s="16"/>
      <c r="E33" s="16">
        <v>5550636.9359999988</v>
      </c>
      <c r="F33" s="16"/>
      <c r="G33" s="16">
        <v>20323660.923999999</v>
      </c>
      <c r="H33" s="16"/>
      <c r="I33" s="16">
        <v>10677037.220000001</v>
      </c>
      <c r="J33" s="16"/>
      <c r="K33" s="16">
        <v>15367469.18</v>
      </c>
      <c r="L33" s="16"/>
      <c r="M33" s="16">
        <v>21698093.891876269</v>
      </c>
      <c r="N33" s="16"/>
      <c r="O33" s="16">
        <v>10394528.727830555</v>
      </c>
      <c r="P33" s="16"/>
      <c r="Q33" s="16">
        <v>11881636.087273199</v>
      </c>
      <c r="R33" s="16"/>
      <c r="S33" s="16">
        <v>11536163.0384592</v>
      </c>
      <c r="T33" s="16"/>
      <c r="U33" s="16">
        <v>10329774.385677196</v>
      </c>
    </row>
    <row r="34" spans="1:21" s="15" customFormat="1" ht="15" customHeight="1" x14ac:dyDescent="0.35">
      <c r="A34" s="8" t="s">
        <v>50</v>
      </c>
      <c r="B34" s="16"/>
      <c r="C34" s="16">
        <f>C32+C33</f>
        <v>0</v>
      </c>
      <c r="D34" s="16"/>
      <c r="E34" s="16">
        <f>E32+E33</f>
        <v>0</v>
      </c>
      <c r="F34" s="16"/>
      <c r="G34" s="16">
        <f>G32+G33</f>
        <v>0</v>
      </c>
      <c r="H34" s="16"/>
      <c r="I34" s="16">
        <f>I32+I33</f>
        <v>0</v>
      </c>
      <c r="J34" s="16"/>
      <c r="K34" s="16">
        <f>K32+K33</f>
        <v>0</v>
      </c>
      <c r="L34" s="16"/>
      <c r="M34" s="16">
        <f>M32+M33</f>
        <v>0</v>
      </c>
      <c r="N34" s="16"/>
      <c r="O34" s="16">
        <f>O32+O33</f>
        <v>0</v>
      </c>
      <c r="P34" s="16"/>
      <c r="Q34" s="16">
        <f>Q32+Q33</f>
        <v>0</v>
      </c>
      <c r="R34" s="16"/>
      <c r="S34" s="16">
        <f>S32+S33</f>
        <v>0</v>
      </c>
      <c r="T34" s="16"/>
      <c r="U34" s="16">
        <f>U32+U33</f>
        <v>0</v>
      </c>
    </row>
    <row r="35" spans="1:21" s="15" customFormat="1" x14ac:dyDescent="0.35">
      <c r="A35" s="4" t="s">
        <v>51</v>
      </c>
      <c r="B35" s="17"/>
      <c r="C35" s="17"/>
      <c r="D35" s="17"/>
      <c r="E35" s="17"/>
      <c r="F35" s="18"/>
      <c r="G35" s="18"/>
      <c r="H35" s="18"/>
      <c r="I35" s="18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15" customFormat="1" x14ac:dyDescent="0.35">
      <c r="A36" s="7" t="s">
        <v>52</v>
      </c>
      <c r="B36" s="14">
        <v>1117942.4300000002</v>
      </c>
      <c r="C36" s="14">
        <v>-2098.38</v>
      </c>
      <c r="D36" s="14">
        <v>1092660.49</v>
      </c>
      <c r="E36" s="14">
        <v>-6315.2</v>
      </c>
      <c r="F36" s="14">
        <v>1390654.69</v>
      </c>
      <c r="G36" s="14">
        <v>-18554.060000000001</v>
      </c>
      <c r="H36" s="14">
        <v>1631007.2000000002</v>
      </c>
      <c r="I36" s="14">
        <v>-18377</v>
      </c>
      <c r="J36" s="14">
        <v>2292646.6433333335</v>
      </c>
      <c r="K36" s="14">
        <v>0</v>
      </c>
      <c r="L36" s="14">
        <v>1581000</v>
      </c>
      <c r="M36" s="14">
        <v>0</v>
      </c>
      <c r="N36" s="14">
        <v>1612000</v>
      </c>
      <c r="O36" s="14">
        <v>0</v>
      </c>
      <c r="P36" s="14">
        <v>1644550</v>
      </c>
      <c r="Q36" s="14">
        <v>0</v>
      </c>
      <c r="R36" s="14">
        <v>1677100</v>
      </c>
      <c r="S36" s="14">
        <v>0</v>
      </c>
      <c r="T36" s="14">
        <v>1711200.0000000002</v>
      </c>
      <c r="U36" s="14">
        <v>0</v>
      </c>
    </row>
    <row r="37" spans="1:21" s="15" customFormat="1" x14ac:dyDescent="0.35">
      <c r="A37" s="7" t="s">
        <v>53</v>
      </c>
      <c r="B37" s="14">
        <v>815151.87</v>
      </c>
      <c r="C37" s="14">
        <v>0</v>
      </c>
      <c r="D37" s="14">
        <v>999997.30999999994</v>
      </c>
      <c r="E37" s="14">
        <v>0</v>
      </c>
      <c r="F37" s="14">
        <v>1974672.03</v>
      </c>
      <c r="G37" s="14">
        <v>0</v>
      </c>
      <c r="H37" s="14">
        <v>1281918.78</v>
      </c>
      <c r="I37" s="14">
        <v>0</v>
      </c>
      <c r="J37" s="14">
        <v>793666.75714285707</v>
      </c>
      <c r="K37" s="14">
        <v>0</v>
      </c>
      <c r="L37" s="14">
        <v>2090999.9999999998</v>
      </c>
      <c r="M37" s="14">
        <v>0</v>
      </c>
      <c r="N37" s="14">
        <v>2132000</v>
      </c>
      <c r="O37" s="14">
        <v>0</v>
      </c>
      <c r="P37" s="14">
        <v>2175050</v>
      </c>
      <c r="Q37" s="14">
        <v>0</v>
      </c>
      <c r="R37" s="14">
        <v>2218100</v>
      </c>
      <c r="S37" s="14">
        <v>0</v>
      </c>
      <c r="T37" s="14">
        <v>2263200</v>
      </c>
      <c r="U37" s="14">
        <v>0</v>
      </c>
    </row>
    <row r="38" spans="1:21" s="15" customFormat="1" x14ac:dyDescent="0.35">
      <c r="A38" s="7" t="s">
        <v>54</v>
      </c>
      <c r="B38" s="14">
        <v>621878.80000000005</v>
      </c>
      <c r="C38" s="14">
        <v>0</v>
      </c>
      <c r="D38" s="14">
        <v>336157.87</v>
      </c>
      <c r="E38" s="14">
        <v>0</v>
      </c>
      <c r="F38" s="14">
        <v>613610.69999999995</v>
      </c>
      <c r="G38" s="14">
        <v>0</v>
      </c>
      <c r="H38" s="14">
        <v>1007389.3900000001</v>
      </c>
      <c r="I38" s="14">
        <v>-18377</v>
      </c>
      <c r="J38" s="14">
        <v>464549.95999999996</v>
      </c>
      <c r="K38" s="14">
        <v>0</v>
      </c>
      <c r="L38" s="14">
        <v>473841</v>
      </c>
      <c r="M38" s="14">
        <v>0</v>
      </c>
      <c r="N38" s="14">
        <v>483132</v>
      </c>
      <c r="O38" s="14">
        <v>0</v>
      </c>
      <c r="P38" s="14">
        <v>492887.55</v>
      </c>
      <c r="Q38" s="14">
        <v>0</v>
      </c>
      <c r="R38" s="14">
        <v>502643.10000000003</v>
      </c>
      <c r="S38" s="14">
        <v>0</v>
      </c>
      <c r="T38" s="14">
        <v>512863.20000000007</v>
      </c>
      <c r="U38" s="14">
        <v>0</v>
      </c>
    </row>
    <row r="39" spans="1:21" s="15" customFormat="1" x14ac:dyDescent="0.35">
      <c r="A39" s="7" t="s">
        <v>55</v>
      </c>
      <c r="B39" s="14">
        <v>349370.1</v>
      </c>
      <c r="C39" s="14">
        <v>0</v>
      </c>
      <c r="D39" s="14">
        <v>375449.3</v>
      </c>
      <c r="E39" s="14">
        <v>0</v>
      </c>
      <c r="F39" s="14">
        <v>617278.11</v>
      </c>
      <c r="G39" s="14">
        <v>0</v>
      </c>
      <c r="H39" s="14">
        <v>412656.94000000006</v>
      </c>
      <c r="I39" s="14">
        <v>0</v>
      </c>
      <c r="J39" s="14">
        <v>282754.88</v>
      </c>
      <c r="K39" s="14">
        <v>0</v>
      </c>
      <c r="L39" s="14">
        <v>183600</v>
      </c>
      <c r="M39" s="14">
        <v>0</v>
      </c>
      <c r="N39" s="14">
        <v>187200</v>
      </c>
      <c r="O39" s="14">
        <v>0</v>
      </c>
      <c r="P39" s="14">
        <v>190980</v>
      </c>
      <c r="Q39" s="14">
        <v>0</v>
      </c>
      <c r="R39" s="14">
        <v>194760</v>
      </c>
      <c r="S39" s="14">
        <v>0</v>
      </c>
      <c r="T39" s="14">
        <v>198720.00000000003</v>
      </c>
      <c r="U39" s="14">
        <v>0</v>
      </c>
    </row>
    <row r="40" spans="1:21" s="15" customFormat="1" x14ac:dyDescent="0.35">
      <c r="A40" s="7" t="s">
        <v>56</v>
      </c>
      <c r="B40" s="14">
        <v>319003.95</v>
      </c>
      <c r="C40" s="14">
        <v>0</v>
      </c>
      <c r="D40" s="14">
        <v>1011123.4899999999</v>
      </c>
      <c r="E40" s="14">
        <v>0</v>
      </c>
      <c r="F40" s="14">
        <v>204940.06000000003</v>
      </c>
      <c r="G40" s="14">
        <v>0</v>
      </c>
      <c r="H40" s="14">
        <v>490011.73</v>
      </c>
      <c r="I40" s="14">
        <v>0</v>
      </c>
      <c r="J40" s="14">
        <v>50000</v>
      </c>
      <c r="K40" s="14">
        <v>0</v>
      </c>
      <c r="L40" s="14">
        <v>408000</v>
      </c>
      <c r="M40" s="14">
        <v>0</v>
      </c>
      <c r="N40" s="14">
        <v>416000</v>
      </c>
      <c r="O40" s="14">
        <v>0</v>
      </c>
      <c r="P40" s="14">
        <v>424400</v>
      </c>
      <c r="Q40" s="14">
        <v>0</v>
      </c>
      <c r="R40" s="14">
        <v>432800.00000000006</v>
      </c>
      <c r="S40" s="14">
        <v>0</v>
      </c>
      <c r="T40" s="14">
        <v>441600.00000000006</v>
      </c>
      <c r="U40" s="14">
        <v>0</v>
      </c>
    </row>
    <row r="41" spans="1:21" s="15" customFormat="1" x14ac:dyDescent="0.35">
      <c r="A41" s="7" t="s">
        <v>57</v>
      </c>
      <c r="B41" s="14">
        <v>292929.62</v>
      </c>
      <c r="C41" s="14">
        <v>0</v>
      </c>
      <c r="D41" s="14">
        <v>100101.5</v>
      </c>
      <c r="E41" s="14">
        <v>0</v>
      </c>
      <c r="F41" s="14">
        <v>2047.6999999999998</v>
      </c>
      <c r="G41" s="14">
        <v>0</v>
      </c>
      <c r="H41" s="14">
        <v>158826.21000000002</v>
      </c>
      <c r="I41" s="14">
        <v>0</v>
      </c>
      <c r="J41" s="14">
        <v>435000.24</v>
      </c>
      <c r="K41" s="14">
        <v>0</v>
      </c>
      <c r="L41" s="14">
        <v>408000</v>
      </c>
      <c r="M41" s="14">
        <v>0</v>
      </c>
      <c r="N41" s="14">
        <v>364000</v>
      </c>
      <c r="O41" s="14">
        <v>0</v>
      </c>
      <c r="P41" s="14">
        <v>371350</v>
      </c>
      <c r="Q41" s="14">
        <v>0</v>
      </c>
      <c r="R41" s="14">
        <v>378700</v>
      </c>
      <c r="S41" s="14">
        <v>0</v>
      </c>
      <c r="T41" s="14">
        <v>386400.00000000006</v>
      </c>
      <c r="U41" s="14">
        <v>0</v>
      </c>
    </row>
    <row r="42" spans="1:21" s="15" customFormat="1" x14ac:dyDescent="0.35">
      <c r="A42" s="7" t="s">
        <v>58</v>
      </c>
      <c r="B42" s="14">
        <v>223945.89000000004</v>
      </c>
      <c r="C42" s="14">
        <v>0</v>
      </c>
      <c r="D42" s="14">
        <v>305056.33</v>
      </c>
      <c r="E42" s="14">
        <v>0</v>
      </c>
      <c r="F42" s="14">
        <v>134661.11000000002</v>
      </c>
      <c r="G42" s="14">
        <v>0</v>
      </c>
      <c r="H42" s="14">
        <v>3558.09</v>
      </c>
      <c r="I42" s="14">
        <v>0</v>
      </c>
      <c r="J42" s="14">
        <v>225000.15</v>
      </c>
      <c r="K42" s="14">
        <v>0</v>
      </c>
      <c r="L42" s="14">
        <v>198900</v>
      </c>
      <c r="M42" s="14">
        <v>0</v>
      </c>
      <c r="N42" s="14">
        <v>202800</v>
      </c>
      <c r="O42" s="14">
        <v>0</v>
      </c>
      <c r="P42" s="14">
        <v>206895</v>
      </c>
      <c r="Q42" s="14">
        <v>0</v>
      </c>
      <c r="R42" s="14">
        <v>210990</v>
      </c>
      <c r="S42" s="14">
        <v>0</v>
      </c>
      <c r="T42" s="14">
        <v>215280.00000000003</v>
      </c>
      <c r="U42" s="14">
        <v>0</v>
      </c>
    </row>
    <row r="43" spans="1:21" s="15" customFormat="1" x14ac:dyDescent="0.35">
      <c r="A43" s="7" t="s">
        <v>59</v>
      </c>
      <c r="B43" s="14">
        <v>117923.47</v>
      </c>
      <c r="C43" s="14">
        <v>0</v>
      </c>
      <c r="D43" s="14">
        <v>158046.45000000001</v>
      </c>
      <c r="E43" s="14">
        <v>0</v>
      </c>
      <c r="F43" s="14">
        <v>113298.64</v>
      </c>
      <c r="G43" s="14">
        <v>0</v>
      </c>
      <c r="H43" s="14">
        <v>93741.7</v>
      </c>
      <c r="I43" s="14">
        <v>0</v>
      </c>
      <c r="J43" s="14">
        <v>100000</v>
      </c>
      <c r="K43" s="14">
        <v>0</v>
      </c>
      <c r="L43" s="14">
        <v>255000</v>
      </c>
      <c r="M43" s="14">
        <v>0</v>
      </c>
      <c r="N43" s="14">
        <v>260000</v>
      </c>
      <c r="O43" s="14">
        <v>0</v>
      </c>
      <c r="P43" s="14">
        <v>265250</v>
      </c>
      <c r="Q43" s="14">
        <v>0</v>
      </c>
      <c r="R43" s="14">
        <v>270500</v>
      </c>
      <c r="S43" s="14">
        <v>0</v>
      </c>
      <c r="T43" s="14">
        <v>276000</v>
      </c>
      <c r="U43" s="14">
        <v>0</v>
      </c>
    </row>
    <row r="44" spans="1:21" s="15" customFormat="1" x14ac:dyDescent="0.35">
      <c r="A44" s="7" t="s">
        <v>60</v>
      </c>
      <c r="B44" s="14">
        <v>115374.75</v>
      </c>
      <c r="C44" s="14">
        <v>0</v>
      </c>
      <c r="D44" s="14">
        <v>224302.55</v>
      </c>
      <c r="E44" s="14">
        <v>0</v>
      </c>
      <c r="F44" s="14">
        <v>236468.51</v>
      </c>
      <c r="G44" s="14">
        <v>0</v>
      </c>
      <c r="H44" s="14">
        <v>471345.57000000007</v>
      </c>
      <c r="I44" s="14">
        <v>0</v>
      </c>
      <c r="J44" s="14">
        <v>259999.51</v>
      </c>
      <c r="K44" s="14">
        <v>0</v>
      </c>
      <c r="L44" s="14">
        <v>408000</v>
      </c>
      <c r="M44" s="14">
        <v>0</v>
      </c>
      <c r="N44" s="14">
        <v>416000</v>
      </c>
      <c r="O44" s="14">
        <v>0</v>
      </c>
      <c r="P44" s="14">
        <v>424400</v>
      </c>
      <c r="Q44" s="14">
        <v>0</v>
      </c>
      <c r="R44" s="14">
        <v>432800.00000000006</v>
      </c>
      <c r="S44" s="14">
        <v>0</v>
      </c>
      <c r="T44" s="14">
        <v>441600.00000000006</v>
      </c>
      <c r="U44" s="14">
        <v>0</v>
      </c>
    </row>
    <row r="45" spans="1:21" s="15" customFormat="1" x14ac:dyDescent="0.35">
      <c r="A45" s="7" t="s">
        <v>61</v>
      </c>
      <c r="B45" s="14">
        <v>0</v>
      </c>
      <c r="C45" s="14">
        <v>0</v>
      </c>
      <c r="D45" s="14">
        <v>375448.09999999992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</row>
    <row r="46" spans="1:21" s="15" customFormat="1" ht="15" customHeight="1" x14ac:dyDescent="0.35">
      <c r="A46" s="8" t="s">
        <v>82</v>
      </c>
      <c r="B46" s="16">
        <f>SUM(B36:B45)</f>
        <v>3973520.8800000013</v>
      </c>
      <c r="C46" s="16">
        <f t="shared" ref="C46:U46" si="1">SUM(C36:C45)</f>
        <v>-2098.38</v>
      </c>
      <c r="D46" s="16">
        <f t="shared" si="1"/>
        <v>4978343.3899999987</v>
      </c>
      <c r="E46" s="16">
        <f t="shared" si="1"/>
        <v>-6315.2</v>
      </c>
      <c r="F46" s="16">
        <f t="shared" si="1"/>
        <v>5287631.55</v>
      </c>
      <c r="G46" s="16">
        <f t="shared" si="1"/>
        <v>-18554.060000000001</v>
      </c>
      <c r="H46" s="16">
        <f t="shared" si="1"/>
        <v>5550455.6100000013</v>
      </c>
      <c r="I46" s="16">
        <f t="shared" si="1"/>
        <v>-36754</v>
      </c>
      <c r="J46" s="16">
        <f t="shared" si="1"/>
        <v>4903618.1404761905</v>
      </c>
      <c r="K46" s="16">
        <f t="shared" si="1"/>
        <v>0</v>
      </c>
      <c r="L46" s="16">
        <f t="shared" si="1"/>
        <v>6007341</v>
      </c>
      <c r="M46" s="16">
        <f t="shared" si="1"/>
        <v>0</v>
      </c>
      <c r="N46" s="16">
        <f t="shared" si="1"/>
        <v>6073132</v>
      </c>
      <c r="O46" s="16">
        <f t="shared" si="1"/>
        <v>0</v>
      </c>
      <c r="P46" s="16">
        <f t="shared" si="1"/>
        <v>6195762.5499999998</v>
      </c>
      <c r="Q46" s="16">
        <f t="shared" si="1"/>
        <v>0</v>
      </c>
      <c r="R46" s="16">
        <f t="shared" si="1"/>
        <v>6318393.0999999996</v>
      </c>
      <c r="S46" s="16">
        <f t="shared" si="1"/>
        <v>0</v>
      </c>
      <c r="T46" s="16">
        <f t="shared" si="1"/>
        <v>6446863.2000000002</v>
      </c>
      <c r="U46" s="16">
        <f t="shared" si="1"/>
        <v>0</v>
      </c>
    </row>
    <row r="47" spans="1:21" s="15" customFormat="1" x14ac:dyDescent="0.35">
      <c r="A47" s="4" t="s">
        <v>62</v>
      </c>
      <c r="B47" s="17"/>
      <c r="C47" s="17"/>
      <c r="D47" s="17"/>
      <c r="E47" s="17"/>
      <c r="F47" s="18"/>
      <c r="G47" s="18"/>
      <c r="H47" s="18"/>
      <c r="I47" s="18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s="15" customFormat="1" x14ac:dyDescent="0.35">
      <c r="A48" s="7" t="s">
        <v>63</v>
      </c>
      <c r="B48" s="14">
        <v>0</v>
      </c>
      <c r="C48" s="14">
        <v>0</v>
      </c>
      <c r="D48" s="14">
        <v>176627.72999999998</v>
      </c>
      <c r="E48" s="14">
        <v>0</v>
      </c>
      <c r="F48" s="14">
        <v>265389.57999999996</v>
      </c>
      <c r="G48" s="14">
        <v>0</v>
      </c>
      <c r="H48" s="14">
        <v>12422.880000000001</v>
      </c>
      <c r="I48" s="14">
        <v>0</v>
      </c>
      <c r="J48" s="14">
        <v>0</v>
      </c>
      <c r="K48" s="14">
        <v>0</v>
      </c>
      <c r="L48" s="14">
        <v>204000</v>
      </c>
      <c r="M48" s="14">
        <v>0</v>
      </c>
      <c r="N48" s="14">
        <v>312000</v>
      </c>
      <c r="O48" s="14">
        <v>0</v>
      </c>
      <c r="P48" s="14">
        <v>212200</v>
      </c>
      <c r="Q48" s="14">
        <v>0</v>
      </c>
      <c r="R48" s="14">
        <v>324600</v>
      </c>
      <c r="S48" s="14">
        <v>0</v>
      </c>
      <c r="T48" s="14">
        <v>220800.00000000003</v>
      </c>
      <c r="U48" s="14">
        <v>0</v>
      </c>
    </row>
    <row r="49" spans="1:21" s="15" customFormat="1" x14ac:dyDescent="0.35">
      <c r="A49" s="7" t="s">
        <v>64</v>
      </c>
      <c r="B49" s="14">
        <v>38.14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15018.339999999998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</row>
    <row r="50" spans="1:21" s="15" customFormat="1" x14ac:dyDescent="0.35">
      <c r="A50" s="7" t="s">
        <v>65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306000</v>
      </c>
      <c r="M50" s="14">
        <v>0</v>
      </c>
      <c r="N50" s="14">
        <v>312000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</row>
    <row r="51" spans="1:21" s="15" customFormat="1" ht="15" customHeight="1" x14ac:dyDescent="0.35">
      <c r="A51" s="8" t="s">
        <v>83</v>
      </c>
      <c r="B51" s="16">
        <f>SUM(B48:B50)</f>
        <v>38.14</v>
      </c>
      <c r="C51" s="16">
        <f t="shared" ref="C51:U51" si="2">SUM(C48:C50)</f>
        <v>0</v>
      </c>
      <c r="D51" s="16">
        <f t="shared" si="2"/>
        <v>176627.72999999998</v>
      </c>
      <c r="E51" s="16">
        <f t="shared" si="2"/>
        <v>0</v>
      </c>
      <c r="F51" s="16">
        <f t="shared" si="2"/>
        <v>265389.57999999996</v>
      </c>
      <c r="G51" s="16">
        <f t="shared" si="2"/>
        <v>0</v>
      </c>
      <c r="H51" s="16">
        <f t="shared" si="2"/>
        <v>27441.22</v>
      </c>
      <c r="I51" s="16">
        <f t="shared" si="2"/>
        <v>0</v>
      </c>
      <c r="J51" s="16">
        <f t="shared" si="2"/>
        <v>0</v>
      </c>
      <c r="K51" s="16">
        <f t="shared" si="2"/>
        <v>0</v>
      </c>
      <c r="L51" s="16">
        <f t="shared" si="2"/>
        <v>510000</v>
      </c>
      <c r="M51" s="16">
        <f t="shared" si="2"/>
        <v>0</v>
      </c>
      <c r="N51" s="16">
        <f t="shared" si="2"/>
        <v>624000</v>
      </c>
      <c r="O51" s="16">
        <f t="shared" si="2"/>
        <v>0</v>
      </c>
      <c r="P51" s="16">
        <f t="shared" si="2"/>
        <v>212200</v>
      </c>
      <c r="Q51" s="16">
        <f t="shared" si="2"/>
        <v>0</v>
      </c>
      <c r="R51" s="16">
        <f t="shared" si="2"/>
        <v>324600</v>
      </c>
      <c r="S51" s="16">
        <f t="shared" si="2"/>
        <v>0</v>
      </c>
      <c r="T51" s="16">
        <f t="shared" si="2"/>
        <v>220800.00000000003</v>
      </c>
      <c r="U51" s="16">
        <f t="shared" si="2"/>
        <v>0</v>
      </c>
    </row>
    <row r="52" spans="1:21" s="15" customFormat="1" x14ac:dyDescent="0.35">
      <c r="A52" s="4" t="s">
        <v>66</v>
      </c>
      <c r="B52" s="17"/>
      <c r="C52" s="17"/>
      <c r="D52" s="17"/>
      <c r="E52" s="17"/>
      <c r="F52" s="18"/>
      <c r="G52" s="18"/>
      <c r="H52" s="18"/>
      <c r="I52" s="18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s="15" customFormat="1" x14ac:dyDescent="0.35">
      <c r="A53" s="7" t="s">
        <v>67</v>
      </c>
      <c r="B53" s="14">
        <v>737699.99</v>
      </c>
      <c r="C53" s="14">
        <v>0</v>
      </c>
      <c r="D53" s="14">
        <v>54308.15</v>
      </c>
      <c r="E53" s="14">
        <v>0</v>
      </c>
      <c r="F53" s="14">
        <v>51423</v>
      </c>
      <c r="G53" s="14">
        <v>0</v>
      </c>
      <c r="H53" s="14">
        <v>479174.1</v>
      </c>
      <c r="I53" s="14">
        <v>0</v>
      </c>
      <c r="J53" s="14">
        <v>338900</v>
      </c>
      <c r="K53" s="14">
        <v>0</v>
      </c>
      <c r="L53" s="14">
        <v>871080</v>
      </c>
      <c r="M53" s="14">
        <v>0</v>
      </c>
      <c r="N53" s="14">
        <v>544960</v>
      </c>
      <c r="O53" s="14">
        <v>0</v>
      </c>
      <c r="P53" s="14">
        <v>583550</v>
      </c>
      <c r="Q53" s="14">
        <v>0</v>
      </c>
      <c r="R53" s="14">
        <v>335420</v>
      </c>
      <c r="S53" s="14">
        <v>0</v>
      </c>
      <c r="T53" s="14">
        <v>298080</v>
      </c>
      <c r="U53" s="14">
        <v>0</v>
      </c>
    </row>
    <row r="54" spans="1:21" s="15" customFormat="1" x14ac:dyDescent="0.35">
      <c r="A54" s="7" t="s">
        <v>68</v>
      </c>
      <c r="B54" s="14">
        <v>0</v>
      </c>
      <c r="C54" s="14">
        <v>0</v>
      </c>
      <c r="D54" s="14">
        <v>37786.06</v>
      </c>
      <c r="E54" s="14">
        <v>0</v>
      </c>
      <c r="F54" s="14">
        <v>83434.319999999992</v>
      </c>
      <c r="G54" s="14">
        <v>0</v>
      </c>
      <c r="H54" s="14">
        <v>139250.66</v>
      </c>
      <c r="I54" s="14">
        <v>0</v>
      </c>
      <c r="J54" s="14">
        <v>58791.740000000005</v>
      </c>
      <c r="K54" s="14">
        <v>0</v>
      </c>
      <c r="L54" s="14">
        <v>24480</v>
      </c>
      <c r="M54" s="14">
        <v>0</v>
      </c>
      <c r="N54" s="14">
        <v>24960</v>
      </c>
      <c r="O54" s="14">
        <v>0</v>
      </c>
      <c r="P54" s="14">
        <v>25464</v>
      </c>
      <c r="Q54" s="14">
        <v>0</v>
      </c>
      <c r="R54" s="14">
        <v>25968</v>
      </c>
      <c r="S54" s="14">
        <v>0</v>
      </c>
      <c r="T54" s="14">
        <v>26496.000000000004</v>
      </c>
      <c r="U54" s="14">
        <v>0</v>
      </c>
    </row>
    <row r="55" spans="1:21" s="15" customFormat="1" x14ac:dyDescent="0.35">
      <c r="A55" s="7" t="s">
        <v>69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1061000</v>
      </c>
      <c r="Q55" s="14">
        <v>0</v>
      </c>
      <c r="R55" s="14">
        <v>1082000</v>
      </c>
      <c r="S55" s="14">
        <v>0</v>
      </c>
      <c r="T55" s="14">
        <v>0</v>
      </c>
      <c r="U55" s="14">
        <v>0</v>
      </c>
    </row>
    <row r="56" spans="1:21" s="15" customFormat="1" x14ac:dyDescent="0.35">
      <c r="A56" s="7" t="s">
        <v>70</v>
      </c>
      <c r="B56" s="14">
        <v>1035823.8500000001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</row>
    <row r="57" spans="1:21" s="15" customFormat="1" x14ac:dyDescent="0.35">
      <c r="A57" s="7" t="s">
        <v>71</v>
      </c>
      <c r="B57" s="14">
        <v>0</v>
      </c>
      <c r="C57" s="14">
        <v>0</v>
      </c>
      <c r="D57" s="14">
        <v>92960</v>
      </c>
      <c r="E57" s="14">
        <v>0</v>
      </c>
      <c r="F57" s="14">
        <v>82390</v>
      </c>
      <c r="G57" s="14">
        <v>0</v>
      </c>
      <c r="H57" s="14">
        <v>91000</v>
      </c>
      <c r="I57" s="14">
        <v>0</v>
      </c>
      <c r="J57" s="14">
        <v>60000</v>
      </c>
      <c r="K57" s="14">
        <v>0</v>
      </c>
      <c r="L57" s="14">
        <v>61200</v>
      </c>
      <c r="M57" s="14">
        <v>0</v>
      </c>
      <c r="N57" s="14">
        <v>52000</v>
      </c>
      <c r="O57" s="14">
        <v>0</v>
      </c>
      <c r="P57" s="14">
        <v>53050</v>
      </c>
      <c r="Q57" s="14">
        <v>0</v>
      </c>
      <c r="R57" s="14">
        <v>54100.000000000007</v>
      </c>
      <c r="S57" s="14">
        <v>0</v>
      </c>
      <c r="T57" s="14">
        <v>55200.000000000007</v>
      </c>
      <c r="U57" s="14">
        <v>0</v>
      </c>
    </row>
    <row r="58" spans="1:21" s="15" customFormat="1" x14ac:dyDescent="0.35">
      <c r="A58" s="7" t="s">
        <v>72</v>
      </c>
      <c r="B58" s="14">
        <v>0</v>
      </c>
      <c r="C58" s="14">
        <v>0</v>
      </c>
      <c r="D58" s="14">
        <v>919976.6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</row>
    <row r="59" spans="1:21" s="15" customFormat="1" x14ac:dyDescent="0.35">
      <c r="A59" s="7" t="s">
        <v>73</v>
      </c>
      <c r="B59" s="14">
        <v>57511.25</v>
      </c>
      <c r="C59" s="14">
        <v>0</v>
      </c>
      <c r="D59" s="14">
        <v>373789.60000000003</v>
      </c>
      <c r="E59" s="14">
        <v>0</v>
      </c>
      <c r="F59" s="14">
        <v>458934.86000000004</v>
      </c>
      <c r="G59" s="14">
        <v>0</v>
      </c>
      <c r="H59" s="14">
        <v>420500.33999999997</v>
      </c>
      <c r="I59" s="14">
        <v>0</v>
      </c>
      <c r="J59" s="14">
        <v>900000</v>
      </c>
      <c r="K59" s="14">
        <v>0</v>
      </c>
      <c r="L59" s="14">
        <v>1031220</v>
      </c>
      <c r="M59" s="14">
        <v>0</v>
      </c>
      <c r="N59" s="14">
        <v>911040</v>
      </c>
      <c r="O59" s="14">
        <v>0</v>
      </c>
      <c r="P59" s="14">
        <v>744822</v>
      </c>
      <c r="Q59" s="14">
        <v>0</v>
      </c>
      <c r="R59" s="14">
        <v>684906</v>
      </c>
      <c r="S59" s="14">
        <v>0</v>
      </c>
      <c r="T59" s="14">
        <v>267168.00000000006</v>
      </c>
      <c r="U59" s="14">
        <v>0</v>
      </c>
    </row>
    <row r="60" spans="1:21" s="15" customFormat="1" x14ac:dyDescent="0.35">
      <c r="A60" s="7" t="s">
        <v>74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670101</v>
      </c>
      <c r="I60" s="14">
        <v>0</v>
      </c>
      <c r="J60" s="14">
        <v>76999.850000000006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</row>
    <row r="61" spans="1:21" s="15" customFormat="1" x14ac:dyDescent="0.35">
      <c r="A61" s="7" t="s">
        <v>75</v>
      </c>
      <c r="B61" s="14">
        <v>98105.25</v>
      </c>
      <c r="C61" s="14">
        <v>0</v>
      </c>
      <c r="D61" s="14">
        <v>380256.73999999993</v>
      </c>
      <c r="E61" s="14">
        <v>0</v>
      </c>
      <c r="F61" s="14">
        <v>617763.80999999994</v>
      </c>
      <c r="G61" s="14">
        <v>0</v>
      </c>
      <c r="H61" s="14">
        <v>328683</v>
      </c>
      <c r="I61" s="14">
        <v>0</v>
      </c>
      <c r="J61" s="14">
        <v>458618</v>
      </c>
      <c r="K61" s="14">
        <v>0</v>
      </c>
      <c r="L61" s="14">
        <v>528500</v>
      </c>
      <c r="M61" s="14">
        <v>0</v>
      </c>
      <c r="N61" s="14">
        <v>381680</v>
      </c>
      <c r="O61" s="14">
        <v>0</v>
      </c>
      <c r="P61" s="14">
        <v>283287</v>
      </c>
      <c r="Q61" s="14">
        <v>0</v>
      </c>
      <c r="R61" s="14">
        <v>251024</v>
      </c>
      <c r="S61" s="14">
        <v>0</v>
      </c>
      <c r="T61" s="14">
        <v>405168.00000000006</v>
      </c>
      <c r="U61" s="14">
        <v>0</v>
      </c>
    </row>
    <row r="62" spans="1:21" s="15" customFormat="1" x14ac:dyDescent="0.35">
      <c r="A62" s="7" t="s">
        <v>76</v>
      </c>
      <c r="B62" s="14">
        <v>657276.81999999995</v>
      </c>
      <c r="C62" s="14">
        <v>0</v>
      </c>
      <c r="D62" s="14">
        <v>41300.270000000004</v>
      </c>
      <c r="E62" s="14">
        <v>0</v>
      </c>
      <c r="F62" s="14">
        <v>107299.92</v>
      </c>
      <c r="G62" s="14">
        <v>0</v>
      </c>
      <c r="H62" s="14">
        <v>58587.880000000005</v>
      </c>
      <c r="I62" s="14">
        <v>0</v>
      </c>
      <c r="J62" s="14">
        <v>69872.12</v>
      </c>
      <c r="K62" s="14">
        <v>0</v>
      </c>
      <c r="L62" s="14">
        <v>81600</v>
      </c>
      <c r="M62" s="14">
        <v>0</v>
      </c>
      <c r="N62" s="14">
        <v>83200</v>
      </c>
      <c r="O62" s="14">
        <v>0</v>
      </c>
      <c r="P62" s="14">
        <v>84880</v>
      </c>
      <c r="Q62" s="14">
        <v>0</v>
      </c>
      <c r="R62" s="14">
        <v>86560.000000000015</v>
      </c>
      <c r="S62" s="14">
        <v>0</v>
      </c>
      <c r="T62" s="14">
        <v>88320</v>
      </c>
      <c r="U62" s="14">
        <v>0</v>
      </c>
    </row>
    <row r="63" spans="1:21" s="15" customFormat="1" x14ac:dyDescent="0.35">
      <c r="A63" s="7" t="s">
        <v>77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3640000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</row>
    <row r="64" spans="1:21" s="15" customFormat="1" x14ac:dyDescent="0.35">
      <c r="A64" s="7" t="s">
        <v>78</v>
      </c>
      <c r="B64" s="14">
        <v>0</v>
      </c>
      <c r="C64" s="14">
        <v>0</v>
      </c>
      <c r="D64" s="14">
        <v>40898.5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60000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</row>
    <row r="65" spans="1:21" s="15" customFormat="1" ht="15" customHeight="1" x14ac:dyDescent="0.35">
      <c r="A65" s="8" t="s">
        <v>84</v>
      </c>
      <c r="B65" s="16">
        <f>SUM(B53:B64)</f>
        <v>2586417.16</v>
      </c>
      <c r="C65" s="16">
        <f t="shared" ref="C65:U65" si="3">SUM(C53:C64)</f>
        <v>0</v>
      </c>
      <c r="D65" s="16">
        <f t="shared" si="3"/>
        <v>1941275.9200000002</v>
      </c>
      <c r="E65" s="16">
        <f t="shared" si="3"/>
        <v>0</v>
      </c>
      <c r="F65" s="16">
        <f t="shared" si="3"/>
        <v>1401245.91</v>
      </c>
      <c r="G65" s="16">
        <f t="shared" si="3"/>
        <v>0</v>
      </c>
      <c r="H65" s="16">
        <f t="shared" si="3"/>
        <v>2187296.98</v>
      </c>
      <c r="I65" s="16">
        <f t="shared" si="3"/>
        <v>0</v>
      </c>
      <c r="J65" s="16">
        <f t="shared" si="3"/>
        <v>2023181.71</v>
      </c>
      <c r="K65" s="16">
        <f t="shared" si="3"/>
        <v>0</v>
      </c>
      <c r="L65" s="16">
        <f t="shared" si="3"/>
        <v>2598080</v>
      </c>
      <c r="M65" s="16">
        <f t="shared" si="3"/>
        <v>0</v>
      </c>
      <c r="N65" s="16">
        <f t="shared" si="3"/>
        <v>5637840</v>
      </c>
      <c r="O65" s="16">
        <f t="shared" si="3"/>
        <v>0</v>
      </c>
      <c r="P65" s="16">
        <f t="shared" si="3"/>
        <v>2836053</v>
      </c>
      <c r="Q65" s="16">
        <f t="shared" si="3"/>
        <v>0</v>
      </c>
      <c r="R65" s="16">
        <f t="shared" si="3"/>
        <v>2519978</v>
      </c>
      <c r="S65" s="16">
        <f t="shared" si="3"/>
        <v>0</v>
      </c>
      <c r="T65" s="16">
        <f t="shared" si="3"/>
        <v>1140432</v>
      </c>
      <c r="U65" s="16">
        <f t="shared" si="3"/>
        <v>0</v>
      </c>
    </row>
    <row r="66" spans="1:21" s="15" customFormat="1" ht="15" customHeight="1" x14ac:dyDescent="0.35">
      <c r="A66" s="8" t="s">
        <v>79</v>
      </c>
      <c r="B66" s="16">
        <v>211927.67</v>
      </c>
      <c r="C66" s="16">
        <v>0</v>
      </c>
      <c r="D66" s="16">
        <v>290473.31</v>
      </c>
      <c r="E66" s="16">
        <v>0</v>
      </c>
      <c r="F66" s="16">
        <v>186337.82</v>
      </c>
      <c r="G66" s="16">
        <v>0</v>
      </c>
      <c r="H66" s="16">
        <v>145098.04999999999</v>
      </c>
      <c r="I66" s="16">
        <v>0</v>
      </c>
      <c r="J66" s="16">
        <v>267458.02</v>
      </c>
      <c r="K66" s="16">
        <v>0</v>
      </c>
      <c r="L66" s="16">
        <v>255000</v>
      </c>
      <c r="M66" s="16">
        <v>0</v>
      </c>
      <c r="N66" s="16">
        <v>223600</v>
      </c>
      <c r="O66" s="16">
        <v>0</v>
      </c>
      <c r="P66" s="16">
        <v>209547.5</v>
      </c>
      <c r="Q66" s="16">
        <v>0</v>
      </c>
      <c r="R66" s="16">
        <v>205580</v>
      </c>
      <c r="S66" s="16">
        <v>0</v>
      </c>
      <c r="T66" s="16">
        <v>223008</v>
      </c>
      <c r="U66" s="16">
        <v>0</v>
      </c>
    </row>
    <row r="67" spans="1:21" s="15" customFormat="1" ht="15" customHeight="1" x14ac:dyDescent="0.35">
      <c r="A67" s="8" t="s">
        <v>85</v>
      </c>
      <c r="B67" s="16">
        <f>SUM(B53:B64,B36:B45,B4:B31,B66,B48:B50)</f>
        <v>20026141.963157896</v>
      </c>
      <c r="C67" s="16">
        <f>SUM(C53:C64,C48:C50,C36:C45,C4:C31,C66,C65)</f>
        <v>-8862675.0099999998</v>
      </c>
      <c r="D67" s="16">
        <f>SUM(D53:D64,D36:D45,D4:D31,D66,D48:D50)</f>
        <v>17004090.290000003</v>
      </c>
      <c r="E67" s="16">
        <f>SUM(E53:E64,E48:E50,E36:E45,E4:E31,E66,E65)</f>
        <v>-5556952.1359999999</v>
      </c>
      <c r="F67" s="16">
        <f t="shared" ref="E67:U67" si="4">SUM(F53:F64,F36:F45,F4:F31,F66,F48:F50)</f>
        <v>32407199.020000007</v>
      </c>
      <c r="G67" s="16">
        <f>SUM(G53:G64,G48:G50,G36:G45,G4:G31,G66,G65)</f>
        <v>-20342214.983999997</v>
      </c>
      <c r="H67" s="16">
        <f t="shared" si="4"/>
        <v>25633262.739999998</v>
      </c>
      <c r="I67" s="16">
        <f>SUM(I53:I64,I48:I50,I36:I45,I4:I31,I66,I65)</f>
        <v>-10713791.220000001</v>
      </c>
      <c r="J67" s="16">
        <f t="shared" si="4"/>
        <v>33271328.700476184</v>
      </c>
      <c r="K67" s="16">
        <f>SUM(K53:K64,K48:K50,K36:K45,K4:K31,K66,K65)</f>
        <v>-15367469.18</v>
      </c>
      <c r="L67" s="16">
        <f t="shared" si="4"/>
        <v>46568898.945948139</v>
      </c>
      <c r="M67" s="16">
        <f>SUM(M53:M64,M48:M50,M36:M45,M4:M31,M66,M65)</f>
        <v>-21698093.891876273</v>
      </c>
      <c r="N67" s="16">
        <f t="shared" si="4"/>
        <v>35254710.32977394</v>
      </c>
      <c r="O67" s="16">
        <f>SUM(O53:O64,O48:O50,O36:O45,O4:O31,O66,O65)</f>
        <v>-10394528.727830555</v>
      </c>
      <c r="P67" s="16">
        <f t="shared" si="4"/>
        <v>31215324.167546868</v>
      </c>
      <c r="Q67" s="16">
        <f>SUM(Q53:Q64,Q48:Q50,Q36:Q45,Q4:Q31,Q66,Q65)</f>
        <v>-11881636.087273199</v>
      </c>
      <c r="R67" s="16">
        <f t="shared" si="4"/>
        <v>33054996.794557787</v>
      </c>
      <c r="S67" s="16">
        <f>SUM(S53:S64,S48:S50,S36:S45,S4:S31,S66,S65)</f>
        <v>-11536163.0384592</v>
      </c>
      <c r="T67" s="16">
        <f t="shared" si="4"/>
        <v>29550548.706755064</v>
      </c>
      <c r="U67" s="16">
        <f>SUM(U53:U64,U48:U50,U36:U45,U4:U31,U66,U65)</f>
        <v>-10329774.385677196</v>
      </c>
    </row>
    <row r="68" spans="1:21" ht="15" customHeight="1" x14ac:dyDescent="0.3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1:21" hidden="1" x14ac:dyDescent="0.3">
      <c r="C69" s="2">
        <v>0</v>
      </c>
      <c r="E69" s="2">
        <v>0</v>
      </c>
      <c r="G69" s="2">
        <v>0</v>
      </c>
      <c r="I69" s="2">
        <v>0</v>
      </c>
      <c r="K69" s="2">
        <v>0</v>
      </c>
      <c r="M69" s="2">
        <v>0</v>
      </c>
      <c r="O69" s="2">
        <v>0</v>
      </c>
      <c r="Q69" s="2">
        <v>0</v>
      </c>
      <c r="S69" s="2">
        <v>0</v>
      </c>
      <c r="U69" s="2">
        <v>0</v>
      </c>
    </row>
  </sheetData>
  <pageMargins left="0.7" right="0.7" top="0.75" bottom="0.75" header="0.3" footer="0.3"/>
  <ignoredErrors>
    <ignoredError sqref="C67:U6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Waqas Latif</dc:creator>
  <cp:lastModifiedBy>Waqas Latif</cp:lastModifiedBy>
  <dcterms:created xsi:type="dcterms:W3CDTF">2025-07-10T14:20:19Z</dcterms:created>
  <dcterms:modified xsi:type="dcterms:W3CDTF">2025-07-11T18:46:01Z</dcterms:modified>
</cp:coreProperties>
</file>