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/>
  <xr:revisionPtr revIDLastSave="2" documentId="8_{16FD9568-BEFD-4F69-9418-36AE13648B12}" xr6:coauthVersionLast="47" xr6:coauthVersionMax="47" xr10:uidLastSave="{4310BFD5-95D3-4799-B529-DA995E128536}"/>
  <bookViews>
    <workbookView xWindow="57480" yWindow="-105" windowWidth="29040" windowHeight="15720" xr2:uid="{32BCE9A4-DCC2-4A75-B464-79DC316919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F30" i="1"/>
  <c r="E30" i="1"/>
  <c r="D30" i="1"/>
  <c r="C30" i="1"/>
  <c r="C29" i="1" l="1"/>
  <c r="D29" i="1"/>
  <c r="E29" i="1"/>
  <c r="F29" i="1"/>
  <c r="G29" i="1"/>
  <c r="H29" i="1"/>
  <c r="I29" i="1"/>
  <c r="J29" i="1"/>
  <c r="K29" i="1"/>
  <c r="E37" i="1" l="1"/>
  <c r="F52" i="1"/>
  <c r="F37" i="1"/>
  <c r="D37" i="1"/>
  <c r="I52" i="1"/>
  <c r="H52" i="1"/>
  <c r="L37" i="1"/>
  <c r="H37" i="1"/>
  <c r="K37" i="1" l="1"/>
  <c r="E52" i="1"/>
  <c r="G66" i="1"/>
  <c r="C52" i="1"/>
  <c r="D67" i="1"/>
  <c r="C67" i="1"/>
  <c r="C37" i="1"/>
  <c r="C68" i="1" s="1"/>
  <c r="D52" i="1"/>
  <c r="D68" i="1" s="1"/>
  <c r="G37" i="1"/>
  <c r="I37" i="1"/>
  <c r="I68" i="1" s="1"/>
  <c r="H66" i="1"/>
  <c r="F67" i="1"/>
  <c r="J66" i="1"/>
  <c r="I67" i="1"/>
  <c r="J67" i="1"/>
  <c r="J52" i="1"/>
  <c r="L66" i="1"/>
  <c r="G52" i="1"/>
  <c r="K52" i="1"/>
  <c r="K68" i="1" s="1"/>
  <c r="J37" i="1"/>
  <c r="L67" i="1"/>
  <c r="K67" i="1"/>
  <c r="H68" i="1"/>
  <c r="I66" i="1"/>
  <c r="L52" i="1"/>
  <c r="L68" i="1" s="1"/>
  <c r="L62" i="1"/>
  <c r="G67" i="1"/>
  <c r="E66" i="1"/>
  <c r="H67" i="1"/>
  <c r="E67" i="1"/>
  <c r="E68" i="1"/>
  <c r="F68" i="1"/>
  <c r="F66" i="1"/>
  <c r="C66" i="1"/>
  <c r="K66" i="1"/>
  <c r="D66" i="1"/>
  <c r="L24" i="1" l="1"/>
  <c r="G68" i="1"/>
  <c r="J68" i="1"/>
  <c r="K18" i="1"/>
  <c r="K24" i="1" s="1"/>
  <c r="J18" i="1"/>
  <c r="J24" i="1" s="1"/>
  <c r="I18" i="1"/>
  <c r="I24" i="1" s="1"/>
  <c r="H18" i="1"/>
  <c r="H24" i="1" s="1"/>
  <c r="G18" i="1"/>
  <c r="G24" i="1" s="1"/>
  <c r="F18" i="1"/>
  <c r="F24" i="1" s="1"/>
  <c r="E18" i="1"/>
  <c r="E24" i="1" s="1"/>
  <c r="D18" i="1"/>
  <c r="D24" i="1" s="1"/>
  <c r="C18" i="1"/>
  <c r="C24" i="1" s="1"/>
  <c r="L57" i="1" l="1"/>
  <c r="L56" i="1" l="1"/>
  <c r="L42" i="1"/>
  <c r="L58" i="1" s="1"/>
  <c r="F62" i="1" l="1"/>
  <c r="D62" i="1" l="1"/>
  <c r="F61" i="1" l="1"/>
  <c r="F47" i="1"/>
  <c r="F63" i="1" s="1"/>
  <c r="H62" i="1"/>
  <c r="H47" i="1" l="1"/>
  <c r="H63" i="1" s="1"/>
  <c r="H61" i="1"/>
  <c r="D47" i="1"/>
  <c r="D63" i="1" s="1"/>
  <c r="D61" i="1"/>
  <c r="J62" i="1" l="1"/>
  <c r="K62" i="1"/>
  <c r="I62" i="1"/>
  <c r="G62" i="1"/>
  <c r="C62" i="1"/>
  <c r="L61" i="1" l="1"/>
  <c r="L47" i="1"/>
  <c r="L63" i="1" s="1"/>
  <c r="E62" i="1"/>
  <c r="J47" i="1" l="1"/>
  <c r="J63" i="1" s="1"/>
  <c r="J61" i="1"/>
  <c r="E61" i="1"/>
  <c r="E47" i="1"/>
  <c r="E63" i="1" s="1"/>
  <c r="K47" i="1"/>
  <c r="K63" i="1" s="1"/>
  <c r="K61" i="1"/>
  <c r="I47" i="1"/>
  <c r="I63" i="1" s="1"/>
  <c r="I61" i="1"/>
  <c r="G47" i="1"/>
  <c r="G63" i="1" s="1"/>
  <c r="G61" i="1"/>
  <c r="C47" i="1"/>
  <c r="C63" i="1" s="1"/>
  <c r="C61" i="1"/>
  <c r="F57" i="1" l="1"/>
  <c r="H57" i="1" l="1"/>
  <c r="D57" i="1"/>
  <c r="F42" i="1" l="1"/>
  <c r="F58" i="1" s="1"/>
  <c r="F56" i="1"/>
  <c r="H56" i="1"/>
  <c r="H42" i="1"/>
  <c r="H58" i="1" s="1"/>
  <c r="D56" i="1" l="1"/>
  <c r="D42" i="1"/>
  <c r="D58" i="1" s="1"/>
  <c r="J57" i="1" l="1"/>
  <c r="K57" i="1"/>
  <c r="I57" i="1"/>
  <c r="G57" i="1"/>
  <c r="C57" i="1"/>
  <c r="E57" i="1" l="1"/>
  <c r="K42" i="1" l="1"/>
  <c r="K58" i="1" s="1"/>
  <c r="K56" i="1"/>
  <c r="J42" i="1"/>
  <c r="J58" i="1" s="1"/>
  <c r="J56" i="1"/>
  <c r="E42" i="1"/>
  <c r="E58" i="1" s="1"/>
  <c r="E56" i="1"/>
  <c r="G42" i="1"/>
  <c r="G58" i="1" s="1"/>
  <c r="G56" i="1"/>
  <c r="I42" i="1"/>
  <c r="I58" i="1" s="1"/>
  <c r="I56" i="1"/>
  <c r="C56" i="1"/>
  <c r="C42" i="1"/>
  <c r="C58" i="1" s="1"/>
</calcChain>
</file>

<file path=xl/sharedStrings.xml><?xml version="1.0" encoding="utf-8"?>
<sst xmlns="http://schemas.openxmlformats.org/spreadsheetml/2006/main" count="100" uniqueCount="66">
  <si>
    <t xml:space="preserve">Billed Consumption (m3) </t>
  </si>
  <si>
    <t>School:</t>
  </si>
  <si>
    <t>A. A. Wright P.S.</t>
  </si>
  <si>
    <t>Merlin Area Public School</t>
  </si>
  <si>
    <t>Northern Collegiate Institute &amp; Vocational School</t>
  </si>
  <si>
    <t>St. Gabriel Catholic E.S.</t>
  </si>
  <si>
    <t>Glen Cedar P.S.</t>
  </si>
  <si>
    <t>Viola Desmond P.S.</t>
  </si>
  <si>
    <t>Markham District H.S.</t>
  </si>
  <si>
    <t>F.H. Clergue P.S.</t>
  </si>
  <si>
    <t>Korah Collegiate &amp; Vocational School</t>
  </si>
  <si>
    <t>Ex. I.8.2-SEC-17 Att. 8</t>
  </si>
  <si>
    <t>Location:</t>
  </si>
  <si>
    <t>Wallaceburg</t>
  </si>
  <si>
    <t>Merlin</t>
  </si>
  <si>
    <t>Sarnia</t>
  </si>
  <si>
    <t>Cambridge</t>
  </si>
  <si>
    <t>Newmarket</t>
  </si>
  <si>
    <t>Maple</t>
  </si>
  <si>
    <t>Markham</t>
  </si>
  <si>
    <t>Sault St. Marie</t>
  </si>
  <si>
    <t>Toronto</t>
  </si>
  <si>
    <t>Assumed Period End Date</t>
  </si>
  <si>
    <t>Total Consumption</t>
  </si>
  <si>
    <t>Weather Station</t>
  </si>
  <si>
    <t>Windsor</t>
  </si>
  <si>
    <t>Waterloo</t>
  </si>
  <si>
    <t>Hamilton</t>
  </si>
  <si>
    <t>Sault Ste. Marie</t>
  </si>
  <si>
    <t>Design HDDs</t>
  </si>
  <si>
    <t>Design Day Demand</t>
  </si>
  <si>
    <t>R-Squared</t>
  </si>
  <si>
    <t>Design Load Factor</t>
  </si>
  <si>
    <t>2024 Rate Zone</t>
  </si>
  <si>
    <t>LUG-South</t>
  </si>
  <si>
    <t>LEGD</t>
  </si>
  <si>
    <t>LUG-North</t>
  </si>
  <si>
    <t>2024 Rate</t>
  </si>
  <si>
    <t>M1</t>
  </si>
  <si>
    <t>M2</t>
  </si>
  <si>
    <t>R6</t>
  </si>
  <si>
    <t>1 (Union N.-West)</t>
  </si>
  <si>
    <t>10 (Union N.-West)</t>
  </si>
  <si>
    <t>DDD using KT-1.7 data only</t>
  </si>
  <si>
    <t>n/a</t>
  </si>
  <si>
    <t>DDD Difference KT-1.7 vs EGI Data</t>
  </si>
  <si>
    <t>Design Load Factor KT-1.7 Data Only</t>
  </si>
  <si>
    <t>R-Squared KT-1.7 Data Only</t>
  </si>
  <si>
    <t>Annual Bills ($)</t>
  </si>
  <si>
    <t>2024 Rates</t>
  </si>
  <si>
    <t>Distribution - 2024 Rates</t>
  </si>
  <si>
    <t>Commodity - 2024 Rates</t>
  </si>
  <si>
    <t>Total Bill - 2024 Rates</t>
  </si>
  <si>
    <t>SFVD w/o Rider R</t>
  </si>
  <si>
    <t>Distribution - Harmonized SFVD</t>
  </si>
  <si>
    <t>Commodity - Harmonized SFVD</t>
  </si>
  <si>
    <t>Total Bill - Harmonized SFVD</t>
  </si>
  <si>
    <t>SFVD with Rider R</t>
  </si>
  <si>
    <t>Distribution - Harmonized SFVD w/ Rider R</t>
  </si>
  <si>
    <t>Commodity - Harmonized SFVD w/ Rider R</t>
  </si>
  <si>
    <t>Total Bill - Harmonized SFVD w/ Rider R</t>
  </si>
  <si>
    <t>Harmonized Volumetric</t>
  </si>
  <si>
    <t>Distribution - Harmonized Volumetric</t>
  </si>
  <si>
    <t>Commodity - Harmonized Volumetric</t>
  </si>
  <si>
    <t>Total Bill - Harmonized Volumertric</t>
  </si>
  <si>
    <t>Bill Indexes vs. 2024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</si>
</sst>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"/>
    <numFmt numFmtId="166" formatCode="#,##0.000_);\(#,##0.00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horizontal="center"/>
    </xf>
    <xf numFmtId="14" fontId="0" fillId="0" borderId="0" xfId="0" applyNumberFormat="1"/>
    <xf numFmtId="16" fontId="0" fillId="0" borderId="0" xfId="0" applyNumberFormat="1"/>
    <xf numFmtId="3" fontId="0" fillId="0" borderId="0" xfId="0" applyNumberFormat="1" applyAlignment="1">
      <alignment horizontal="center" vertical="center"/>
    </xf>
    <xf numFmtId="37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3" applyFont="1" applyFill="1" applyAlignment="1">
      <alignment horizontal="center"/>
    </xf>
    <xf numFmtId="165" fontId="0" fillId="0" borderId="0" xfId="3" applyNumberFormat="1" applyFont="1" applyFill="1" applyAlignment="1">
      <alignment horizontal="center"/>
    </xf>
    <xf numFmtId="39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center"/>
    </xf>
  </cellXfs>
  <cellStyles count="4">
    <cellStyle name="Currency 2" xfId="2" xr:uid="{D263C947-E176-4A7F-97A8-946B4ED6D25D}"/>
    <cellStyle name="Normal" xfId="0" builtinId="0"/>
    <cellStyle name="Normal 2" xfId="1" xr:uid="{284C9EB5-00CB-4D21-9E64-C5343846AD6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5E1B-3032-4D72-A3B6-36A70B55F3C0}">
  <sheetPr>
    <pageSetUpPr fitToPage="1"/>
  </sheetPr>
  <dimension ref="B1:N6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7" sqref="E7"/>
    </sheetView>
  </sheetViews>
  <sheetFormatPr defaultColWidth="8.7109375" defaultRowHeight="15" x14ac:dyDescent="0.25"/>
  <cols>
    <col min="2" max="2" width="29.7109375" customWidth="1"/>
    <col min="3" max="3" width="17.28515625" customWidth="1"/>
    <col min="4" max="4" width="17.42578125" customWidth="1"/>
    <col min="5" max="5" width="19.7109375" customWidth="1"/>
    <col min="6" max="6" width="13.7109375" customWidth="1"/>
    <col min="7" max="7" width="12.42578125" customWidth="1"/>
    <col min="8" max="8" width="15.7109375" customWidth="1"/>
    <col min="9" max="9" width="13.7109375" customWidth="1"/>
    <col min="10" max="10" width="15.42578125" customWidth="1"/>
    <col min="11" max="11" width="18.7109375" customWidth="1"/>
    <col min="12" max="12" width="14.7109375" customWidth="1"/>
    <col min="14" max="14" width="14.140625" customWidth="1"/>
  </cols>
  <sheetData>
    <row r="1" spans="2:14" x14ac:dyDescent="0.25">
      <c r="B1" s="1"/>
      <c r="C1" s="21" t="s">
        <v>0</v>
      </c>
      <c r="D1" s="21"/>
      <c r="E1" s="21"/>
      <c r="F1" s="21"/>
      <c r="G1" s="21"/>
      <c r="H1" s="21"/>
      <c r="I1" s="21"/>
      <c r="J1" s="21"/>
      <c r="K1" s="21"/>
    </row>
    <row r="2" spans="2:14" ht="45" x14ac:dyDescent="0.25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</row>
    <row r="3" spans="2:14" ht="45" x14ac:dyDescent="0.25">
      <c r="B3" s="2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20</v>
      </c>
      <c r="L3" s="5" t="s">
        <v>21</v>
      </c>
      <c r="M3" s="6"/>
      <c r="N3" s="5" t="s">
        <v>22</v>
      </c>
    </row>
    <row r="4" spans="2:14" x14ac:dyDescent="0.25">
      <c r="B4" s="7">
        <v>45139</v>
      </c>
      <c r="C4" s="2"/>
      <c r="D4" s="2"/>
      <c r="E4" s="2"/>
      <c r="F4" s="2"/>
      <c r="G4" s="2"/>
      <c r="H4" s="2"/>
      <c r="I4" s="2"/>
      <c r="J4" s="2">
        <v>423</v>
      </c>
      <c r="K4" s="2">
        <v>1581</v>
      </c>
      <c r="N4" s="8">
        <v>45169</v>
      </c>
    </row>
    <row r="5" spans="2:14" x14ac:dyDescent="0.25">
      <c r="B5" s="7">
        <v>45170</v>
      </c>
      <c r="C5" s="2">
        <v>99</v>
      </c>
      <c r="D5" s="2">
        <v>336</v>
      </c>
      <c r="E5" s="2">
        <v>1972</v>
      </c>
      <c r="F5" s="2">
        <v>934</v>
      </c>
      <c r="G5" s="2">
        <v>760</v>
      </c>
      <c r="H5" s="2">
        <v>827</v>
      </c>
      <c r="I5" s="2">
        <v>790</v>
      </c>
      <c r="J5" s="2">
        <v>1276</v>
      </c>
      <c r="K5" s="2">
        <v>11443</v>
      </c>
      <c r="N5" s="8">
        <v>45199</v>
      </c>
    </row>
    <row r="6" spans="2:14" x14ac:dyDescent="0.25">
      <c r="B6" s="7">
        <v>45200</v>
      </c>
      <c r="C6" s="2">
        <v>2570</v>
      </c>
      <c r="D6" s="2">
        <v>4933</v>
      </c>
      <c r="E6" s="2">
        <v>9551</v>
      </c>
      <c r="F6" s="2">
        <v>1584</v>
      </c>
      <c r="G6" s="2">
        <v>2938</v>
      </c>
      <c r="H6" s="2">
        <v>3706</v>
      </c>
      <c r="I6" s="2">
        <v>6059</v>
      </c>
      <c r="J6" s="2">
        <v>4341</v>
      </c>
      <c r="K6" s="2">
        <v>21099</v>
      </c>
      <c r="N6" s="8">
        <v>45230</v>
      </c>
    </row>
    <row r="7" spans="2:14" x14ac:dyDescent="0.25">
      <c r="B7" s="7">
        <v>45231</v>
      </c>
      <c r="C7" s="2">
        <v>4820</v>
      </c>
      <c r="D7" s="2">
        <v>6568</v>
      </c>
      <c r="E7" s="2">
        <v>45146</v>
      </c>
      <c r="F7" s="2">
        <v>3162</v>
      </c>
      <c r="G7" s="2">
        <v>4510</v>
      </c>
      <c r="H7" s="2">
        <v>7212</v>
      </c>
      <c r="I7" s="2">
        <v>11147</v>
      </c>
      <c r="J7" s="2">
        <v>6400</v>
      </c>
      <c r="K7" s="2">
        <v>25389</v>
      </c>
      <c r="N7" s="8">
        <v>45260</v>
      </c>
    </row>
    <row r="8" spans="2:14" x14ac:dyDescent="0.25">
      <c r="B8" s="7">
        <v>45261</v>
      </c>
      <c r="C8" s="2">
        <v>6004</v>
      </c>
      <c r="D8" s="2">
        <v>8692</v>
      </c>
      <c r="E8" s="2">
        <v>34823</v>
      </c>
      <c r="F8" s="2">
        <v>5263</v>
      </c>
      <c r="G8" s="2">
        <v>6097</v>
      </c>
      <c r="H8" s="2">
        <v>9518</v>
      </c>
      <c r="I8" s="2">
        <v>17093</v>
      </c>
      <c r="J8" s="2">
        <v>8497</v>
      </c>
      <c r="K8" s="2">
        <v>33480</v>
      </c>
      <c r="N8" s="8">
        <v>45291</v>
      </c>
    </row>
    <row r="9" spans="2:14" x14ac:dyDescent="0.25">
      <c r="B9" s="7">
        <v>45292</v>
      </c>
      <c r="C9" s="2">
        <v>5413</v>
      </c>
      <c r="D9" s="2">
        <v>6343</v>
      </c>
      <c r="E9" s="2">
        <v>38091</v>
      </c>
      <c r="F9" s="2">
        <v>6792</v>
      </c>
      <c r="G9" s="2">
        <v>6569</v>
      </c>
      <c r="H9" s="2">
        <v>10739</v>
      </c>
      <c r="I9" s="2">
        <v>19116</v>
      </c>
      <c r="J9" s="2">
        <v>7286</v>
      </c>
      <c r="K9" s="2">
        <v>28641</v>
      </c>
      <c r="N9" s="8">
        <v>45322</v>
      </c>
    </row>
    <row r="10" spans="2:14" x14ac:dyDescent="0.25">
      <c r="B10" s="7">
        <v>45323</v>
      </c>
      <c r="C10" s="2">
        <v>5365</v>
      </c>
      <c r="D10" s="2">
        <v>5176</v>
      </c>
      <c r="E10" s="2">
        <v>47417</v>
      </c>
      <c r="F10" s="2">
        <v>5892</v>
      </c>
      <c r="G10" s="2">
        <v>7450</v>
      </c>
      <c r="H10" s="2">
        <v>8719</v>
      </c>
      <c r="I10" s="2">
        <v>15337</v>
      </c>
      <c r="J10" s="2">
        <v>7134</v>
      </c>
      <c r="K10" s="2">
        <v>24498</v>
      </c>
      <c r="N10" s="8">
        <v>45351</v>
      </c>
    </row>
    <row r="11" spans="2:14" x14ac:dyDescent="0.25">
      <c r="B11" s="7">
        <v>45352</v>
      </c>
      <c r="C11" s="2">
        <v>5145</v>
      </c>
      <c r="D11" s="2">
        <v>3674</v>
      </c>
      <c r="E11" s="2">
        <v>25103</v>
      </c>
      <c r="F11" s="2">
        <v>457</v>
      </c>
      <c r="G11" s="2">
        <v>4687</v>
      </c>
      <c r="H11" s="2">
        <v>7858</v>
      </c>
      <c r="I11" s="2">
        <v>10892</v>
      </c>
      <c r="J11" s="2">
        <v>3842</v>
      </c>
      <c r="K11" s="2">
        <v>7984</v>
      </c>
      <c r="N11" s="8">
        <v>45382</v>
      </c>
    </row>
    <row r="12" spans="2:14" x14ac:dyDescent="0.25">
      <c r="B12" s="7">
        <v>45383</v>
      </c>
      <c r="C12" s="2">
        <v>2361</v>
      </c>
      <c r="D12" s="2">
        <v>873</v>
      </c>
      <c r="E12" s="2">
        <v>12199</v>
      </c>
      <c r="F12" s="2">
        <v>395</v>
      </c>
      <c r="G12" s="2">
        <v>4555</v>
      </c>
      <c r="H12" s="2">
        <v>6164</v>
      </c>
      <c r="I12" s="2">
        <v>9198</v>
      </c>
      <c r="J12" s="2">
        <v>423</v>
      </c>
      <c r="K12" s="2">
        <v>25764</v>
      </c>
      <c r="N12" s="8">
        <v>45412</v>
      </c>
    </row>
    <row r="13" spans="2:14" x14ac:dyDescent="0.25">
      <c r="B13" s="7">
        <v>45413</v>
      </c>
      <c r="C13" s="2">
        <v>1344</v>
      </c>
      <c r="D13" s="2">
        <v>2098</v>
      </c>
      <c r="E13" s="2">
        <v>2254</v>
      </c>
      <c r="F13" s="2">
        <v>197</v>
      </c>
      <c r="G13" s="2">
        <v>760</v>
      </c>
      <c r="H13" s="2">
        <v>1133</v>
      </c>
      <c r="I13" s="2">
        <v>3096</v>
      </c>
      <c r="J13" s="2">
        <v>452</v>
      </c>
      <c r="K13" s="2">
        <v>1697</v>
      </c>
      <c r="N13" s="8">
        <v>45443</v>
      </c>
    </row>
    <row r="14" spans="2:14" x14ac:dyDescent="0.25">
      <c r="B14" s="7">
        <v>45444</v>
      </c>
      <c r="C14" s="2">
        <v>141</v>
      </c>
      <c r="D14" s="2">
        <v>883</v>
      </c>
      <c r="E14" s="2">
        <v>1916</v>
      </c>
      <c r="F14" s="2">
        <v>126</v>
      </c>
      <c r="G14" s="2">
        <v>599</v>
      </c>
      <c r="H14" s="2">
        <v>113</v>
      </c>
      <c r="I14" s="2">
        <v>521</v>
      </c>
      <c r="J14" s="2">
        <v>452</v>
      </c>
      <c r="K14" s="2">
        <v>1697</v>
      </c>
      <c r="N14" s="8">
        <v>45473</v>
      </c>
    </row>
    <row r="15" spans="2:14" x14ac:dyDescent="0.25">
      <c r="B15" s="7">
        <v>45474</v>
      </c>
      <c r="C15" s="2">
        <v>240</v>
      </c>
      <c r="D15" s="2">
        <v>90</v>
      </c>
      <c r="E15" s="2">
        <v>2029</v>
      </c>
      <c r="F15" s="2">
        <v>108</v>
      </c>
      <c r="G15" s="2">
        <v>698</v>
      </c>
      <c r="H15" s="2">
        <v>93</v>
      </c>
      <c r="I15" s="2">
        <v>360</v>
      </c>
      <c r="J15" s="2">
        <v>437</v>
      </c>
      <c r="K15" s="2">
        <v>1794</v>
      </c>
      <c r="N15" s="8">
        <v>45504</v>
      </c>
    </row>
    <row r="16" spans="2:14" x14ac:dyDescent="0.25">
      <c r="B16" s="7">
        <v>45505</v>
      </c>
      <c r="C16" s="2">
        <v>158</v>
      </c>
      <c r="D16" s="2">
        <v>700</v>
      </c>
      <c r="E16" s="2">
        <v>2310</v>
      </c>
      <c r="F16" s="2">
        <v>100</v>
      </c>
      <c r="G16" s="2">
        <v>262</v>
      </c>
      <c r="H16" s="2">
        <v>79</v>
      </c>
      <c r="I16" s="2">
        <v>669</v>
      </c>
      <c r="J16" s="2"/>
      <c r="K16" s="2"/>
      <c r="N16" s="8">
        <v>45535</v>
      </c>
    </row>
    <row r="17" spans="2:13" x14ac:dyDescent="0.25">
      <c r="B17" s="9"/>
      <c r="C17" s="2"/>
      <c r="D17" s="2"/>
      <c r="E17" s="2"/>
      <c r="F17" s="2"/>
      <c r="G17" s="2"/>
      <c r="H17" s="2"/>
      <c r="I17" s="2"/>
      <c r="J17" s="2"/>
      <c r="K17" s="2"/>
      <c r="M17" s="7"/>
    </row>
    <row r="18" spans="2:13" x14ac:dyDescent="0.25">
      <c r="B18" s="9" t="s">
        <v>23</v>
      </c>
      <c r="C18" s="10">
        <f>SUM(C4:C16)</f>
        <v>33660</v>
      </c>
      <c r="D18" s="10">
        <f t="shared" ref="D18:K18" si="0">SUM(D4:D16)</f>
        <v>40366</v>
      </c>
      <c r="E18" s="10">
        <f t="shared" si="0"/>
        <v>222811</v>
      </c>
      <c r="F18" s="10">
        <f t="shared" si="0"/>
        <v>25010</v>
      </c>
      <c r="G18" s="10">
        <f t="shared" si="0"/>
        <v>39885</v>
      </c>
      <c r="H18" s="10">
        <f t="shared" si="0"/>
        <v>56161</v>
      </c>
      <c r="I18" s="10">
        <f t="shared" si="0"/>
        <v>94278</v>
      </c>
      <c r="J18" s="10">
        <f t="shared" si="0"/>
        <v>40963</v>
      </c>
      <c r="K18" s="10">
        <f t="shared" si="0"/>
        <v>185067</v>
      </c>
      <c r="L18" s="11">
        <v>83392</v>
      </c>
      <c r="M18" s="7"/>
    </row>
    <row r="19" spans="2:13" x14ac:dyDescent="0.25">
      <c r="B19" s="9"/>
      <c r="C19" s="2"/>
      <c r="D19" s="2"/>
      <c r="E19" s="2"/>
      <c r="F19" s="2"/>
      <c r="G19" s="2"/>
      <c r="H19" s="2"/>
      <c r="I19" s="2"/>
      <c r="J19" s="2"/>
      <c r="K19" s="2"/>
      <c r="L19" s="7"/>
    </row>
    <row r="20" spans="2:13" x14ac:dyDescent="0.25">
      <c r="B20" t="s">
        <v>24</v>
      </c>
      <c r="C20" s="2" t="s">
        <v>25</v>
      </c>
      <c r="D20" s="2" t="s">
        <v>25</v>
      </c>
      <c r="E20" s="2" t="s">
        <v>15</v>
      </c>
      <c r="F20" s="2" t="s">
        <v>26</v>
      </c>
      <c r="G20" s="2" t="s">
        <v>21</v>
      </c>
      <c r="H20" s="2" t="s">
        <v>27</v>
      </c>
      <c r="I20" s="2" t="s">
        <v>21</v>
      </c>
      <c r="J20" s="2" t="s">
        <v>28</v>
      </c>
      <c r="K20" s="2" t="s">
        <v>28</v>
      </c>
      <c r="L20" s="2" t="s">
        <v>21</v>
      </c>
    </row>
    <row r="21" spans="2:13" x14ac:dyDescent="0.25">
      <c r="B21" t="s">
        <v>29</v>
      </c>
      <c r="C21" s="12">
        <v>43.1</v>
      </c>
      <c r="D21" s="12">
        <v>43.1</v>
      </c>
      <c r="E21" s="12">
        <v>43.1</v>
      </c>
      <c r="F21" s="12">
        <v>43.1</v>
      </c>
      <c r="G21" s="12">
        <v>44</v>
      </c>
      <c r="H21" s="12">
        <v>43.1</v>
      </c>
      <c r="I21" s="12">
        <v>44</v>
      </c>
      <c r="J21" s="12">
        <v>48.2</v>
      </c>
      <c r="K21" s="12">
        <v>48.2</v>
      </c>
      <c r="L21" s="12">
        <v>44</v>
      </c>
    </row>
    <row r="22" spans="2:13" x14ac:dyDescent="0.25">
      <c r="B22" t="s">
        <v>30</v>
      </c>
      <c r="C22" s="12">
        <v>497.03</v>
      </c>
      <c r="D22" s="12">
        <v>551.28</v>
      </c>
      <c r="E22" s="12">
        <v>3054.79</v>
      </c>
      <c r="F22" s="12">
        <v>367.84</v>
      </c>
      <c r="G22" s="12">
        <v>452.03</v>
      </c>
      <c r="H22" s="12">
        <v>706.02</v>
      </c>
      <c r="I22" s="12">
        <v>1533.77</v>
      </c>
      <c r="J22" s="12">
        <v>576.42999999999995</v>
      </c>
      <c r="K22" s="12">
        <v>2304.66</v>
      </c>
      <c r="L22" s="13">
        <v>1089.4422186138731</v>
      </c>
    </row>
    <row r="23" spans="2:13" x14ac:dyDescent="0.25">
      <c r="B23" t="s">
        <v>31</v>
      </c>
      <c r="C23" s="12">
        <v>0.996</v>
      </c>
      <c r="D23" s="12">
        <v>0.95699999999999996</v>
      </c>
      <c r="E23" s="12">
        <v>0.65700000000000003</v>
      </c>
      <c r="F23" s="12">
        <v>0.97799999999999998</v>
      </c>
      <c r="G23" s="12">
        <v>0.999</v>
      </c>
      <c r="H23" s="12">
        <v>0.998</v>
      </c>
      <c r="I23" s="12">
        <v>0.92600000000000005</v>
      </c>
      <c r="J23" s="12">
        <v>0.91200000000000003</v>
      </c>
      <c r="K23" s="12">
        <v>0.99299999999999999</v>
      </c>
      <c r="L23" s="14">
        <v>0.91200000000000003</v>
      </c>
    </row>
    <row r="24" spans="2:13" x14ac:dyDescent="0.25">
      <c r="B24" t="s">
        <v>32</v>
      </c>
      <c r="C24" s="15">
        <f t="shared" ref="C24:L24" si="1">(C18/366)/C22</f>
        <v>0.18503352537020726</v>
      </c>
      <c r="D24" s="15">
        <f t="shared" si="1"/>
        <v>0.2000609807835198</v>
      </c>
      <c r="E24" s="15">
        <f t="shared" si="1"/>
        <v>0.19928480322500591</v>
      </c>
      <c r="F24" s="15">
        <f t="shared" si="1"/>
        <v>0.18576917500362478</v>
      </c>
      <c r="G24" s="15">
        <f t="shared" si="1"/>
        <v>0.24108003857280619</v>
      </c>
      <c r="H24" s="15">
        <f t="shared" si="1"/>
        <v>0.21733853883920687</v>
      </c>
      <c r="I24" s="15">
        <f t="shared" si="1"/>
        <v>0.16794575714378704</v>
      </c>
      <c r="J24" s="15">
        <f t="shared" si="1"/>
        <v>0.19416193644904398</v>
      </c>
      <c r="K24" s="15">
        <f t="shared" si="1"/>
        <v>0.21940222895507649</v>
      </c>
      <c r="L24" s="15">
        <f t="shared" si="1"/>
        <v>0.20914096281803271</v>
      </c>
    </row>
    <row r="25" spans="2:13" x14ac:dyDescent="0.25">
      <c r="B25" t="s">
        <v>33</v>
      </c>
      <c r="C25" s="15" t="s">
        <v>34</v>
      </c>
      <c r="D25" s="15" t="s">
        <v>34</v>
      </c>
      <c r="E25" s="15" t="s">
        <v>34</v>
      </c>
      <c r="F25" s="15" t="s">
        <v>34</v>
      </c>
      <c r="G25" s="15" t="s">
        <v>35</v>
      </c>
      <c r="H25" s="15" t="s">
        <v>35</v>
      </c>
      <c r="I25" s="15" t="s">
        <v>35</v>
      </c>
      <c r="J25" s="15" t="s">
        <v>36</v>
      </c>
      <c r="K25" s="15" t="s">
        <v>36</v>
      </c>
      <c r="L25" s="15" t="s">
        <v>35</v>
      </c>
    </row>
    <row r="26" spans="2:13" x14ac:dyDescent="0.25">
      <c r="B26" t="s">
        <v>37</v>
      </c>
      <c r="C26" s="12" t="s">
        <v>38</v>
      </c>
      <c r="D26" s="12" t="s">
        <v>38</v>
      </c>
      <c r="E26" s="12" t="s">
        <v>39</v>
      </c>
      <c r="F26" s="12" t="s">
        <v>38</v>
      </c>
      <c r="G26" s="12" t="s">
        <v>40</v>
      </c>
      <c r="H26" s="12" t="s">
        <v>39</v>
      </c>
      <c r="I26" s="12" t="s">
        <v>40</v>
      </c>
      <c r="J26" s="12" t="s">
        <v>41</v>
      </c>
      <c r="K26" s="12" t="s">
        <v>42</v>
      </c>
      <c r="L26" s="12" t="s">
        <v>40</v>
      </c>
    </row>
    <row r="27" spans="2:13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3" x14ac:dyDescent="0.25">
      <c r="B28" t="s">
        <v>43</v>
      </c>
      <c r="C28" s="12">
        <v>390.38</v>
      </c>
      <c r="D28" s="12">
        <v>427.52</v>
      </c>
      <c r="E28" s="12">
        <v>3552.52</v>
      </c>
      <c r="F28" s="12">
        <v>512.66</v>
      </c>
      <c r="G28" s="12">
        <v>459.12</v>
      </c>
      <c r="H28" s="12">
        <v>695.14</v>
      </c>
      <c r="I28" s="12">
        <v>1309.77</v>
      </c>
      <c r="J28" s="12">
        <v>566.63</v>
      </c>
      <c r="K28" s="12">
        <v>1739.21</v>
      </c>
      <c r="L28" s="16" t="s">
        <v>44</v>
      </c>
    </row>
    <row r="29" spans="2:13" x14ac:dyDescent="0.25">
      <c r="B29" t="s">
        <v>45</v>
      </c>
      <c r="C29" s="17">
        <f t="shared" ref="C29:K29" si="2">C28/C22-1</f>
        <v>-0.21457457296340254</v>
      </c>
      <c r="D29" s="17">
        <f t="shared" si="2"/>
        <v>-0.22449571905383836</v>
      </c>
      <c r="E29" s="17">
        <f t="shared" si="2"/>
        <v>0.1629342769879436</v>
      </c>
      <c r="F29" s="17">
        <f t="shared" si="2"/>
        <v>0.39370378425402341</v>
      </c>
      <c r="G29" s="17">
        <f t="shared" si="2"/>
        <v>1.56847996814371E-2</v>
      </c>
      <c r="H29" s="17">
        <f t="shared" si="2"/>
        <v>-1.5410328319311106E-2</v>
      </c>
      <c r="I29" s="17">
        <f t="shared" si="2"/>
        <v>-0.14604536534160928</v>
      </c>
      <c r="J29" s="17">
        <f t="shared" si="2"/>
        <v>-1.7001197023055581E-2</v>
      </c>
      <c r="K29" s="17">
        <f t="shared" si="2"/>
        <v>-0.24535072418491222</v>
      </c>
      <c r="L29" s="16" t="s">
        <v>44</v>
      </c>
    </row>
    <row r="30" spans="2:13" x14ac:dyDescent="0.25">
      <c r="B30" t="s">
        <v>46</v>
      </c>
      <c r="C30" s="18">
        <f>(C18/366)/C28</f>
        <v>0.23558382374802528</v>
      </c>
      <c r="D30" s="18">
        <f t="shared" ref="D30:K30" si="3">(D18/366)/D28</f>
        <v>0.25797534030300057</v>
      </c>
      <c r="E30" s="18">
        <f t="shared" si="3"/>
        <v>0.17136377108185621</v>
      </c>
      <c r="F30" s="18">
        <f t="shared" si="3"/>
        <v>0.13329172030845654</v>
      </c>
      <c r="G30" s="18">
        <f t="shared" si="3"/>
        <v>0.23735713938853803</v>
      </c>
      <c r="H30" s="18">
        <f t="shared" si="3"/>
        <v>0.22074021807298794</v>
      </c>
      <c r="I30" s="18">
        <f t="shared" si="3"/>
        <v>0.19666824246579648</v>
      </c>
      <c r="J30" s="18">
        <f t="shared" si="3"/>
        <v>0.19752001310788769</v>
      </c>
      <c r="K30" s="18">
        <f t="shared" si="3"/>
        <v>0.29073403498347328</v>
      </c>
      <c r="L30" s="16" t="s">
        <v>44</v>
      </c>
    </row>
    <row r="31" spans="2:13" x14ac:dyDescent="0.25">
      <c r="B31" t="s">
        <v>47</v>
      </c>
      <c r="C31" s="12">
        <v>0.71199999999999997</v>
      </c>
      <c r="D31" s="12">
        <v>0.28799999999999998</v>
      </c>
      <c r="E31" s="12">
        <v>0.628</v>
      </c>
      <c r="F31" s="12">
        <v>0.63</v>
      </c>
      <c r="G31" s="12">
        <v>0.73799999999999999</v>
      </c>
      <c r="H31" s="12">
        <v>0.92700000000000005</v>
      </c>
      <c r="I31" s="12">
        <v>0.86899999999999999</v>
      </c>
      <c r="J31" s="12">
        <v>0.59299999999999997</v>
      </c>
      <c r="K31" s="12">
        <v>0.32400000000000001</v>
      </c>
      <c r="L31" s="16" t="s">
        <v>44</v>
      </c>
    </row>
    <row r="32" spans="2:13" x14ac:dyDescent="0.25">
      <c r="C32" s="12"/>
      <c r="D32" s="12"/>
      <c r="E32" s="12"/>
      <c r="F32" s="12"/>
      <c r="G32" s="12"/>
      <c r="H32" s="12"/>
      <c r="I32" s="12"/>
      <c r="J32" s="12"/>
      <c r="K32" s="12"/>
      <c r="L32" s="16"/>
    </row>
    <row r="33" spans="2:12" x14ac:dyDescent="0.25">
      <c r="B33" t="s">
        <v>48</v>
      </c>
    </row>
    <row r="34" spans="2:12" x14ac:dyDescent="0.25">
      <c r="B34" t="s">
        <v>49</v>
      </c>
    </row>
    <row r="35" spans="2:12" x14ac:dyDescent="0.25">
      <c r="B35" t="s">
        <v>50</v>
      </c>
      <c r="C35" s="19">
        <v>2202.7325060000003</v>
      </c>
      <c r="D35" s="19">
        <v>2576.8502319999998</v>
      </c>
      <c r="E35" s="19">
        <v>14474.610438</v>
      </c>
      <c r="F35" s="19">
        <v>1721.2044760000001</v>
      </c>
      <c r="G35" s="19">
        <v>3738.89595700169</v>
      </c>
      <c r="H35" s="19">
        <v>4559.0606019999996</v>
      </c>
      <c r="I35" s="19">
        <v>6548.005007382746</v>
      </c>
      <c r="J35" s="19">
        <v>4848.3967729999995</v>
      </c>
      <c r="K35" s="19">
        <v>16897.820301</v>
      </c>
      <c r="L35" s="19">
        <v>5856.4730673426975</v>
      </c>
    </row>
    <row r="36" spans="2:12" x14ac:dyDescent="0.25">
      <c r="B36" t="s">
        <v>51</v>
      </c>
      <c r="C36" s="19">
        <v>5547.4206697841382</v>
      </c>
      <c r="D36" s="19">
        <v>6652.6198085711985</v>
      </c>
      <c r="E36" s="19">
        <v>36622.888497352164</v>
      </c>
      <c r="F36" s="19">
        <v>4121.8357383036628</v>
      </c>
      <c r="G36" s="19">
        <v>6761.0538959983105</v>
      </c>
      <c r="H36" s="19">
        <v>9231.0435342051987</v>
      </c>
      <c r="I36" s="19">
        <v>15993.252392617254</v>
      </c>
      <c r="J36" s="19">
        <v>6148.0137809999997</v>
      </c>
      <c r="K36" s="19">
        <v>26638.173845999998</v>
      </c>
      <c r="L36" s="19">
        <v>14147.082856657304</v>
      </c>
    </row>
    <row r="37" spans="2:12" x14ac:dyDescent="0.25">
      <c r="B37" t="s">
        <v>52</v>
      </c>
      <c r="C37" s="19">
        <f>SUM(C35:C36)</f>
        <v>7750.1531757841385</v>
      </c>
      <c r="D37" s="19">
        <f t="shared" ref="D37:L37" si="4">SUM(D35:D36)</f>
        <v>9229.4700405711992</v>
      </c>
      <c r="E37" s="19">
        <f t="shared" si="4"/>
        <v>51097.498935352167</v>
      </c>
      <c r="F37" s="19">
        <f t="shared" si="4"/>
        <v>5843.0402143036627</v>
      </c>
      <c r="G37" s="19">
        <f t="shared" si="4"/>
        <v>10499.949853</v>
      </c>
      <c r="H37" s="19">
        <f t="shared" si="4"/>
        <v>13790.104136205198</v>
      </c>
      <c r="I37" s="19">
        <f t="shared" si="4"/>
        <v>22541.257400000002</v>
      </c>
      <c r="J37" s="19">
        <f t="shared" si="4"/>
        <v>10996.410553999998</v>
      </c>
      <c r="K37" s="19">
        <f t="shared" si="4"/>
        <v>43535.994146999998</v>
      </c>
      <c r="L37" s="19">
        <f t="shared" si="4"/>
        <v>20003.555924</v>
      </c>
    </row>
    <row r="38" spans="2:12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2:12" x14ac:dyDescent="0.25">
      <c r="B39" t="s">
        <v>53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x14ac:dyDescent="0.25">
      <c r="B40" t="s">
        <v>54</v>
      </c>
      <c r="C40" s="19">
        <v>4096.4785372670658</v>
      </c>
      <c r="D40" s="19">
        <v>4507.2629841437865</v>
      </c>
      <c r="E40" s="19">
        <v>23389.762721612427</v>
      </c>
      <c r="F40" s="19">
        <v>3122.5215341577841</v>
      </c>
      <c r="G40" s="19">
        <v>3762.6248871953208</v>
      </c>
      <c r="H40" s="19">
        <v>5677.016217433139</v>
      </c>
      <c r="I40" s="19">
        <v>11907.268258438789</v>
      </c>
      <c r="J40" s="19">
        <v>4696.2323319196485</v>
      </c>
      <c r="K40" s="19">
        <v>17741.864584909617</v>
      </c>
      <c r="L40" s="19">
        <v>8568.528295357446</v>
      </c>
    </row>
    <row r="41" spans="2:12" x14ac:dyDescent="0.25">
      <c r="B41" t="s">
        <v>55</v>
      </c>
      <c r="C41" s="19">
        <v>5551.4082615232237</v>
      </c>
      <c r="D41" s="19">
        <v>6651.9083956310315</v>
      </c>
      <c r="E41" s="19">
        <v>36718.452679612667</v>
      </c>
      <c r="F41" s="19">
        <v>4124.6191533881265</v>
      </c>
      <c r="G41" s="19">
        <v>6561.2726966005712</v>
      </c>
      <c r="H41" s="19">
        <v>9247.2833365005426</v>
      </c>
      <c r="I41" s="19">
        <v>15566.27022077177</v>
      </c>
      <c r="J41" s="19">
        <v>6752.3734218498394</v>
      </c>
      <c r="K41" s="19">
        <v>30469.831204729657</v>
      </c>
      <c r="L41" s="19">
        <v>13736.091016162361</v>
      </c>
    </row>
    <row r="42" spans="2:12" x14ac:dyDescent="0.25">
      <c r="B42" t="s">
        <v>56</v>
      </c>
      <c r="C42" s="19">
        <f t="shared" ref="C42:L42" si="5">SUM(C40:C41)</f>
        <v>9647.8867987902886</v>
      </c>
      <c r="D42" s="19">
        <f t="shared" si="5"/>
        <v>11159.171379774818</v>
      </c>
      <c r="E42" s="19">
        <f t="shared" si="5"/>
        <v>60108.215401225098</v>
      </c>
      <c r="F42" s="19">
        <f t="shared" si="5"/>
        <v>7247.1406875459106</v>
      </c>
      <c r="G42" s="19">
        <f t="shared" si="5"/>
        <v>10323.897583795891</v>
      </c>
      <c r="H42" s="19">
        <f t="shared" si="5"/>
        <v>14924.299553933681</v>
      </c>
      <c r="I42" s="19">
        <f t="shared" si="5"/>
        <v>27473.538479210561</v>
      </c>
      <c r="J42" s="19">
        <f t="shared" si="5"/>
        <v>11448.605753769487</v>
      </c>
      <c r="K42" s="19">
        <f t="shared" si="5"/>
        <v>48211.695789639271</v>
      </c>
      <c r="L42" s="19">
        <f t="shared" si="5"/>
        <v>22304.619311519808</v>
      </c>
    </row>
    <row r="43" spans="2:12" x14ac:dyDescent="0.25"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2:12" x14ac:dyDescent="0.25">
      <c r="B44" t="s">
        <v>57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2" x14ac:dyDescent="0.25">
      <c r="B45" t="s">
        <v>58</v>
      </c>
      <c r="C45" s="19">
        <v>3379.0853164670634</v>
      </c>
      <c r="D45" s="19">
        <v>3711.5674833437852</v>
      </c>
      <c r="E45" s="19">
        <v>24092.85318801241</v>
      </c>
      <c r="F45" s="19">
        <v>2591.5959917577829</v>
      </c>
      <c r="G45" s="19">
        <v>3932.2120782353181</v>
      </c>
      <c r="H45" s="19">
        <v>5839.513780633135</v>
      </c>
      <c r="I45" s="19">
        <v>12482.689681798782</v>
      </c>
      <c r="J45" s="19">
        <v>4912.4904221596444</v>
      </c>
      <c r="K45" s="19">
        <v>18606.499267789604</v>
      </c>
      <c r="L45" s="19">
        <v>8977.2521536303702</v>
      </c>
    </row>
    <row r="46" spans="2:12" x14ac:dyDescent="0.25">
      <c r="B46" t="s">
        <v>59</v>
      </c>
      <c r="C46" s="19">
        <v>5551.4082615232237</v>
      </c>
      <c r="D46" s="19">
        <v>6651.9083956310315</v>
      </c>
      <c r="E46" s="19">
        <v>36718.452679612667</v>
      </c>
      <c r="F46" s="19">
        <v>4124.6191533881265</v>
      </c>
      <c r="G46" s="19">
        <v>6561.2726966005712</v>
      </c>
      <c r="H46" s="19">
        <v>9247.2833365005426</v>
      </c>
      <c r="I46" s="19">
        <v>15566.27022077177</v>
      </c>
      <c r="J46" s="19">
        <v>6752.3734218498394</v>
      </c>
      <c r="K46" s="19">
        <v>30469.831204729657</v>
      </c>
      <c r="L46" s="19">
        <v>13736.091016162361</v>
      </c>
    </row>
    <row r="47" spans="2:12" x14ac:dyDescent="0.25">
      <c r="B47" t="s">
        <v>60</v>
      </c>
      <c r="C47" s="19">
        <f t="shared" ref="C47:L47" si="6">SUM(C45:C46)</f>
        <v>8930.493577990288</v>
      </c>
      <c r="D47" s="19">
        <f t="shared" si="6"/>
        <v>10363.475878974816</v>
      </c>
      <c r="E47" s="19">
        <f t="shared" si="6"/>
        <v>60811.30586762508</v>
      </c>
      <c r="F47" s="19">
        <f t="shared" si="6"/>
        <v>6716.2151451459094</v>
      </c>
      <c r="G47" s="19">
        <f t="shared" si="6"/>
        <v>10493.48477483589</v>
      </c>
      <c r="H47" s="19">
        <f t="shared" si="6"/>
        <v>15086.797117133678</v>
      </c>
      <c r="I47" s="19">
        <f t="shared" si="6"/>
        <v>28048.959902570554</v>
      </c>
      <c r="J47" s="19">
        <f t="shared" si="6"/>
        <v>11664.863844009484</v>
      </c>
      <c r="K47" s="19">
        <f t="shared" si="6"/>
        <v>49076.330472519257</v>
      </c>
      <c r="L47" s="19">
        <f t="shared" si="6"/>
        <v>22713.34316979273</v>
      </c>
    </row>
    <row r="48" spans="2:12" x14ac:dyDescent="0.25"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2" x14ac:dyDescent="0.25">
      <c r="B49" t="s">
        <v>61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2:12" x14ac:dyDescent="0.25">
      <c r="B50" t="s">
        <v>62</v>
      </c>
      <c r="C50" s="19">
        <v>2842.3181834491647</v>
      </c>
      <c r="D50" s="19">
        <v>3339.0160604013363</v>
      </c>
      <c r="E50" s="19">
        <v>16852.294342617104</v>
      </c>
      <c r="F50" s="19">
        <v>2201.6327322657048</v>
      </c>
      <c r="G50" s="19">
        <v>3303.3895052546027</v>
      </c>
      <c r="H50" s="19">
        <v>4508.9151010305568</v>
      </c>
      <c r="I50" s="19">
        <v>7332.1529441241928</v>
      </c>
      <c r="J50" s="19">
        <v>3383.2344666853282</v>
      </c>
      <c r="K50" s="19">
        <v>14056.683744990689</v>
      </c>
      <c r="L50" s="19">
        <v>6525.8521555018642</v>
      </c>
    </row>
    <row r="51" spans="2:12" x14ac:dyDescent="0.25">
      <c r="B51" t="s">
        <v>63</v>
      </c>
      <c r="C51" s="19">
        <v>5530.8895728467614</v>
      </c>
      <c r="D51" s="19">
        <v>6632.7952613645984</v>
      </c>
      <c r="E51" s="19">
        <v>36611.498414009504</v>
      </c>
      <c r="F51" s="19">
        <v>4109.5528287848338</v>
      </c>
      <c r="G51" s="19">
        <v>6553.7590794115595</v>
      </c>
      <c r="H51" s="19">
        <v>9228.1725876603377</v>
      </c>
      <c r="I51" s="19">
        <v>15491.420295568836</v>
      </c>
      <c r="J51" s="19">
        <v>6730.8921441628609</v>
      </c>
      <c r="K51" s="19">
        <v>30409.540718301592</v>
      </c>
      <c r="L51" s="19">
        <v>13702.672111076563</v>
      </c>
    </row>
    <row r="52" spans="2:12" x14ac:dyDescent="0.25">
      <c r="B52" t="s">
        <v>64</v>
      </c>
      <c r="C52" s="19">
        <f t="shared" ref="C52:L52" si="7">SUM(C50:C51)</f>
        <v>8373.2077562959257</v>
      </c>
      <c r="D52" s="19">
        <f t="shared" si="7"/>
        <v>9971.8113217659338</v>
      </c>
      <c r="E52" s="19">
        <f t="shared" si="7"/>
        <v>53463.792756626608</v>
      </c>
      <c r="F52" s="19">
        <f t="shared" si="7"/>
        <v>6311.185561050539</v>
      </c>
      <c r="G52" s="19">
        <f t="shared" si="7"/>
        <v>9857.1485846661617</v>
      </c>
      <c r="H52" s="19">
        <f t="shared" si="7"/>
        <v>13737.087688690895</v>
      </c>
      <c r="I52" s="19">
        <f t="shared" si="7"/>
        <v>22823.573239693029</v>
      </c>
      <c r="J52" s="19">
        <f t="shared" si="7"/>
        <v>10114.126610848189</v>
      </c>
      <c r="K52" s="19">
        <f t="shared" si="7"/>
        <v>44466.224463292281</v>
      </c>
      <c r="L52" s="19">
        <f t="shared" si="7"/>
        <v>20228.524266578428</v>
      </c>
    </row>
    <row r="54" spans="2:12" x14ac:dyDescent="0.25">
      <c r="B54" t="s">
        <v>65</v>
      </c>
    </row>
    <row r="55" spans="2:12" x14ac:dyDescent="0.25">
      <c r="B55" t="s">
        <v>53</v>
      </c>
    </row>
    <row r="56" spans="2:12" x14ac:dyDescent="0.25">
      <c r="B56" t="s">
        <v>54</v>
      </c>
      <c r="C56" s="20">
        <f>C40/C35</f>
        <v>1.859725829672332</v>
      </c>
      <c r="D56" s="20">
        <f t="shared" ref="D56:L56" si="8">D40/D35</f>
        <v>1.749136573081127</v>
      </c>
      <c r="E56" s="20">
        <f t="shared" si="8"/>
        <v>1.6159165610569801</v>
      </c>
      <c r="F56" s="20">
        <f t="shared" si="8"/>
        <v>1.8141490901850199</v>
      </c>
      <c r="G56" s="20">
        <f t="shared" si="8"/>
        <v>1.006346507222057</v>
      </c>
      <c r="H56" s="20">
        <f t="shared" si="8"/>
        <v>1.2452162217239899</v>
      </c>
      <c r="I56" s="20">
        <f t="shared" si="8"/>
        <v>1.8184574148940906</v>
      </c>
      <c r="J56" s="20">
        <f t="shared" si="8"/>
        <v>0.96861551391013789</v>
      </c>
      <c r="K56" s="20">
        <f t="shared" si="8"/>
        <v>1.0499498911027991</v>
      </c>
      <c r="L56" s="20">
        <f t="shared" si="8"/>
        <v>1.4630867754071839</v>
      </c>
    </row>
    <row r="57" spans="2:12" x14ac:dyDescent="0.25">
      <c r="B57" t="s">
        <v>55</v>
      </c>
      <c r="C57" s="20">
        <f t="shared" ref="C57:L57" si="9">C41/C36</f>
        <v>1.0007188190650125</v>
      </c>
      <c r="D57" s="20">
        <f t="shared" si="9"/>
        <v>0.99989306273909562</v>
      </c>
      <c r="E57" s="20">
        <f t="shared" si="9"/>
        <v>1.0026094113867456</v>
      </c>
      <c r="F57" s="20">
        <f t="shared" si="9"/>
        <v>1.0006752853003331</v>
      </c>
      <c r="G57" s="20">
        <f t="shared" si="9"/>
        <v>0.97045117485071597</v>
      </c>
      <c r="H57" s="20">
        <f t="shared" si="9"/>
        <v>1.0017592596368079</v>
      </c>
      <c r="I57" s="20">
        <f t="shared" si="9"/>
        <v>0.97330235518307795</v>
      </c>
      <c r="J57" s="20">
        <f t="shared" si="9"/>
        <v>1.0983016080278756</v>
      </c>
      <c r="K57" s="20">
        <f t="shared" si="9"/>
        <v>1.1438408421268345</v>
      </c>
      <c r="L57" s="20">
        <f t="shared" si="9"/>
        <v>0.97094865106402206</v>
      </c>
    </row>
    <row r="58" spans="2:12" x14ac:dyDescent="0.25">
      <c r="B58" t="s">
        <v>56</v>
      </c>
      <c r="C58" s="20">
        <f t="shared" ref="C58:L58" si="10">C42/C37</f>
        <v>1.2448640149378909</v>
      </c>
      <c r="D58" s="20">
        <f t="shared" si="10"/>
        <v>1.2090804055618551</v>
      </c>
      <c r="E58" s="20">
        <f t="shared" si="10"/>
        <v>1.1763435912445179</v>
      </c>
      <c r="F58" s="20">
        <f t="shared" si="10"/>
        <v>1.2403030651415052</v>
      </c>
      <c r="G58" s="20">
        <f t="shared" si="10"/>
        <v>0.98323303714123855</v>
      </c>
      <c r="H58" s="20">
        <f t="shared" si="10"/>
        <v>1.0822470524171541</v>
      </c>
      <c r="I58" s="20">
        <f t="shared" si="10"/>
        <v>1.2188112664562607</v>
      </c>
      <c r="J58" s="20">
        <f t="shared" si="10"/>
        <v>1.041122073202787</v>
      </c>
      <c r="K58" s="20">
        <f t="shared" si="10"/>
        <v>1.1073985269947366</v>
      </c>
      <c r="L58" s="20">
        <f t="shared" si="10"/>
        <v>1.1150327169960328</v>
      </c>
    </row>
    <row r="59" spans="2:12" x14ac:dyDescent="0.25"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2:12" x14ac:dyDescent="0.25">
      <c r="B60" t="s">
        <v>57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2" x14ac:dyDescent="0.25">
      <c r="B61" t="s">
        <v>54</v>
      </c>
      <c r="C61" s="20">
        <f>C45/C35</f>
        <v>1.534042516403062</v>
      </c>
      <c r="D61" s="20">
        <f t="shared" ref="D61:L61" si="11">D45/D35</f>
        <v>1.4403504857413014</v>
      </c>
      <c r="E61" s="20">
        <f t="shared" si="11"/>
        <v>1.6644906121108287</v>
      </c>
      <c r="F61" s="20">
        <f t="shared" si="11"/>
        <v>1.5056874577624459</v>
      </c>
      <c r="G61" s="20">
        <f t="shared" si="11"/>
        <v>1.051704065439856</v>
      </c>
      <c r="H61" s="20">
        <f t="shared" si="11"/>
        <v>1.2808589949586144</v>
      </c>
      <c r="I61" s="20">
        <f t="shared" si="11"/>
        <v>1.9063347794824219</v>
      </c>
      <c r="J61" s="20">
        <f t="shared" si="11"/>
        <v>1.013219555279917</v>
      </c>
      <c r="K61" s="20">
        <f t="shared" si="11"/>
        <v>1.1011183061692571</v>
      </c>
      <c r="L61" s="20">
        <f t="shared" si="11"/>
        <v>1.532876878353628</v>
      </c>
    </row>
    <row r="62" spans="2:12" x14ac:dyDescent="0.25">
      <c r="B62" t="s">
        <v>55</v>
      </c>
      <c r="C62" s="20">
        <f t="shared" ref="C62:L62" si="12">C46/C36</f>
        <v>1.0007188190650125</v>
      </c>
      <c r="D62" s="20">
        <f t="shared" si="12"/>
        <v>0.99989306273909562</v>
      </c>
      <c r="E62" s="20">
        <f t="shared" si="12"/>
        <v>1.0026094113867456</v>
      </c>
      <c r="F62" s="20">
        <f t="shared" si="12"/>
        <v>1.0006752853003331</v>
      </c>
      <c r="G62" s="20">
        <f t="shared" si="12"/>
        <v>0.97045117485071597</v>
      </c>
      <c r="H62" s="20">
        <f t="shared" si="12"/>
        <v>1.0017592596368079</v>
      </c>
      <c r="I62" s="20">
        <f t="shared" si="12"/>
        <v>0.97330235518307795</v>
      </c>
      <c r="J62" s="20">
        <f t="shared" si="12"/>
        <v>1.0983016080278756</v>
      </c>
      <c r="K62" s="20">
        <f t="shared" si="12"/>
        <v>1.1438408421268345</v>
      </c>
      <c r="L62" s="20">
        <f t="shared" si="12"/>
        <v>0.97094865106402206</v>
      </c>
    </row>
    <row r="63" spans="2:12" x14ac:dyDescent="0.25">
      <c r="B63" t="s">
        <v>56</v>
      </c>
      <c r="C63" s="20">
        <f t="shared" ref="C63:L63" si="13">C47/C37</f>
        <v>1.1522989772504368</v>
      </c>
      <c r="D63" s="20">
        <f t="shared" si="13"/>
        <v>1.1228679256142247</v>
      </c>
      <c r="E63" s="20">
        <f t="shared" si="13"/>
        <v>1.1901033736418818</v>
      </c>
      <c r="F63" s="20">
        <f t="shared" si="13"/>
        <v>1.1494384599141949</v>
      </c>
      <c r="G63" s="20">
        <f t="shared" si="13"/>
        <v>0.9993842753294423</v>
      </c>
      <c r="H63" s="20">
        <f t="shared" si="13"/>
        <v>1.0940306881022079</v>
      </c>
      <c r="I63" s="20">
        <f t="shared" si="13"/>
        <v>1.2443387431692499</v>
      </c>
      <c r="J63" s="20">
        <f t="shared" si="13"/>
        <v>1.0607883169445991</v>
      </c>
      <c r="K63" s="20">
        <f t="shared" si="13"/>
        <v>1.1272587529944125</v>
      </c>
      <c r="L63" s="20">
        <f t="shared" si="13"/>
        <v>1.1354652770781399</v>
      </c>
    </row>
    <row r="64" spans="2:12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2:12" x14ac:dyDescent="0.25">
      <c r="B65" t="s">
        <v>61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2:12" x14ac:dyDescent="0.25">
      <c r="B66" t="s">
        <v>62</v>
      </c>
      <c r="C66" s="20">
        <f>C50/C35</f>
        <v>1.2903601212162636</v>
      </c>
      <c r="D66" s="20">
        <f t="shared" ref="D66:L66" si="14">D50/D35</f>
        <v>1.2957742048554324</v>
      </c>
      <c r="E66" s="20">
        <f t="shared" si="14"/>
        <v>1.1642658304899871</v>
      </c>
      <c r="F66" s="20">
        <f t="shared" si="14"/>
        <v>1.2791232900940379</v>
      </c>
      <c r="G66" s="20">
        <f t="shared" si="14"/>
        <v>0.88352003993811845</v>
      </c>
      <c r="H66" s="20">
        <f t="shared" si="14"/>
        <v>0.98900091370852916</v>
      </c>
      <c r="I66" s="20">
        <f t="shared" si="14"/>
        <v>1.1197537167209457</v>
      </c>
      <c r="J66" s="20">
        <f t="shared" si="14"/>
        <v>0.69780478477464092</v>
      </c>
      <c r="K66" s="20">
        <f t="shared" si="14"/>
        <v>0.83186372529709207</v>
      </c>
      <c r="L66" s="20">
        <f t="shared" si="14"/>
        <v>1.1142973049584755</v>
      </c>
    </row>
    <row r="67" spans="2:12" x14ac:dyDescent="0.25">
      <c r="B67" t="s">
        <v>63</v>
      </c>
      <c r="C67" s="20">
        <f t="shared" ref="C67:L67" si="15">C51/C36</f>
        <v>0.99702003905573289</v>
      </c>
      <c r="D67" s="20">
        <f t="shared" si="15"/>
        <v>0.99702003905573289</v>
      </c>
      <c r="E67" s="20">
        <f t="shared" si="15"/>
        <v>0.99968899003300948</v>
      </c>
      <c r="F67" s="20">
        <f t="shared" si="15"/>
        <v>0.997020039055733</v>
      </c>
      <c r="G67" s="20">
        <f t="shared" si="15"/>
        <v>0.96933986627300173</v>
      </c>
      <c r="H67" s="20">
        <f t="shared" si="15"/>
        <v>0.99968899003300948</v>
      </c>
      <c r="I67" s="20">
        <f t="shared" si="15"/>
        <v>0.96862226114307604</v>
      </c>
      <c r="J67" s="20">
        <f t="shared" si="15"/>
        <v>1.0948075889101299</v>
      </c>
      <c r="K67" s="20">
        <f t="shared" si="15"/>
        <v>1.1415775305809075</v>
      </c>
      <c r="L67" s="20">
        <f t="shared" si="15"/>
        <v>0.96858640398987905</v>
      </c>
    </row>
    <row r="68" spans="2:12" x14ac:dyDescent="0.25">
      <c r="B68" t="s">
        <v>64</v>
      </c>
      <c r="C68" s="20">
        <f t="shared" ref="C68:L68" si="16">C52/C37</f>
        <v>1.0803925504928809</v>
      </c>
      <c r="D68" s="20">
        <f t="shared" si="16"/>
        <v>1.0804316258605886</v>
      </c>
      <c r="E68" s="20">
        <f t="shared" si="16"/>
        <v>1.0463093863805006</v>
      </c>
      <c r="F68" s="20">
        <f t="shared" si="16"/>
        <v>1.0801201651155616</v>
      </c>
      <c r="G68" s="20">
        <f t="shared" si="16"/>
        <v>0.93878053920893922</v>
      </c>
      <c r="H68" s="20">
        <f t="shared" si="16"/>
        <v>0.99615547156202322</v>
      </c>
      <c r="I68" s="20">
        <f t="shared" si="16"/>
        <v>1.0125244051244908</v>
      </c>
      <c r="J68" s="20">
        <f t="shared" si="16"/>
        <v>0.91976618744642324</v>
      </c>
      <c r="K68" s="20">
        <f t="shared" si="16"/>
        <v>1.0213669248748827</v>
      </c>
      <c r="L68" s="20">
        <f t="shared" si="16"/>
        <v>1.0112464175586158</v>
      </c>
    </row>
  </sheetData>
  <mergeCells count="1">
    <mergeCell ref="C1:K1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2025-08-01T13:47:24Z</dcterms:created>
  <dcterms:modified xsi:type="dcterms:W3CDTF">2025-08-01T13:47:29Z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2025-08-01T13:47:29Z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73b37c59-6cfa-46fc-94b7-1223af11b67a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